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60" windowWidth="20700" windowHeight="9132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b)'!$A$89</definedName>
    <definedName name="GASTO_E_FIN">'Formato 6 b)'!$A$168</definedName>
    <definedName name="GASTO_E_FIN_01">'Formato 6 b)'!$B$168</definedName>
    <definedName name="GASTO_E_FIN_02">'Formato 6 b)'!$C$168</definedName>
    <definedName name="GASTO_E_FIN_03">'Formato 6 b)'!$D$168</definedName>
    <definedName name="GASTO_E_FIN_04">'Formato 6 b)'!$E$168</definedName>
    <definedName name="GASTO_E_FIN_05">'Formato 6 b)'!$F$168</definedName>
    <definedName name="GASTO_E_FIN_06">'Formato 6 b)'!$G$168</definedName>
    <definedName name="GASTO_E_T1">'Formato 6 b)'!$B$89</definedName>
    <definedName name="GASTO_E_T2">'Formato 6 b)'!$C$89</definedName>
    <definedName name="GASTO_E_T3">'Formato 6 b)'!$D$89</definedName>
    <definedName name="GASTO_E_T4">'Formato 6 b)'!$E$89</definedName>
    <definedName name="GASTO_E_T5">'Formato 6 b)'!$F$89</definedName>
    <definedName name="GASTO_E_T6">'Formato 6 b)'!$G$89</definedName>
    <definedName name="GASTO_NE">'Formato 6 b)'!$A$9</definedName>
    <definedName name="GASTO_NE_FIN">'Formato 6 b)'!$A$88</definedName>
    <definedName name="GASTO_NE_FIN_01">'Formato 6 b)'!$B$88</definedName>
    <definedName name="GASTO_NE_FIN_02">'Formato 6 b)'!$C$88</definedName>
    <definedName name="GASTO_NE_FIN_03">'Formato 6 b)'!$D$88</definedName>
    <definedName name="GASTO_NE_FIN_04">'Formato 6 b)'!$E$88</definedName>
    <definedName name="GASTO_NE_FIN_05">'Formato 6 b)'!$F$88</definedName>
    <definedName name="GASTO_NE_FIN_06">'Formato 6 b)'!$G$88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b)'!$B$169</definedName>
    <definedName name="TOTAL_E_T2">'Formato 6 b)'!$C$169</definedName>
    <definedName name="TOTAL_E_T3">'Formato 6 b)'!$D$169</definedName>
    <definedName name="TOTAL_E_T4">'Formato 6 b)'!$E$169</definedName>
    <definedName name="TOTAL_E_T5">'Formato 6 b)'!$F$169</definedName>
    <definedName name="TOTAL_E_T6">'Formato 6 b)'!$G$169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1" l="1"/>
  <c r="B47" i="1"/>
  <c r="G91" i="7" l="1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85" i="7"/>
  <c r="G84" i="7"/>
  <c r="G83" i="7"/>
  <c r="G82" i="7"/>
  <c r="G81" i="7"/>
  <c r="G80" i="7"/>
  <c r="G79" i="7"/>
  <c r="G78" i="7"/>
  <c r="G77" i="7"/>
  <c r="D15" i="5" l="1"/>
  <c r="D14" i="5"/>
  <c r="D13" i="5"/>
  <c r="C137" i="6"/>
  <c r="D137" i="6"/>
  <c r="E137" i="6"/>
  <c r="F137" i="6"/>
  <c r="B137" i="6"/>
  <c r="C62" i="6"/>
  <c r="D62" i="6"/>
  <c r="E62" i="6"/>
  <c r="F62" i="6"/>
  <c r="B62" i="6"/>
  <c r="B8" i="10"/>
  <c r="C6" i="23"/>
  <c r="C7" i="23" s="1"/>
  <c r="B9" i="1"/>
  <c r="H25" i="23"/>
  <c r="G25" i="23"/>
  <c r="F25" i="23"/>
  <c r="E25" i="23"/>
  <c r="D25" i="23"/>
  <c r="G30" i="9"/>
  <c r="G31" i="9"/>
  <c r="G29" i="9"/>
  <c r="G26" i="9"/>
  <c r="U18" i="27" s="1"/>
  <c r="G27" i="9"/>
  <c r="G25" i="9"/>
  <c r="G23" i="9"/>
  <c r="G22" i="9"/>
  <c r="U14" i="27" s="1"/>
  <c r="G19" i="9"/>
  <c r="G18" i="9"/>
  <c r="G17" i="9"/>
  <c r="G14" i="9"/>
  <c r="G15" i="9"/>
  <c r="U8" i="27" s="1"/>
  <c r="G13" i="9"/>
  <c r="G11" i="9"/>
  <c r="U4" i="27" s="1"/>
  <c r="G10" i="9"/>
  <c r="U3" i="27" s="1"/>
  <c r="G73" i="8"/>
  <c r="G74" i="8"/>
  <c r="G71" i="8" s="1"/>
  <c r="U63" i="26" s="1"/>
  <c r="G75" i="8"/>
  <c r="G72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U50" i="26" s="1"/>
  <c r="G59" i="8"/>
  <c r="G60" i="8"/>
  <c r="G54" i="8"/>
  <c r="G46" i="8"/>
  <c r="G47" i="8"/>
  <c r="G48" i="8"/>
  <c r="U40" i="26" s="1"/>
  <c r="G49" i="8"/>
  <c r="G50" i="8"/>
  <c r="G51" i="8"/>
  <c r="G52" i="8"/>
  <c r="G45" i="8"/>
  <c r="G39" i="8"/>
  <c r="G40" i="8"/>
  <c r="G41" i="8"/>
  <c r="U34" i="26" s="1"/>
  <c r="G38" i="8"/>
  <c r="G11" i="8"/>
  <c r="G12" i="8"/>
  <c r="G13" i="8"/>
  <c r="G14" i="8"/>
  <c r="G15" i="8"/>
  <c r="G16" i="8"/>
  <c r="G17" i="8"/>
  <c r="G18" i="8"/>
  <c r="G20" i="8"/>
  <c r="G21" i="8"/>
  <c r="G22" i="8"/>
  <c r="G23" i="8"/>
  <c r="G24" i="8"/>
  <c r="G25" i="8"/>
  <c r="G26" i="8"/>
  <c r="U19" i="26" s="1"/>
  <c r="G28" i="8"/>
  <c r="G29" i="8"/>
  <c r="G30" i="8"/>
  <c r="G31" i="8"/>
  <c r="U24" i="26" s="1"/>
  <c r="G32" i="8"/>
  <c r="G33" i="8"/>
  <c r="G34" i="8"/>
  <c r="G35" i="8"/>
  <c r="U28" i="26" s="1"/>
  <c r="G36" i="8"/>
  <c r="G90" i="7"/>
  <c r="G11" i="7"/>
  <c r="G12" i="7"/>
  <c r="G13" i="7"/>
  <c r="G14" i="7"/>
  <c r="G15" i="7"/>
  <c r="G86" i="7"/>
  <c r="G87" i="7"/>
  <c r="G10" i="7"/>
  <c r="B10" i="6"/>
  <c r="B18" i="6"/>
  <c r="B28" i="6"/>
  <c r="B38" i="6"/>
  <c r="B48" i="6"/>
  <c r="B58" i="6"/>
  <c r="B71" i="6"/>
  <c r="B75" i="6"/>
  <c r="G152" i="6"/>
  <c r="G153" i="6"/>
  <c r="G154" i="6"/>
  <c r="G155" i="6"/>
  <c r="G156" i="6"/>
  <c r="G157" i="6"/>
  <c r="G151" i="6"/>
  <c r="G148" i="6"/>
  <c r="G149" i="6"/>
  <c r="G147" i="6"/>
  <c r="G139" i="6"/>
  <c r="G140" i="6"/>
  <c r="G141" i="6"/>
  <c r="G142" i="6"/>
  <c r="G143" i="6"/>
  <c r="G144" i="6"/>
  <c r="G145" i="6"/>
  <c r="G138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4" i="6"/>
  <c r="G65" i="6"/>
  <c r="G66" i="6"/>
  <c r="G67" i="6"/>
  <c r="G68" i="6"/>
  <c r="G69" i="6"/>
  <c r="G70" i="6"/>
  <c r="G63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P2" i="31" s="1"/>
  <c r="G12" i="6"/>
  <c r="G13" i="6"/>
  <c r="G14" i="6"/>
  <c r="G15" i="6"/>
  <c r="G16" i="6"/>
  <c r="G17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34" i="5"/>
  <c r="G36" i="5"/>
  <c r="G35" i="5" s="1"/>
  <c r="U29" i="20" s="1"/>
  <c r="G38" i="5"/>
  <c r="G37" i="5" s="1"/>
  <c r="U31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C18" i="13"/>
  <c r="Q12" i="31" s="1"/>
  <c r="D18" i="13"/>
  <c r="R12" i="31" s="1"/>
  <c r="E18" i="13"/>
  <c r="S12" i="31" s="1"/>
  <c r="F18" i="13"/>
  <c r="T12" i="31" s="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Q2" i="31" s="1"/>
  <c r="D7" i="13"/>
  <c r="R2" i="31" s="1"/>
  <c r="E7" i="13"/>
  <c r="S2" i="31" s="1"/>
  <c r="F7" i="13"/>
  <c r="T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E7" i="12"/>
  <c r="F28" i="12"/>
  <c r="T21" i="30" s="1"/>
  <c r="G28" i="12"/>
  <c r="U21" i="30" s="1"/>
  <c r="P22" i="30"/>
  <c r="Q22" i="30"/>
  <c r="R22" i="30"/>
  <c r="S22" i="30"/>
  <c r="T22" i="30"/>
  <c r="U22" i="30"/>
  <c r="B7" i="12"/>
  <c r="P2" i="30" s="1"/>
  <c r="C7" i="12"/>
  <c r="C31" i="12" s="1"/>
  <c r="Q23" i="30" s="1"/>
  <c r="D7" i="12"/>
  <c r="R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E8" i="11"/>
  <c r="S2" i="29" s="1"/>
  <c r="F19" i="11"/>
  <c r="T12" i="29" s="1"/>
  <c r="G19" i="1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Q2" i="29" s="1"/>
  <c r="D8" i="11"/>
  <c r="R2" i="29" s="1"/>
  <c r="F8" i="11"/>
  <c r="F30" i="11" s="1"/>
  <c r="T22" i="29" s="1"/>
  <c r="G8" i="11"/>
  <c r="U2" i="29" s="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E29" i="10"/>
  <c r="F29" i="10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/>
  <c r="F37" i="10"/>
  <c r="T27" i="28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D12" i="9"/>
  <c r="R5" i="27" s="1"/>
  <c r="D16" i="9"/>
  <c r="R9" i="27" s="1"/>
  <c r="E12" i="9"/>
  <c r="S5" i="27" s="1"/>
  <c r="E16" i="9"/>
  <c r="S9" i="27" s="1"/>
  <c r="F12" i="9"/>
  <c r="F16" i="9"/>
  <c r="T9" i="27" s="1"/>
  <c r="G12" i="9"/>
  <c r="U5" i="27" s="1"/>
  <c r="G16" i="9"/>
  <c r="U9" i="27" s="1"/>
  <c r="Q3" i="27"/>
  <c r="R3" i="27"/>
  <c r="S3" i="27"/>
  <c r="T3" i="27"/>
  <c r="Q4" i="27"/>
  <c r="R4" i="27"/>
  <c r="S4" i="27"/>
  <c r="T4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 s="1"/>
  <c r="C28" i="9"/>
  <c r="Q20" i="27" s="1"/>
  <c r="D24" i="9"/>
  <c r="D28" i="9"/>
  <c r="R20" i="27" s="1"/>
  <c r="E24" i="9"/>
  <c r="S16" i="27" s="1"/>
  <c r="E28" i="9"/>
  <c r="S20" i="27" s="1"/>
  <c r="F24" i="9"/>
  <c r="F28" i="9"/>
  <c r="T20" i="27" s="1"/>
  <c r="G24" i="9"/>
  <c r="U16" i="27" s="1"/>
  <c r="G28" i="9"/>
  <c r="U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/>
  <c r="P6" i="27"/>
  <c r="P7" i="27"/>
  <c r="P8" i="27"/>
  <c r="B16" i="9"/>
  <c r="P9" i="27" s="1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Q12" i="26" s="1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E10" i="8"/>
  <c r="E19" i="8"/>
  <c r="S12" i="26" s="1"/>
  <c r="E27" i="8"/>
  <c r="S20" i="26" s="1"/>
  <c r="E37" i="8"/>
  <c r="S30" i="26" s="1"/>
  <c r="F10" i="8"/>
  <c r="T3" i="26" s="1"/>
  <c r="F19" i="8"/>
  <c r="F27" i="8"/>
  <c r="T20" i="26" s="1"/>
  <c r="F37" i="8"/>
  <c r="T30" i="26" s="1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U29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C44" i="8"/>
  <c r="C53" i="8"/>
  <c r="Q45" i="26" s="1"/>
  <c r="C61" i="8"/>
  <c r="Q53" i="26" s="1"/>
  <c r="C71" i="8"/>
  <c r="Q63" i="26" s="1"/>
  <c r="D44" i="8"/>
  <c r="R36" i="26" s="1"/>
  <c r="D53" i="8"/>
  <c r="R45" i="26" s="1"/>
  <c r="D61" i="8"/>
  <c r="R53" i="26" s="1"/>
  <c r="D71" i="8"/>
  <c r="R63" i="26" s="1"/>
  <c r="E44" i="8"/>
  <c r="S36" i="26" s="1"/>
  <c r="E53" i="8"/>
  <c r="S45" i="26"/>
  <c r="E61" i="8"/>
  <c r="S53" i="26" s="1"/>
  <c r="E71" i="8"/>
  <c r="S63" i="26" s="1"/>
  <c r="F44" i="8"/>
  <c r="T36" i="26" s="1"/>
  <c r="F53" i="8"/>
  <c r="T45" i="26" s="1"/>
  <c r="F61" i="8"/>
  <c r="F71" i="8"/>
  <c r="T63" i="26" s="1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U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89" i="7"/>
  <c r="F9" i="7"/>
  <c r="T2" i="25" s="1"/>
  <c r="F89" i="7"/>
  <c r="E9" i="7"/>
  <c r="S2" i="25" s="1"/>
  <c r="E89" i="7"/>
  <c r="D9" i="7"/>
  <c r="R2" i="25" s="1"/>
  <c r="D89" i="7"/>
  <c r="C9" i="7"/>
  <c r="C89" i="7"/>
  <c r="Q3" i="25" s="1"/>
  <c r="B9" i="7"/>
  <c r="P2" i="25" s="1"/>
  <c r="B89" i="7"/>
  <c r="P3" i="25" s="1"/>
  <c r="A3" i="25"/>
  <c r="A4" i="25"/>
  <c r="A2" i="25"/>
  <c r="A87" i="24"/>
  <c r="C85" i="6"/>
  <c r="Q77" i="24" s="1"/>
  <c r="C93" i="6"/>
  <c r="Q85" i="24" s="1"/>
  <c r="C103" i="6"/>
  <c r="C113" i="6"/>
  <c r="Q105" i="24" s="1"/>
  <c r="C123" i="6"/>
  <c r="Q115" i="24" s="1"/>
  <c r="C133" i="6"/>
  <c r="C146" i="6"/>
  <c r="Q138" i="24" s="1"/>
  <c r="C150" i="6"/>
  <c r="Q142" i="24" s="1"/>
  <c r="D85" i="6"/>
  <c r="R77" i="24" s="1"/>
  <c r="D93" i="6"/>
  <c r="R85" i="24" s="1"/>
  <c r="D103" i="6"/>
  <c r="D113" i="6"/>
  <c r="R105" i="24" s="1"/>
  <c r="D123" i="6"/>
  <c r="R115" i="24" s="1"/>
  <c r="D133" i="6"/>
  <c r="R125" i="24" s="1"/>
  <c r="D146" i="6"/>
  <c r="R138" i="24" s="1"/>
  <c r="D150" i="6"/>
  <c r="R142" i="24" s="1"/>
  <c r="E85" i="6"/>
  <c r="S77" i="24" s="1"/>
  <c r="E93" i="6"/>
  <c r="E103" i="6"/>
  <c r="S95" i="24" s="1"/>
  <c r="E113" i="6"/>
  <c r="S105" i="24" s="1"/>
  <c r="E123" i="6"/>
  <c r="S115" i="24" s="1"/>
  <c r="E133" i="6"/>
  <c r="E146" i="6"/>
  <c r="S138" i="24" s="1"/>
  <c r="E150" i="6"/>
  <c r="S142" i="24" s="1"/>
  <c r="F85" i="6"/>
  <c r="T77" i="24" s="1"/>
  <c r="F93" i="6"/>
  <c r="T85" i="24" s="1"/>
  <c r="F103" i="6"/>
  <c r="T95" i="24" s="1"/>
  <c r="F113" i="6"/>
  <c r="T105" i="24" s="1"/>
  <c r="F123" i="6"/>
  <c r="F133" i="6"/>
  <c r="T125" i="24" s="1"/>
  <c r="F146" i="6"/>
  <c r="F150" i="6"/>
  <c r="T142" i="24" s="1"/>
  <c r="G85" i="6"/>
  <c r="G93" i="6"/>
  <c r="U85" i="24" s="1"/>
  <c r="G103" i="6"/>
  <c r="U95" i="24" s="1"/>
  <c r="G113" i="6"/>
  <c r="U105" i="24" s="1"/>
  <c r="G123" i="6"/>
  <c r="U115" i="24" s="1"/>
  <c r="G133" i="6"/>
  <c r="G146" i="6"/>
  <c r="U138" i="24" s="1"/>
  <c r="G150" i="6"/>
  <c r="U142" i="24" s="1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R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S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Q11" i="24" s="1"/>
  <c r="C28" i="6"/>
  <c r="Q21" i="24" s="1"/>
  <c r="C38" i="6"/>
  <c r="C48" i="6"/>
  <c r="Q41" i="24" s="1"/>
  <c r="C58" i="6"/>
  <c r="Q51" i="24" s="1"/>
  <c r="C71" i="6"/>
  <c r="Q64" i="24" s="1"/>
  <c r="C75" i="6"/>
  <c r="Q68" i="24" s="1"/>
  <c r="D10" i="6"/>
  <c r="R3" i="24" s="1"/>
  <c r="D18" i="6"/>
  <c r="R11" i="24" s="1"/>
  <c r="D28" i="6"/>
  <c r="D38" i="6"/>
  <c r="D48" i="6"/>
  <c r="R41" i="24" s="1"/>
  <c r="D58" i="6"/>
  <c r="D71" i="6"/>
  <c r="R64" i="24" s="1"/>
  <c r="D75" i="6"/>
  <c r="E10" i="6"/>
  <c r="E18" i="6"/>
  <c r="S11" i="24" s="1"/>
  <c r="E28" i="6"/>
  <c r="S21" i="24" s="1"/>
  <c r="E38" i="6"/>
  <c r="E48" i="6"/>
  <c r="S41" i="24" s="1"/>
  <c r="E58" i="6"/>
  <c r="S51" i="24" s="1"/>
  <c r="E71" i="6"/>
  <c r="S64" i="24" s="1"/>
  <c r="E75" i="6"/>
  <c r="F10" i="6"/>
  <c r="T3" i="24" s="1"/>
  <c r="F18" i="6"/>
  <c r="F28" i="6"/>
  <c r="F38" i="6"/>
  <c r="F48" i="6"/>
  <c r="T41" i="24" s="1"/>
  <c r="F58" i="6"/>
  <c r="F71" i="6"/>
  <c r="T64" i="24" s="1"/>
  <c r="F75" i="6"/>
  <c r="T68" i="24" s="1"/>
  <c r="G28" i="6"/>
  <c r="G38" i="6"/>
  <c r="G48" i="6"/>
  <c r="G58" i="6"/>
  <c r="U51" i="24" s="1"/>
  <c r="G71" i="6"/>
  <c r="U64" i="24" s="1"/>
  <c r="G75" i="6"/>
  <c r="B85" i="6"/>
  <c r="B93" i="6"/>
  <c r="P85" i="24" s="1"/>
  <c r="B103" i="6"/>
  <c r="B113" i="6"/>
  <c r="P105" i="24" s="1"/>
  <c r="B123" i="6"/>
  <c r="P115" i="24" s="1"/>
  <c r="B133" i="6"/>
  <c r="B146" i="6"/>
  <c r="P138" i="24" s="1"/>
  <c r="B150" i="6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S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R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R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R68" i="24"/>
  <c r="S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30" i="20"/>
  <c r="U32" i="20"/>
  <c r="U33" i="20"/>
  <c r="G46" i="5"/>
  <c r="G47" i="5"/>
  <c r="G48" i="5"/>
  <c r="U40" i="20" s="1"/>
  <c r="G49" i="5"/>
  <c r="U41" i="20" s="1"/>
  <c r="G50" i="5"/>
  <c r="U42" i="20" s="1"/>
  <c r="G51" i="5"/>
  <c r="U43" i="20" s="1"/>
  <c r="G52" i="5"/>
  <c r="G53" i="5"/>
  <c r="U45" i="20" s="1"/>
  <c r="U38" i="20"/>
  <c r="U44" i="20"/>
  <c r="G55" i="5"/>
  <c r="G54" i="5" s="1"/>
  <c r="U46" i="20" s="1"/>
  <c r="G56" i="5"/>
  <c r="U48" i="20" s="1"/>
  <c r="G57" i="5"/>
  <c r="U49" i="20" s="1"/>
  <c r="G58" i="5"/>
  <c r="U50" i="20" s="1"/>
  <c r="G60" i="5"/>
  <c r="G61" i="5"/>
  <c r="U53" i="20" s="1"/>
  <c r="U52" i="20"/>
  <c r="G62" i="5"/>
  <c r="U54" i="20" s="1"/>
  <c r="G63" i="5"/>
  <c r="U55" i="20" s="1"/>
  <c r="G68" i="5"/>
  <c r="G67" i="5" s="1"/>
  <c r="U57" i="20" s="1"/>
  <c r="G73" i="5"/>
  <c r="U60" i="20" s="1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D41" i="5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D35" i="5"/>
  <c r="R29" i="20" s="1"/>
  <c r="E35" i="5"/>
  <c r="S29" i="20" s="1"/>
  <c r="F35" i="5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D65" i="5"/>
  <c r="R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/>
  <c r="B45" i="5"/>
  <c r="P37" i="20"/>
  <c r="B54" i="5"/>
  <c r="P46" i="20" s="1"/>
  <c r="B59" i="5"/>
  <c r="P38" i="20"/>
  <c r="P39" i="20"/>
  <c r="P40" i="20"/>
  <c r="P41" i="20"/>
  <c r="P42" i="20"/>
  <c r="P43" i="20"/>
  <c r="P44" i="20"/>
  <c r="P45" i="20"/>
  <c r="P47" i="20"/>
  <c r="P48" i="20"/>
  <c r="P49" i="20"/>
  <c r="P50" i="20"/>
  <c r="P51" i="20"/>
  <c r="P52" i="20"/>
  <c r="P53" i="20"/>
  <c r="P54" i="20"/>
  <c r="P55" i="20"/>
  <c r="B16" i="5"/>
  <c r="P10" i="20" s="1"/>
  <c r="B28" i="5"/>
  <c r="P22" i="20" s="1"/>
  <c r="B35" i="5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 s="1"/>
  <c r="D20" i="23"/>
  <c r="B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0" s="1"/>
  <c r="H23" i="23"/>
  <c r="F6" i="11" s="1"/>
  <c r="G23" i="23"/>
  <c r="E6" i="11"/>
  <c r="F23" i="23"/>
  <c r="D6" i="11"/>
  <c r="E23" i="23"/>
  <c r="C6" i="10" s="1"/>
  <c r="C6" i="11"/>
  <c r="E6" i="10"/>
  <c r="D6" i="10"/>
  <c r="G5" i="13"/>
  <c r="G5" i="12"/>
  <c r="C11" i="23"/>
  <c r="A2" i="10" s="1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I8" i="3"/>
  <c r="W3" i="17" s="1"/>
  <c r="H14" i="3"/>
  <c r="V4" i="17" s="1"/>
  <c r="G14" i="3"/>
  <c r="U4" i="17" s="1"/>
  <c r="E14" i="3"/>
  <c r="K9" i="3"/>
  <c r="K10" i="3"/>
  <c r="K11" i="3"/>
  <c r="K12" i="3"/>
  <c r="J8" i="3"/>
  <c r="X3" i="17" s="1"/>
  <c r="H8" i="3"/>
  <c r="V3" i="17" s="1"/>
  <c r="G8" i="3"/>
  <c r="G20" i="3" s="1"/>
  <c r="U5" i="17" s="1"/>
  <c r="E8" i="3"/>
  <c r="E20" i="3" s="1"/>
  <c r="S5" i="17" s="1"/>
  <c r="F41" i="2"/>
  <c r="E41" i="2"/>
  <c r="D41" i="2"/>
  <c r="R17" i="16" s="1"/>
  <c r="C41" i="2"/>
  <c r="H27" i="2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H22" i="2"/>
  <c r="V14" i="16" s="1"/>
  <c r="G22" i="2"/>
  <c r="U14" i="16" s="1"/>
  <c r="F22" i="2"/>
  <c r="E22" i="2"/>
  <c r="T14" i="16" s="1"/>
  <c r="D22" i="2"/>
  <c r="R14" i="16" s="1"/>
  <c r="C22" i="2"/>
  <c r="Q14" i="16" s="1"/>
  <c r="B22" i="2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P33" i="18" s="1"/>
  <c r="B63" i="4"/>
  <c r="B55" i="4"/>
  <c r="B53" i="4"/>
  <c r="P30" i="18" s="1"/>
  <c r="B49" i="4"/>
  <c r="P27" i="18" s="1"/>
  <c r="B48" i="4"/>
  <c r="P26" i="18" s="1"/>
  <c r="B37" i="4"/>
  <c r="P19" i="18" s="1"/>
  <c r="B29" i="4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28" i="18"/>
  <c r="P29" i="18"/>
  <c r="P20" i="18"/>
  <c r="P21" i="18"/>
  <c r="P22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F31" i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P67" i="15" s="1"/>
  <c r="E23" i="1"/>
  <c r="P71" i="15" s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P106" i="15" s="1"/>
  <c r="E68" i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Q4" i="15"/>
  <c r="C17" i="1"/>
  <c r="Q12" i="15" s="1"/>
  <c r="C25" i="1"/>
  <c r="Q20" i="15" s="1"/>
  <c r="C31" i="1"/>
  <c r="Q26" i="15" s="1"/>
  <c r="C38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C63" i="4"/>
  <c r="Q32" i="18" s="1"/>
  <c r="C64" i="4"/>
  <c r="D68" i="4"/>
  <c r="R36" i="18" s="1"/>
  <c r="D64" i="4"/>
  <c r="R33" i="18" s="1"/>
  <c r="D63" i="4"/>
  <c r="R32" i="18" s="1"/>
  <c r="C48" i="4"/>
  <c r="C55" i="4"/>
  <c r="Q31" i="18" s="1"/>
  <c r="D55" i="4"/>
  <c r="R31" i="18" s="1"/>
  <c r="C53" i="4"/>
  <c r="Q30" i="18" s="1"/>
  <c r="D53" i="4"/>
  <c r="D48" i="4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Q19" i="18" s="1"/>
  <c r="D37" i="4"/>
  <c r="D44" i="4" s="1"/>
  <c r="R25" i="18" s="1"/>
  <c r="C17" i="4"/>
  <c r="Q9" i="18" s="1"/>
  <c r="C13" i="4"/>
  <c r="Q6" i="18" s="1"/>
  <c r="D13" i="4"/>
  <c r="R6" i="18" s="1"/>
  <c r="W4" i="17"/>
  <c r="S4" i="17"/>
  <c r="S17" i="16"/>
  <c r="Q17" i="16"/>
  <c r="T17" i="16"/>
  <c r="V15" i="16"/>
  <c r="P15" i="16"/>
  <c r="P14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C8" i="2" s="1"/>
  <c r="D9" i="2"/>
  <c r="R4" i="16" s="1"/>
  <c r="E9" i="2"/>
  <c r="S4" i="16" s="1"/>
  <c r="F9" i="2"/>
  <c r="T4" i="16" s="1"/>
  <c r="G9" i="2"/>
  <c r="H9" i="2"/>
  <c r="V4" i="16" s="1"/>
  <c r="B9" i="2"/>
  <c r="P4" i="16" s="1"/>
  <c r="P4" i="15"/>
  <c r="R30" i="18"/>
  <c r="Q33" i="18"/>
  <c r="S14" i="16"/>
  <c r="Q2" i="25"/>
  <c r="U2" i="25"/>
  <c r="A2" i="11"/>
  <c r="P32" i="18"/>
  <c r="B6" i="10"/>
  <c r="Q95" i="24"/>
  <c r="E43" i="8"/>
  <c r="S35" i="26" s="1"/>
  <c r="D9" i="8"/>
  <c r="R2" i="26" s="1"/>
  <c r="Q9" i="27"/>
  <c r="G9" i="9"/>
  <c r="U2" i="27" s="1"/>
  <c r="E9" i="9"/>
  <c r="S2" i="27" s="1"/>
  <c r="T21" i="28"/>
  <c r="D30" i="11"/>
  <c r="R22" i="29" s="1"/>
  <c r="D31" i="12"/>
  <c r="R23" i="30" s="1"/>
  <c r="S3" i="17"/>
  <c r="Q36" i="18"/>
  <c r="T115" i="24"/>
  <c r="D29" i="13"/>
  <c r="R22" i="31" s="1"/>
  <c r="B9" i="9"/>
  <c r="P2" i="27" s="1"/>
  <c r="P16" i="27"/>
  <c r="C21" i="9"/>
  <c r="Q13" i="27" s="1"/>
  <c r="S21" i="28"/>
  <c r="T2" i="29"/>
  <c r="S12" i="29"/>
  <c r="F31" i="12"/>
  <c r="T23" i="30" s="1"/>
  <c r="S21" i="30"/>
  <c r="A2" i="12"/>
  <c r="T21" i="24"/>
  <c r="U39" i="20"/>
  <c r="Q31" i="24"/>
  <c r="D9" i="9"/>
  <c r="R2" i="27" s="1"/>
  <c r="B32" i="10"/>
  <c r="P23" i="28"/>
  <c r="R21" i="28"/>
  <c r="I20" i="3" l="1"/>
  <c r="W5" i="17" s="1"/>
  <c r="J20" i="3"/>
  <c r="X5" i="17" s="1"/>
  <c r="C41" i="5"/>
  <c r="Q34" i="20" s="1"/>
  <c r="R22" i="20"/>
  <c r="G31" i="12"/>
  <c r="U23" i="30" s="1"/>
  <c r="C29" i="13"/>
  <c r="Q22" i="31" s="1"/>
  <c r="G53" i="8"/>
  <c r="U45" i="26" s="1"/>
  <c r="G61" i="8"/>
  <c r="U53" i="26" s="1"/>
  <c r="R19" i="18"/>
  <c r="B57" i="4"/>
  <c r="B59" i="4" s="1"/>
  <c r="K14" i="3"/>
  <c r="Y4" i="17" s="1"/>
  <c r="B8" i="2"/>
  <c r="B20" i="2" s="1"/>
  <c r="P13" i="16" s="1"/>
  <c r="E32" i="10"/>
  <c r="S23" i="28" s="1"/>
  <c r="F29" i="13"/>
  <c r="T22" i="31" s="1"/>
  <c r="C57" i="4"/>
  <c r="C59" i="4" s="1"/>
  <c r="B44" i="4"/>
  <c r="B11" i="4" s="1"/>
  <c r="U58" i="20"/>
  <c r="R34" i="20"/>
  <c r="D70" i="5"/>
  <c r="F47" i="1"/>
  <c r="Q95" i="15" s="1"/>
  <c r="F6" i="10"/>
  <c r="D72" i="4"/>
  <c r="R38" i="18" s="1"/>
  <c r="E6" i="1"/>
  <c r="F65" i="5"/>
  <c r="T56" i="20" s="1"/>
  <c r="E41" i="5"/>
  <c r="S34" i="20" s="1"/>
  <c r="G75" i="5"/>
  <c r="U62" i="20" s="1"/>
  <c r="F32" i="10"/>
  <c r="T23" i="28" s="1"/>
  <c r="Q2" i="30"/>
  <c r="B31" i="12"/>
  <c r="P23" i="30" s="1"/>
  <c r="B29" i="13"/>
  <c r="P22" i="31" s="1"/>
  <c r="C44" i="4"/>
  <c r="C11" i="4" s="1"/>
  <c r="Q5" i="18" s="1"/>
  <c r="E79" i="1"/>
  <c r="P119" i="15" s="1"/>
  <c r="E65" i="5"/>
  <c r="S56" i="20" s="1"/>
  <c r="C9" i="9"/>
  <c r="Q2" i="27" s="1"/>
  <c r="C32" i="10"/>
  <c r="Q23" i="28" s="1"/>
  <c r="U48" i="26"/>
  <c r="D32" i="10"/>
  <c r="R23" i="28" s="1"/>
  <c r="G8" i="2"/>
  <c r="C65" i="5"/>
  <c r="Q56" i="20" s="1"/>
  <c r="F41" i="5"/>
  <c r="B41" i="5"/>
  <c r="P34" i="20" s="1"/>
  <c r="D21" i="9"/>
  <c r="R13" i="27" s="1"/>
  <c r="E31" i="12"/>
  <c r="S23" i="30" s="1"/>
  <c r="B65" i="5"/>
  <c r="P56" i="20" s="1"/>
  <c r="G45" i="5"/>
  <c r="G28" i="5"/>
  <c r="U22" i="20" s="1"/>
  <c r="H20" i="3"/>
  <c r="V5" i="17" s="1"/>
  <c r="D8" i="2"/>
  <c r="C62" i="1"/>
  <c r="Q54" i="15" s="1"/>
  <c r="U47" i="20"/>
  <c r="K8" i="3"/>
  <c r="Y3" i="17" s="1"/>
  <c r="E29" i="13"/>
  <c r="S22" i="31" s="1"/>
  <c r="G16" i="5"/>
  <c r="D57" i="4"/>
  <c r="D59" i="4" s="1"/>
  <c r="P12" i="31"/>
  <c r="G29" i="13"/>
  <c r="U22" i="31" s="1"/>
  <c r="G30" i="11"/>
  <c r="U22" i="29" s="1"/>
  <c r="E30" i="11"/>
  <c r="S22" i="29" s="1"/>
  <c r="B30" i="11"/>
  <c r="P22" i="29" s="1"/>
  <c r="C30" i="11"/>
  <c r="Q22" i="29" s="1"/>
  <c r="P2" i="29"/>
  <c r="G20" i="2"/>
  <c r="U13" i="16" s="1"/>
  <c r="U3" i="16"/>
  <c r="T34" i="20"/>
  <c r="F70" i="5"/>
  <c r="B8" i="4"/>
  <c r="P5" i="18"/>
  <c r="A2" i="9"/>
  <c r="A2" i="1"/>
  <c r="A2" i="6"/>
  <c r="A2" i="4"/>
  <c r="A2" i="2"/>
  <c r="A2" i="8"/>
  <c r="A2" i="3"/>
  <c r="A2" i="7"/>
  <c r="A2" i="5"/>
  <c r="U37" i="20"/>
  <c r="C20" i="2"/>
  <c r="Q13" i="16" s="1"/>
  <c r="Q3" i="16"/>
  <c r="C8" i="4"/>
  <c r="G41" i="5"/>
  <c r="U10" i="20"/>
  <c r="E47" i="1"/>
  <c r="P3" i="16"/>
  <c r="D74" i="4"/>
  <c r="R39" i="18" s="1"/>
  <c r="H8" i="2"/>
  <c r="D11" i="4"/>
  <c r="Q26" i="18"/>
  <c r="F79" i="1"/>
  <c r="Q119" i="15" s="1"/>
  <c r="T29" i="20"/>
  <c r="B21" i="9"/>
  <c r="P13" i="27" s="1"/>
  <c r="R16" i="27"/>
  <c r="R26" i="18"/>
  <c r="F8" i="2"/>
  <c r="C72" i="4"/>
  <c r="P110" i="15"/>
  <c r="G6" i="11"/>
  <c r="F9" i="9"/>
  <c r="T2" i="27" s="1"/>
  <c r="U12" i="29"/>
  <c r="S2" i="30"/>
  <c r="G37" i="8"/>
  <c r="U30" i="26" s="1"/>
  <c r="U4" i="16"/>
  <c r="Q4" i="16"/>
  <c r="A2" i="13"/>
  <c r="P29" i="20"/>
  <c r="U57" i="26"/>
  <c r="E21" i="9"/>
  <c r="S13" i="27" s="1"/>
  <c r="P25" i="18"/>
  <c r="B72" i="4"/>
  <c r="P38" i="18" s="1"/>
  <c r="G21" i="9"/>
  <c r="G32" i="10"/>
  <c r="U23" i="28" s="1"/>
  <c r="G59" i="5"/>
  <c r="U51" i="20" s="1"/>
  <c r="U3" i="17"/>
  <c r="E8" i="2"/>
  <c r="G10" i="6"/>
  <c r="U3" i="24" s="1"/>
  <c r="G62" i="6"/>
  <c r="U55" i="24" s="1"/>
  <c r="G137" i="6"/>
  <c r="U129" i="24" s="1"/>
  <c r="C9" i="8"/>
  <c r="Q2" i="26" s="1"/>
  <c r="G18" i="6"/>
  <c r="U11" i="24" s="1"/>
  <c r="F21" i="9"/>
  <c r="T13" i="27" s="1"/>
  <c r="T16" i="27"/>
  <c r="D33" i="9"/>
  <c r="R24" i="27" s="1"/>
  <c r="B33" i="9"/>
  <c r="P24" i="27" s="1"/>
  <c r="B43" i="8"/>
  <c r="P35" i="26" s="1"/>
  <c r="F43" i="8"/>
  <c r="T35" i="26" s="1"/>
  <c r="D43" i="8"/>
  <c r="R35" i="26" s="1"/>
  <c r="C43" i="8"/>
  <c r="Q35" i="26" s="1"/>
  <c r="G44" i="8"/>
  <c r="P36" i="26"/>
  <c r="Q36" i="26"/>
  <c r="B9" i="8"/>
  <c r="P2" i="26" s="1"/>
  <c r="G27" i="8"/>
  <c r="U20" i="26" s="1"/>
  <c r="F9" i="8"/>
  <c r="T2" i="26" s="1"/>
  <c r="G19" i="8"/>
  <c r="U12" i="26" s="1"/>
  <c r="E9" i="8"/>
  <c r="S2" i="26" s="1"/>
  <c r="P12" i="26"/>
  <c r="T12" i="26"/>
  <c r="G10" i="8"/>
  <c r="U3" i="26" s="1"/>
  <c r="G169" i="7"/>
  <c r="U4" i="25" s="1"/>
  <c r="U3" i="25"/>
  <c r="B169" i="7"/>
  <c r="P4" i="25" s="1"/>
  <c r="E169" i="7"/>
  <c r="S4" i="25" s="1"/>
  <c r="F169" i="7"/>
  <c r="T4" i="25" s="1"/>
  <c r="T3" i="25"/>
  <c r="C169" i="7"/>
  <c r="Q4" i="25" s="1"/>
  <c r="S3" i="25"/>
  <c r="F84" i="6"/>
  <c r="T76" i="24" s="1"/>
  <c r="D84" i="6"/>
  <c r="R76" i="24" s="1"/>
  <c r="T138" i="24"/>
  <c r="C84" i="6"/>
  <c r="Q76" i="24" s="1"/>
  <c r="B84" i="6"/>
  <c r="P76" i="24" s="1"/>
  <c r="P95" i="24"/>
  <c r="E84" i="6"/>
  <c r="S76" i="24" s="1"/>
  <c r="U77" i="24"/>
  <c r="C9" i="6"/>
  <c r="Q2" i="24" s="1"/>
  <c r="D9" i="6"/>
  <c r="D159" i="6" s="1"/>
  <c r="R150" i="24" s="1"/>
  <c r="B9" i="6"/>
  <c r="P2" i="24" s="1"/>
  <c r="E9" i="6"/>
  <c r="F9" i="6"/>
  <c r="T2" i="24" s="1"/>
  <c r="D169" i="7"/>
  <c r="R4" i="25" s="1"/>
  <c r="R3" i="25"/>
  <c r="F59" i="1" l="1"/>
  <c r="Q104" i="15" s="1"/>
  <c r="G84" i="6"/>
  <c r="U76" i="24" s="1"/>
  <c r="Q25" i="18"/>
  <c r="F77" i="8"/>
  <c r="T68" i="26" s="1"/>
  <c r="R2" i="24"/>
  <c r="G43" i="8"/>
  <c r="U35" i="26" s="1"/>
  <c r="E33" i="9"/>
  <c r="S24" i="27" s="1"/>
  <c r="Q42" i="15"/>
  <c r="E70" i="5"/>
  <c r="B74" i="4"/>
  <c r="P39" i="18" s="1"/>
  <c r="D20" i="2"/>
  <c r="R13" i="16" s="1"/>
  <c r="R3" i="16"/>
  <c r="K20" i="3"/>
  <c r="Y5" i="17" s="1"/>
  <c r="B70" i="5"/>
  <c r="G9" i="6"/>
  <c r="C33" i="9"/>
  <c r="Q24" i="27" s="1"/>
  <c r="C70" i="5"/>
  <c r="P42" i="15"/>
  <c r="B62" i="1"/>
  <c r="P54" i="15" s="1"/>
  <c r="E59" i="1"/>
  <c r="P95" i="15"/>
  <c r="U36" i="26"/>
  <c r="F33" i="9"/>
  <c r="T24" i="27" s="1"/>
  <c r="G33" i="9"/>
  <c r="U24" i="27" s="1"/>
  <c r="U13" i="27"/>
  <c r="B21" i="4"/>
  <c r="P2" i="18"/>
  <c r="G42" i="5"/>
  <c r="U35" i="20" s="1"/>
  <c r="U34" i="20"/>
  <c r="G65" i="5"/>
  <c r="U56" i="20" s="1"/>
  <c r="C74" i="4"/>
  <c r="Q39" i="18" s="1"/>
  <c r="Q38" i="18"/>
  <c r="Q2" i="18"/>
  <c r="C21" i="4"/>
  <c r="B77" i="8"/>
  <c r="P68" i="26" s="1"/>
  <c r="F20" i="2"/>
  <c r="T13" i="16" s="1"/>
  <c r="T3" i="16"/>
  <c r="D8" i="4"/>
  <c r="R5" i="18"/>
  <c r="C77" i="8"/>
  <c r="Q68" i="26" s="1"/>
  <c r="E20" i="2"/>
  <c r="S13" i="16" s="1"/>
  <c r="S3" i="16"/>
  <c r="H20" i="2"/>
  <c r="V13" i="16" s="1"/>
  <c r="V3" i="16"/>
  <c r="D77" i="8"/>
  <c r="R68" i="26" s="1"/>
  <c r="G9" i="8"/>
  <c r="U2" i="26" s="1"/>
  <c r="E77" i="8"/>
  <c r="S68" i="26" s="1"/>
  <c r="G77" i="8"/>
  <c r="U68" i="26" s="1"/>
  <c r="C159" i="6"/>
  <c r="Q150" i="24" s="1"/>
  <c r="E159" i="6"/>
  <c r="S150" i="24" s="1"/>
  <c r="B159" i="6"/>
  <c r="P150" i="24" s="1"/>
  <c r="F159" i="6"/>
  <c r="T150" i="24" s="1"/>
  <c r="S2" i="24"/>
  <c r="F81" i="1" l="1"/>
  <c r="Q120" i="15" s="1"/>
  <c r="G159" i="6"/>
  <c r="U150" i="24" s="1"/>
  <c r="G70" i="5"/>
  <c r="U2" i="24"/>
  <c r="P12" i="18"/>
  <c r="B23" i="4"/>
  <c r="R2" i="18"/>
  <c r="D21" i="4"/>
  <c r="C23" i="4"/>
  <c r="Q12" i="18"/>
  <c r="E81" i="1"/>
  <c r="P120" i="15" s="1"/>
  <c r="P104" i="15"/>
  <c r="C25" i="4" l="1"/>
  <c r="Q13" i="18"/>
  <c r="D23" i="4"/>
  <c r="R12" i="18"/>
  <c r="P13" i="18"/>
  <c r="B25" i="4"/>
  <c r="Q14" i="18" l="1"/>
  <c r="C33" i="4"/>
  <c r="Q18" i="18" s="1"/>
  <c r="B33" i="4"/>
  <c r="P18" i="18" s="1"/>
  <c r="P14" i="18"/>
  <c r="D25" i="4"/>
  <c r="R13" i="18"/>
  <c r="D33" i="4" l="1"/>
  <c r="R18" i="18" s="1"/>
  <c r="R14" i="18"/>
</calcChain>
</file>

<file path=xl/sharedStrings.xml><?xml version="1.0" encoding="utf-8"?>
<sst xmlns="http://schemas.openxmlformats.org/spreadsheetml/2006/main" count="4383" uniqueCount="3359">
  <si>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</si>
  <si>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</si>
  <si>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</si>
  <si>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</si>
  <si>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</si>
  <si>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</si>
  <si>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</si>
  <si>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</si>
  <si>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</si>
  <si>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</si>
  <si>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</si>
  <si>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</si>
  <si>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</si>
  <si>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</si>
  <si>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</si>
  <si>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</si>
  <si>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</si>
  <si>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</si>
  <si>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</si>
  <si>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</si>
  <si>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</si>
  <si>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</si>
  <si>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</si>
  <si>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</si>
  <si>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</si>
  <si>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</si>
  <si>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</si>
  <si>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</si>
  <si>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</si>
  <si>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</si>
  <si>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</si>
  <si>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</si>
  <si>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</si>
  <si>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</si>
  <si>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</si>
  <si>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</si>
  <si>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</si>
  <si>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</si>
  <si>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</si>
  <si>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</si>
  <si>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</si>
  <si>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</si>
  <si>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</si>
  <si>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</si>
  <si>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</si>
  <si>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</si>
  <si>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</si>
  <si>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</si>
  <si>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</si>
  <si>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</si>
  <si>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</si>
  <si>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</si>
  <si>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</si>
  <si>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</si>
  <si>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</si>
  <si>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</si>
  <si>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</si>
  <si>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</si>
  <si>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</si>
  <si>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</si>
  <si>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</si>
  <si>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</si>
  <si>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</si>
  <si>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</si>
  <si>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</si>
  <si>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</si>
  <si>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</si>
  <si>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</si>
  <si>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</si>
  <si>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</si>
  <si>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</si>
  <si>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</si>
  <si>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</si>
  <si>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</si>
  <si>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</si>
  <si>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</si>
  <si>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</si>
  <si>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</si>
  <si>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</si>
  <si>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</si>
  <si>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</si>
  <si>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</si>
  <si>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</si>
  <si>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</si>
  <si>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</si>
  <si>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</si>
  <si>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</si>
  <si>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</si>
  <si>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</si>
  <si>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</si>
  <si>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</si>
  <si>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</si>
  <si>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</si>
  <si>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</si>
  <si>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</si>
  <si>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</si>
  <si>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</si>
  <si>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</si>
  <si>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</si>
  <si>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</si>
  <si>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</si>
  <si>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</si>
  <si>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</si>
  <si>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</si>
  <si>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</si>
  <si>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</si>
  <si>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</si>
  <si>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</si>
  <si>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</si>
  <si>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</si>
  <si>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</si>
  <si>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</si>
  <si>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</si>
  <si>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</si>
  <si>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</si>
  <si>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</si>
  <si>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</si>
  <si>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</si>
  <si>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</si>
  <si>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</si>
  <si>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</si>
  <si>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</si>
  <si>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</si>
  <si>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</si>
  <si>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</si>
  <si>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</si>
  <si>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</si>
  <si>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</si>
  <si>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</si>
  <si>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</si>
  <si>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</si>
  <si>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</si>
  <si>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</si>
  <si>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</si>
  <si>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</si>
  <si>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</si>
  <si>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</si>
  <si>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</si>
  <si>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</si>
  <si>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</si>
  <si>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</si>
  <si>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</si>
  <si>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</si>
  <si>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</si>
  <si>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</si>
  <si>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</si>
  <si>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</si>
  <si>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</si>
  <si>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</si>
  <si>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</si>
  <si>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</si>
  <si>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</si>
  <si>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</si>
  <si>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</si>
  <si>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</si>
  <si>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</si>
  <si>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</si>
  <si>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</si>
  <si>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</si>
  <si>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</si>
  <si>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</si>
  <si>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</si>
  <si>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</si>
  <si>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</si>
  <si>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</si>
  <si>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</si>
  <si>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</si>
  <si>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</si>
  <si>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</si>
  <si>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</si>
  <si>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</si>
  <si>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</si>
  <si>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</si>
  <si>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</si>
  <si>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</si>
  <si>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</si>
  <si>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</si>
  <si>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</si>
  <si>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</si>
  <si>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</si>
  <si>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</si>
  <si>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</si>
  <si>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</si>
  <si>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</si>
  <si>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</si>
  <si>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</si>
  <si>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</si>
  <si>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</si>
  <si>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</si>
  <si>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</si>
  <si>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</si>
  <si>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</si>
  <si>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</si>
  <si>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</si>
  <si>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</si>
  <si>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</si>
  <si>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</si>
  <si>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</si>
  <si>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</si>
  <si>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</si>
  <si>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</si>
  <si>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</si>
  <si>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</si>
  <si>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</si>
  <si>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</si>
  <si>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</si>
  <si>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</si>
  <si>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</si>
  <si>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</si>
  <si>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</si>
  <si>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</si>
  <si>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</si>
  <si>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</si>
  <si>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</si>
  <si>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</si>
  <si>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</si>
  <si>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</si>
  <si>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</si>
  <si>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</si>
  <si>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</si>
  <si>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</si>
  <si>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</si>
  <si>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</si>
  <si>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</si>
  <si>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</si>
  <si>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</si>
  <si>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</si>
  <si>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</si>
  <si>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</si>
  <si>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</si>
  <si>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</si>
  <si>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</si>
  <si>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</si>
  <si>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</si>
  <si>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</si>
  <si>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</si>
  <si>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</si>
  <si>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</si>
  <si>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</si>
  <si>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</si>
  <si>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</si>
  <si>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</si>
  <si>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</si>
  <si>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</si>
  <si>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</si>
  <si>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</si>
  <si>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</si>
  <si>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</si>
  <si>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</si>
  <si>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</si>
  <si>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</si>
  <si>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</si>
  <si>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</si>
  <si>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</si>
  <si>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</si>
  <si>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</si>
  <si>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</si>
  <si>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</si>
  <si>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</si>
  <si>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</si>
  <si>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</si>
  <si>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</si>
  <si>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</si>
  <si>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</si>
  <si>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</si>
  <si>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</si>
  <si>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</si>
  <si>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</si>
  <si>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</si>
  <si>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</si>
  <si>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</si>
  <si>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</si>
  <si>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</si>
  <si>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</si>
  <si>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</si>
  <si>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</si>
  <si>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</si>
  <si>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</si>
  <si>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</si>
  <si>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</si>
  <si>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</si>
  <si>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</si>
  <si>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</si>
  <si>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</si>
  <si>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</si>
  <si>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</si>
  <si>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</si>
  <si>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</si>
  <si>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</si>
  <si>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</si>
  <si>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</si>
  <si>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</si>
  <si>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</si>
  <si>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</si>
  <si>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</si>
  <si>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</si>
  <si>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</si>
  <si>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</si>
  <si>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</si>
  <si>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</si>
  <si>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</si>
  <si>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</si>
  <si>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</si>
  <si>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</si>
  <si>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</si>
  <si>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</si>
  <si>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</si>
  <si>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</si>
  <si>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</si>
  <si>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</si>
  <si>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</si>
  <si>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</si>
  <si>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</si>
  <si>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</si>
  <si>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</si>
  <si>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</si>
  <si>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</si>
  <si>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</si>
  <si>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</si>
  <si>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</si>
  <si>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</si>
  <si>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</si>
  <si>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</si>
  <si>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</si>
  <si>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</si>
  <si>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</si>
  <si>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</si>
  <si>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</si>
  <si>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</si>
  <si>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</si>
  <si>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</si>
  <si>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</si>
  <si>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</si>
  <si>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</si>
  <si>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</si>
  <si>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</si>
  <si>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</si>
  <si>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</si>
  <si>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</si>
  <si>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</si>
  <si>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</si>
  <si>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</si>
  <si>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</si>
  <si>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</si>
  <si>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</si>
  <si>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</si>
  <si>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</si>
  <si>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</si>
  <si>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</si>
  <si>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</si>
  <si>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</si>
  <si>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</si>
  <si>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</si>
  <si>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</si>
  <si>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</si>
  <si>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</si>
  <si>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</si>
  <si>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</si>
  <si>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</si>
  <si>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</si>
  <si>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</si>
  <si>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</si>
  <si>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</si>
  <si>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</si>
  <si>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</si>
  <si>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</si>
  <si>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</si>
  <si>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</si>
  <si>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</si>
  <si>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</si>
  <si>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</si>
  <si>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</si>
  <si>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</si>
  <si>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</si>
  <si>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</si>
  <si>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</si>
  <si>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</si>
  <si>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</si>
  <si>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</si>
  <si>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</si>
  <si>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</si>
  <si>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</si>
  <si>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</si>
  <si>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</si>
  <si>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</si>
  <si>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</si>
  <si>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</si>
  <si>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</si>
  <si>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</si>
  <si>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</si>
  <si>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</si>
  <si>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</si>
  <si>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</si>
  <si>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</si>
  <si>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</si>
  <si>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</si>
  <si>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</si>
  <si>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</si>
  <si>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</si>
  <si>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</si>
  <si>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</si>
  <si>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</si>
  <si>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</si>
  <si>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</si>
  <si>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</si>
  <si>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</si>
  <si>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</si>
  <si>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</si>
  <si>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</si>
  <si>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</si>
  <si>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</si>
  <si>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</si>
  <si>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</si>
  <si>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</si>
  <si>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</si>
  <si>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</si>
  <si>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</si>
  <si>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</si>
  <si>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</si>
  <si>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</si>
  <si>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</si>
  <si>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</si>
  <si>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</si>
  <si>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</si>
  <si>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</si>
  <si>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</si>
  <si>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</si>
  <si>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</si>
  <si>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</si>
  <si>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</si>
  <si>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</si>
  <si>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</si>
  <si>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</si>
  <si>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</si>
  <si>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</si>
  <si>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</si>
  <si>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</si>
  <si>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</si>
  <si>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</si>
  <si>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</si>
  <si>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</si>
  <si>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</si>
  <si>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</si>
  <si>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</si>
  <si>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</si>
  <si>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</si>
  <si>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</si>
  <si>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</si>
  <si>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</si>
  <si>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</si>
  <si>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</si>
  <si>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</si>
  <si>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</si>
  <si>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</si>
  <si>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</si>
  <si>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</si>
  <si>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</si>
  <si>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</si>
  <si>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</si>
  <si>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</si>
  <si>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</si>
  <si>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</si>
  <si>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</si>
  <si>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</si>
  <si>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</si>
  <si>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</si>
  <si>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</si>
  <si>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</si>
  <si>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</si>
  <si>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</si>
  <si>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</si>
  <si>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</si>
  <si>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</si>
  <si>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</si>
  <si>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</si>
  <si>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</si>
  <si>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</si>
  <si>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</si>
  <si>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</si>
  <si>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</si>
  <si>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</si>
  <si>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</si>
  <si>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</si>
  <si>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</si>
  <si>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</si>
  <si>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</si>
  <si>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</si>
  <si>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</si>
  <si>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</si>
  <si>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</si>
  <si>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</si>
  <si>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</si>
  <si>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</si>
  <si>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</si>
  <si>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</si>
  <si>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</si>
  <si>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</si>
  <si>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</si>
  <si>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</si>
  <si>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</si>
  <si>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</si>
  <si>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</si>
  <si>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</si>
  <si>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</si>
  <si>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</si>
  <si>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</si>
  <si>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</si>
  <si>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</si>
  <si>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</si>
  <si>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</si>
  <si>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</si>
  <si>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</si>
  <si>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</si>
  <si>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</si>
  <si>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</si>
  <si>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</si>
  <si>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</si>
  <si>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</si>
  <si>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</si>
  <si>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</si>
  <si>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</si>
  <si>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</si>
  <si>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</si>
  <si>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</si>
  <si>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</si>
  <si>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</si>
  <si>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</si>
  <si>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</si>
  <si>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</si>
  <si>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</si>
  <si>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</si>
  <si>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</si>
  <si>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</si>
  <si>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</si>
  <si>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</si>
  <si>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</si>
  <si>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</si>
  <si>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</si>
  <si>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</si>
  <si>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</si>
  <si>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</si>
  <si>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</si>
  <si>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</si>
  <si>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</si>
  <si>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</si>
  <si>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</si>
  <si>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</si>
  <si>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</si>
  <si>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</si>
  <si>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</si>
  <si>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</si>
  <si>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</si>
  <si>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</si>
  <si>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</si>
  <si>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</si>
  <si>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</si>
  <si>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</si>
  <si>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</si>
  <si>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</si>
  <si>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</si>
  <si>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</si>
  <si>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</si>
  <si>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</si>
  <si>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</si>
  <si>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</si>
  <si>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</si>
  <si>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</si>
  <si>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</si>
  <si>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</si>
  <si>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</si>
  <si>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</si>
  <si>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</si>
  <si>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</si>
  <si>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</si>
  <si>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</si>
  <si>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</si>
  <si>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</si>
  <si>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</si>
  <si>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</si>
  <si>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</si>
  <si>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</si>
  <si>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</si>
  <si>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</si>
  <si>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</si>
  <si>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</si>
  <si>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</si>
  <si>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</si>
  <si>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</si>
  <si>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</si>
  <si>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</si>
  <si>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</si>
  <si>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</si>
  <si>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</si>
  <si>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</si>
  <si>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</si>
  <si>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</si>
  <si>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</si>
  <si>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</si>
  <si>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</si>
  <si>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</si>
  <si>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</si>
  <si>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</si>
  <si>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</si>
  <si>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</si>
  <si>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</si>
  <si>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</si>
  <si>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</si>
  <si>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</si>
  <si>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</si>
  <si>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</si>
  <si>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</si>
  <si>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</si>
  <si>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</si>
  <si>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</si>
  <si>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</si>
  <si>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</si>
  <si>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</si>
  <si>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</si>
  <si>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</si>
  <si>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</si>
  <si>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</si>
  <si>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</si>
  <si>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</si>
  <si>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</si>
  <si>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</si>
  <si>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</si>
  <si>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</si>
  <si>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</si>
  <si>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</si>
  <si>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</si>
  <si>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</si>
  <si>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</si>
  <si>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</si>
  <si>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</si>
  <si>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</si>
  <si>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</si>
  <si>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</si>
  <si>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</si>
  <si>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</si>
  <si>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</si>
  <si>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</si>
  <si>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</si>
  <si>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</si>
  <si>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</si>
  <si>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</si>
  <si>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</si>
  <si>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</si>
  <si>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</si>
  <si>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</si>
  <si>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</si>
  <si>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</si>
  <si>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</si>
  <si>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</si>
  <si>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</si>
  <si>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</si>
  <si>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</si>
  <si>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</si>
  <si>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</si>
  <si>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</si>
  <si>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</si>
  <si>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</si>
  <si>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</si>
  <si>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</si>
  <si>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</si>
  <si>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</si>
  <si>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</si>
  <si>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</si>
  <si>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</si>
  <si>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</si>
  <si>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</si>
  <si>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</si>
  <si>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</si>
  <si>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</si>
  <si>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</si>
  <si>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</si>
  <si>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</si>
  <si>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</si>
  <si>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</si>
  <si>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</si>
  <si>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</si>
  <si>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</si>
  <si>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</si>
  <si>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</si>
  <si>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</si>
  <si>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</si>
  <si>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</si>
  <si>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</si>
  <si>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</si>
  <si>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</si>
  <si>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</si>
  <si>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</si>
  <si>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</si>
  <si>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</si>
  <si>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</si>
  <si>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</si>
  <si>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</si>
  <si>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</si>
  <si>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</si>
  <si>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</si>
  <si>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</si>
  <si>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</si>
  <si>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</si>
  <si>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</si>
  <si>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</si>
  <si>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</si>
  <si>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</si>
  <si>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</si>
  <si>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</si>
  <si>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</si>
  <si>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</si>
  <si>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</si>
  <si>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</si>
  <si>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</si>
  <si>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</si>
  <si>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</si>
  <si>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</si>
  <si>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</si>
  <si>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</si>
  <si>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</si>
  <si>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</si>
  <si>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</si>
  <si>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</si>
  <si>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</si>
  <si>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</si>
  <si>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</si>
  <si>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</si>
  <si>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</si>
  <si>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</si>
  <si>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</si>
  <si>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</si>
  <si>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</si>
  <si>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</si>
  <si>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</si>
  <si>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</si>
  <si>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</si>
  <si>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</si>
  <si>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</si>
  <si>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</si>
  <si>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</si>
  <si>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</si>
  <si>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</si>
  <si>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</si>
  <si>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</si>
  <si>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</si>
  <si>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</si>
  <si>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</si>
  <si>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</si>
  <si>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</si>
  <si>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</si>
  <si>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</si>
  <si>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</si>
  <si>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</si>
  <si>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</si>
  <si>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</si>
  <si>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</si>
  <si>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</si>
  <si>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</si>
  <si>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</si>
  <si>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</si>
  <si>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</si>
  <si>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</si>
  <si>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</si>
  <si>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</si>
  <si>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</si>
  <si>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</si>
  <si>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</si>
  <si>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</si>
  <si>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</si>
  <si>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</si>
  <si>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</si>
  <si>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</si>
  <si>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</si>
  <si>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</si>
  <si>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</si>
  <si>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</si>
  <si>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</si>
  <si>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</si>
  <si>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</si>
  <si>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</si>
  <si>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</si>
  <si>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</si>
  <si>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</si>
  <si>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</si>
  <si>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</si>
  <si>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</si>
  <si>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</si>
  <si>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</si>
  <si>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</si>
  <si>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</si>
  <si>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</si>
  <si>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</si>
  <si>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</si>
  <si>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</si>
  <si>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</si>
  <si>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</si>
  <si>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</si>
  <si>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</si>
  <si>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</si>
  <si>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</si>
  <si>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</si>
  <si>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</si>
  <si>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</si>
  <si>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</si>
  <si>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</si>
  <si>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</si>
  <si>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</si>
  <si>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</si>
  <si>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</si>
  <si>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</si>
  <si>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</si>
  <si>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</si>
  <si>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</si>
  <si>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</si>
  <si>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</si>
  <si>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</si>
  <si>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</si>
  <si>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</si>
  <si>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</si>
  <si>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</si>
  <si>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</si>
  <si>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</si>
  <si>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</si>
  <si>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</si>
  <si>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</si>
  <si>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</si>
  <si>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</si>
  <si>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</si>
  <si>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</si>
  <si>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</si>
  <si>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</si>
  <si>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</si>
  <si>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</si>
  <si>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</si>
  <si>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</si>
  <si>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</si>
  <si>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</si>
  <si>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</si>
  <si>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</si>
  <si>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</si>
  <si>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</si>
  <si>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</si>
  <si>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</si>
  <si>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</si>
  <si>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</si>
  <si>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</si>
  <si>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</si>
  <si>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</si>
  <si>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</si>
  <si>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</si>
  <si>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</si>
  <si>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</si>
  <si>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</si>
  <si>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</si>
  <si>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</si>
  <si>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</si>
  <si>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</si>
  <si>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</si>
  <si>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</si>
  <si>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</si>
  <si>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</si>
  <si>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</si>
  <si>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</si>
  <si>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</si>
  <si>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</si>
  <si>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</si>
  <si>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</si>
  <si>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</si>
  <si>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</si>
  <si>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</si>
  <si>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</si>
  <si>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</si>
  <si>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</si>
  <si>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</si>
  <si>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</si>
  <si>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</si>
  <si>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</si>
  <si>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</si>
  <si>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</si>
  <si>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</si>
  <si>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</si>
  <si>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</si>
  <si>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</si>
  <si>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</si>
  <si>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</si>
  <si>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</si>
  <si>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</si>
  <si>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</si>
  <si>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</si>
  <si>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</si>
  <si>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</si>
  <si>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</si>
  <si>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</si>
  <si>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</si>
  <si>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</si>
  <si>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</si>
  <si>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</si>
  <si>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</si>
  <si>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</si>
  <si>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</si>
  <si>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</si>
  <si>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</si>
  <si>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</si>
  <si>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</si>
  <si>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</si>
  <si>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</si>
  <si>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</si>
  <si>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</si>
  <si>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</si>
  <si>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</si>
  <si>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</si>
  <si>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</si>
  <si>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</si>
  <si>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</si>
  <si>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</si>
  <si>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</si>
  <si>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</si>
  <si>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</si>
  <si>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</si>
  <si>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</si>
  <si>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</si>
  <si>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</si>
  <si>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</si>
  <si>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</si>
  <si>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</si>
  <si>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</si>
  <si>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</si>
  <si>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</si>
  <si>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</si>
  <si>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</si>
  <si>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</si>
  <si>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</si>
  <si>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</si>
  <si>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</si>
  <si>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</si>
  <si>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</si>
  <si>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</si>
  <si>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</si>
  <si>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</si>
  <si>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</si>
  <si>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</si>
  <si>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</si>
  <si>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</si>
  <si>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</si>
  <si>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</si>
  <si>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</si>
  <si>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</si>
  <si>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</si>
  <si>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</si>
  <si>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</si>
  <si>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</si>
  <si>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</si>
  <si>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</si>
  <si>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</si>
  <si>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</si>
  <si>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</si>
  <si>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</si>
  <si>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</si>
  <si>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</si>
  <si>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</si>
  <si>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</si>
  <si>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</si>
  <si>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</si>
  <si>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</si>
  <si>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</si>
  <si>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</si>
  <si>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</si>
  <si>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</si>
  <si>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</si>
  <si>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</si>
  <si>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</si>
  <si>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</si>
  <si>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</si>
  <si>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</si>
  <si>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</si>
  <si>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</si>
  <si>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</si>
  <si>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</si>
  <si>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</si>
  <si>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</si>
  <si>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</si>
  <si>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</si>
  <si>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</si>
  <si>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</si>
  <si>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</si>
  <si>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</si>
  <si>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</si>
  <si>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</si>
  <si>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</si>
  <si>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</si>
  <si>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</si>
  <si>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</si>
  <si>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</si>
  <si>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</si>
  <si>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</si>
  <si>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</si>
  <si>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</si>
  <si>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</si>
  <si>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</si>
  <si>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</si>
  <si>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</si>
  <si>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</si>
  <si>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</si>
  <si>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</si>
  <si>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</si>
  <si>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</si>
  <si>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</si>
  <si>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</si>
  <si>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</si>
  <si>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</si>
  <si>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</si>
  <si>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</si>
  <si>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</si>
  <si>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</si>
  <si>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</si>
  <si>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</si>
  <si>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</si>
  <si>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</si>
  <si>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</si>
  <si>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</si>
  <si>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</si>
  <si>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</si>
  <si>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</si>
  <si>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</si>
  <si>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</si>
  <si>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</si>
  <si>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</si>
  <si>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</si>
  <si>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</si>
  <si>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</si>
  <si>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</si>
  <si>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</si>
  <si>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</si>
  <si>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</si>
  <si>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</si>
  <si>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</si>
  <si>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</si>
  <si>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</si>
  <si>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</si>
  <si>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</si>
  <si>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</si>
  <si>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</si>
  <si>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</si>
  <si>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</si>
  <si>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</si>
  <si>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</si>
  <si>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</si>
  <si>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</si>
  <si>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</si>
  <si>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</si>
  <si>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</si>
  <si>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</si>
  <si>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</si>
  <si>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</si>
  <si>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</si>
  <si>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</si>
  <si>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</si>
  <si>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</si>
  <si>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</si>
  <si>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</si>
  <si>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</si>
  <si>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</si>
  <si>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</si>
  <si>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</si>
  <si>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</si>
  <si>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</si>
  <si>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</si>
  <si>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</si>
  <si>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</si>
  <si>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</si>
  <si>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</si>
  <si>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</si>
  <si>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</si>
  <si>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</si>
  <si>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</si>
  <si>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</si>
  <si>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</si>
  <si>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</si>
  <si>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</si>
  <si>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</si>
  <si>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</si>
  <si>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</si>
  <si>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</si>
  <si>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</si>
  <si>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</si>
  <si>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</si>
  <si>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</si>
  <si>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</si>
  <si>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</si>
  <si>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</si>
  <si>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</si>
  <si>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</si>
  <si>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</si>
  <si>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</si>
  <si>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</si>
  <si>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</si>
  <si>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</si>
  <si>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</si>
  <si>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</si>
  <si>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</si>
  <si>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</si>
  <si>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</si>
  <si>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</si>
  <si>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</si>
  <si>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</si>
  <si>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</si>
  <si>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</si>
  <si>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</si>
  <si>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</si>
  <si>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</si>
  <si>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</si>
  <si>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</si>
  <si>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</si>
  <si>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</si>
  <si>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</si>
  <si>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</si>
  <si>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</si>
  <si>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</si>
  <si>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</si>
  <si>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</si>
  <si>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</si>
  <si>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</si>
  <si>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</si>
  <si>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</si>
  <si>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</si>
  <si>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</si>
  <si>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</si>
  <si>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</si>
  <si>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</si>
  <si>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</si>
  <si>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</si>
  <si>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</si>
  <si>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</si>
  <si>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</si>
  <si>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</si>
  <si>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</si>
  <si>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</si>
  <si>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</si>
  <si>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</si>
  <si>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</si>
  <si>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</si>
  <si>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</si>
  <si>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</si>
  <si>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</si>
  <si>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</si>
  <si>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</si>
  <si>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</si>
  <si>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</si>
  <si>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</si>
  <si>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</si>
  <si>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</si>
  <si>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</si>
  <si>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</si>
  <si>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</si>
  <si>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</si>
  <si>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</si>
  <si>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</si>
  <si>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</si>
  <si>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</si>
  <si>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</si>
  <si>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</si>
  <si>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</si>
  <si>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</si>
  <si>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</si>
  <si>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</si>
  <si>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</si>
  <si>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</si>
  <si>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</si>
  <si>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</si>
  <si>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</si>
  <si>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</si>
  <si>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</si>
  <si>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</si>
  <si>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</si>
  <si>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</si>
  <si>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</si>
  <si>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</si>
  <si>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</si>
  <si>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</si>
  <si>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</si>
  <si>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</si>
  <si>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</si>
  <si>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</si>
  <si>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</si>
  <si>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</si>
  <si>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</si>
  <si>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</si>
  <si>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</si>
  <si>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</si>
  <si>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</si>
  <si>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</si>
  <si>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</si>
  <si>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</si>
  <si>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</si>
  <si>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</si>
  <si>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</si>
  <si>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</si>
  <si>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</si>
  <si>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</si>
  <si>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</si>
  <si>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</si>
  <si>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</si>
  <si>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</si>
  <si>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</si>
  <si>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</si>
  <si>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</si>
  <si>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</si>
  <si>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</si>
  <si>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</si>
  <si>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</si>
  <si>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</si>
  <si>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</si>
  <si>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</si>
  <si>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</si>
  <si>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</si>
  <si>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</si>
  <si>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</si>
  <si>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</si>
  <si>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</si>
  <si>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</si>
  <si>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</si>
  <si>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</si>
  <si>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</si>
  <si>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</si>
  <si>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</si>
  <si>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</si>
  <si>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</si>
  <si>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</si>
  <si>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</si>
  <si>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</si>
  <si>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</si>
  <si>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</si>
  <si>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</si>
  <si>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</si>
  <si>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</si>
  <si>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</si>
  <si>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</si>
  <si>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</si>
  <si>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</si>
  <si>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</si>
  <si>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</si>
  <si>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</si>
  <si>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</si>
  <si>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</si>
  <si>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</si>
  <si>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</si>
  <si>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</si>
  <si>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</si>
  <si>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</si>
  <si>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</si>
  <si>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</si>
  <si>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</si>
  <si>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</si>
  <si>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</si>
  <si>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</si>
  <si>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</si>
  <si>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</si>
  <si>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</si>
  <si>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</si>
  <si>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</si>
  <si>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</si>
  <si>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</si>
  <si>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</si>
  <si>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</si>
  <si>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</si>
  <si>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</si>
  <si>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</si>
  <si>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</si>
  <si>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</si>
  <si>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</si>
  <si>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</si>
  <si>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</si>
  <si>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</si>
  <si>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</si>
  <si>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</si>
  <si>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</si>
  <si>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</si>
  <si>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</si>
  <si>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</si>
  <si>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</si>
  <si>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</si>
  <si>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</si>
  <si>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</si>
  <si>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</si>
  <si>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</si>
  <si>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</si>
  <si>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</si>
  <si>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</si>
  <si>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</si>
  <si>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</si>
  <si>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</si>
  <si>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</si>
  <si>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</si>
  <si>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</si>
  <si>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</si>
  <si>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</si>
  <si>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</si>
  <si>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</si>
  <si>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</si>
  <si>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</si>
  <si>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</si>
  <si>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</si>
  <si>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</si>
  <si>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</si>
  <si>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</si>
  <si>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</si>
  <si>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</si>
  <si>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</si>
  <si>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</si>
  <si>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</si>
  <si>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</si>
  <si>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</si>
  <si>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</si>
  <si>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</si>
  <si>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</si>
  <si>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</si>
  <si>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</si>
  <si>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</si>
  <si>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</si>
  <si>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</si>
  <si>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</si>
  <si>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</si>
  <si>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</si>
  <si>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</si>
  <si>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</si>
  <si>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</si>
  <si>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</si>
  <si>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</si>
  <si>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</si>
  <si>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</si>
  <si>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</si>
  <si>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</si>
  <si>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</si>
  <si>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</si>
  <si>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</si>
  <si>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</si>
  <si>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</si>
  <si>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</si>
  <si>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</si>
  <si>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</si>
  <si>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</si>
  <si>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</si>
  <si>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</si>
  <si>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</si>
  <si>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</si>
  <si>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</si>
  <si>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</si>
  <si>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</si>
  <si>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</si>
  <si>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</si>
  <si>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</si>
  <si>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</si>
  <si>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</si>
  <si>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</si>
  <si>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</si>
  <si>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</si>
  <si>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</si>
  <si>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</si>
  <si>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</si>
  <si>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</si>
  <si>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</si>
  <si>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</si>
  <si>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</si>
  <si>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</si>
  <si>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</si>
  <si>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</si>
  <si>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</si>
  <si>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</si>
  <si>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</si>
  <si>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</si>
  <si>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</si>
  <si>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</si>
  <si>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</si>
  <si>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</si>
  <si>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</si>
  <si>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</si>
  <si>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</si>
  <si>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</si>
  <si>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</si>
  <si>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</si>
  <si>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</si>
  <si>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</si>
  <si>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</si>
  <si>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</si>
  <si>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</si>
  <si>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</si>
  <si>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</si>
  <si>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</si>
  <si>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</si>
  <si>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</si>
  <si>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</si>
  <si>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</si>
  <si>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</si>
  <si>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</si>
  <si>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</si>
  <si>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</si>
  <si>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</si>
  <si>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</si>
  <si>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</si>
  <si>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</si>
  <si>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</si>
  <si>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</si>
  <si>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</si>
  <si>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</si>
  <si>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</si>
  <si>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</si>
  <si>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</si>
  <si>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</si>
  <si>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</si>
  <si>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</si>
  <si>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</si>
  <si>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</si>
  <si>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</si>
  <si>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</si>
  <si>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</si>
  <si>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</si>
  <si>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</si>
  <si>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</si>
  <si>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</si>
  <si>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</si>
  <si>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</si>
  <si>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</si>
  <si>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</si>
  <si>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</si>
  <si>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</si>
  <si>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</si>
  <si>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</si>
  <si>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</si>
  <si>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</si>
  <si>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</si>
  <si>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</si>
  <si>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</si>
  <si>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</si>
  <si>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</si>
  <si>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</si>
  <si>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</si>
  <si>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</si>
  <si>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</si>
  <si>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</si>
  <si>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</si>
  <si>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</si>
  <si>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</si>
  <si>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</si>
  <si>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</si>
  <si>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</si>
  <si>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</si>
  <si>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</si>
  <si>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</si>
  <si>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</si>
  <si>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</si>
  <si>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</si>
  <si>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</si>
  <si>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</si>
  <si>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</si>
  <si>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</si>
  <si>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</si>
  <si>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</si>
  <si>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</si>
  <si>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</si>
  <si>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</si>
  <si>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</si>
  <si>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</si>
  <si>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</si>
  <si>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</si>
  <si>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</si>
  <si>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</si>
  <si>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</si>
  <si>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</si>
  <si>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</si>
  <si>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</si>
  <si>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</si>
  <si>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</si>
  <si>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</si>
  <si>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</si>
  <si>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</si>
  <si>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</si>
  <si>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</si>
  <si>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</si>
  <si>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</si>
  <si>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</si>
  <si>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</si>
  <si>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</si>
  <si>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</si>
  <si>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</si>
  <si>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</si>
  <si>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</si>
  <si>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</si>
  <si>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</si>
  <si>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</si>
  <si>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</si>
  <si>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</si>
  <si>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</si>
  <si>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</si>
  <si>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</si>
  <si>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</si>
  <si>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</si>
  <si>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</si>
  <si>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</si>
  <si>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</si>
  <si>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</si>
  <si>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</si>
  <si>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</si>
  <si>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</si>
  <si>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</si>
  <si>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</si>
  <si>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</si>
  <si>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</si>
  <si>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</si>
  <si>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</si>
  <si>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</si>
  <si>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</si>
  <si>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</si>
  <si>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</si>
  <si>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</si>
  <si>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</si>
  <si>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</si>
  <si>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</si>
  <si>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</si>
  <si>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</si>
  <si>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</si>
  <si>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</si>
  <si>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</si>
  <si>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</si>
  <si>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</si>
  <si>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</si>
  <si>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</si>
  <si>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</si>
  <si>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</si>
  <si>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</si>
  <si>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</si>
  <si>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</si>
  <si>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</si>
  <si>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</si>
  <si>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</si>
  <si>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</si>
  <si>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</si>
  <si>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</si>
  <si>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</si>
  <si>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</si>
  <si>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</si>
  <si>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</si>
  <si>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</si>
  <si>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</si>
  <si>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</si>
  <si>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</si>
  <si>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</si>
  <si>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</si>
  <si>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</si>
  <si>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</si>
  <si>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</si>
  <si>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</si>
  <si>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</si>
  <si>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</si>
  <si>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</si>
  <si>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</si>
  <si>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</si>
  <si>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</si>
  <si>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</si>
  <si>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</si>
  <si>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</si>
  <si>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</si>
  <si>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</si>
  <si>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</si>
  <si>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</si>
  <si>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</si>
  <si>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</si>
  <si>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</si>
  <si>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</si>
  <si>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</si>
  <si>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</si>
  <si>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</si>
  <si>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</si>
  <si>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</si>
  <si>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</si>
  <si>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</si>
  <si>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</si>
  <si>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</si>
  <si>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</si>
  <si>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</si>
  <si>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</si>
  <si>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</si>
  <si>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</si>
  <si>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</si>
  <si>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</si>
  <si>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</si>
  <si>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</si>
  <si>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</si>
  <si>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</si>
  <si>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</si>
  <si>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</si>
  <si>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</si>
  <si>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</si>
  <si>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</si>
  <si>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</si>
  <si>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</si>
  <si>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</si>
  <si>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</si>
  <si>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</si>
  <si>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</si>
  <si>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</si>
  <si>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</si>
  <si>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</si>
  <si>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</si>
  <si>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</si>
  <si>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</si>
  <si>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</si>
  <si>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</si>
  <si>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</si>
  <si>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</si>
  <si>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</si>
  <si>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</si>
  <si>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</si>
  <si>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</si>
  <si>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</si>
  <si>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</si>
  <si>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</si>
  <si>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</si>
  <si>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</si>
  <si>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</si>
  <si>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</si>
  <si>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</si>
  <si>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</si>
  <si>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</si>
  <si>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</si>
  <si>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</si>
  <si>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</si>
  <si>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</si>
  <si>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</si>
  <si>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</si>
  <si>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</si>
  <si>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</si>
  <si>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</si>
  <si>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</si>
  <si>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</si>
  <si>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</si>
  <si>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</si>
  <si>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</si>
  <si>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</si>
  <si>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</si>
  <si>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</si>
  <si>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</si>
  <si>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</si>
  <si>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</si>
  <si>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</si>
  <si>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</si>
  <si>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</si>
  <si>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</si>
  <si>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</si>
  <si>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</si>
  <si>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</si>
  <si>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</si>
  <si>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</si>
  <si>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</si>
  <si>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</si>
  <si>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</si>
  <si>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</si>
  <si>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</si>
  <si>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</si>
  <si>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</si>
  <si>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</si>
  <si>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</si>
  <si>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</si>
  <si>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</si>
  <si>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</si>
  <si>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</si>
  <si>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</si>
  <si>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</si>
  <si>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</si>
  <si>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</si>
  <si>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</si>
  <si>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</si>
  <si>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</si>
  <si>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</si>
  <si>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</si>
  <si>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</si>
  <si>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</si>
  <si>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</si>
  <si>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</si>
  <si>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</si>
  <si>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</si>
  <si>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</si>
  <si>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</si>
  <si>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</si>
  <si>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</si>
  <si>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</si>
  <si>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</si>
  <si>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</si>
  <si>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</si>
  <si>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</si>
  <si>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</si>
  <si>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</si>
  <si>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</si>
  <si>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</si>
  <si>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</si>
  <si>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</si>
  <si>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</si>
  <si>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</si>
  <si>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</si>
  <si>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</si>
  <si>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</si>
  <si>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</si>
  <si>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</si>
  <si>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</si>
  <si>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</si>
  <si>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</si>
  <si>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</si>
  <si>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</si>
  <si>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</si>
  <si>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</si>
  <si>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</si>
  <si>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</si>
  <si>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</si>
  <si>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</si>
  <si>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</si>
  <si>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</si>
  <si>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</si>
  <si>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</si>
  <si>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</si>
  <si>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</si>
  <si>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</si>
  <si>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</si>
  <si>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</si>
  <si>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</si>
  <si>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</si>
  <si>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</si>
  <si>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</si>
  <si>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</si>
  <si>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</si>
  <si>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</si>
  <si>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</si>
  <si>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</si>
  <si>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</si>
  <si>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</si>
  <si>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</si>
  <si>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</si>
  <si>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</si>
  <si>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</si>
  <si>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</si>
  <si>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</si>
  <si>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</si>
  <si>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</si>
  <si>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</si>
  <si>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</si>
  <si>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</si>
  <si>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</si>
  <si>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</si>
  <si>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</si>
  <si>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</si>
  <si>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</si>
  <si>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</si>
  <si>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</si>
  <si>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</si>
  <si>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</si>
  <si>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</si>
  <si>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</si>
  <si>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</si>
  <si>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</si>
  <si>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</si>
  <si>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</si>
  <si>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</si>
  <si>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</si>
  <si>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</si>
  <si>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</si>
  <si>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</si>
  <si>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</si>
  <si>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</si>
  <si>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</si>
  <si>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</si>
  <si>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</si>
  <si>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</si>
  <si>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</si>
  <si>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</si>
  <si>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</si>
  <si>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</si>
  <si>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</si>
  <si>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</si>
  <si>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</si>
  <si>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</si>
  <si>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</si>
  <si>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</si>
  <si>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</si>
  <si>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</si>
  <si>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</si>
  <si>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</si>
  <si>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</si>
  <si>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</si>
  <si>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</si>
  <si>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</si>
  <si>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</si>
  <si>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</si>
  <si>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</si>
  <si>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</si>
  <si>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</si>
  <si>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</si>
  <si>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</si>
  <si>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</si>
  <si>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</si>
  <si>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</si>
  <si>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</si>
  <si>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</si>
  <si>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</si>
  <si>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</si>
  <si>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</si>
  <si>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</si>
  <si>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</si>
  <si>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</si>
  <si>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</si>
  <si>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</si>
  <si>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</si>
  <si>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</si>
  <si>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</si>
  <si>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</si>
  <si>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</si>
  <si>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</si>
  <si>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</si>
  <si>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</si>
  <si>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</si>
  <si>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</si>
  <si>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</si>
  <si>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</si>
  <si>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</si>
  <si>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</si>
  <si>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</si>
  <si>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</si>
  <si>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</si>
  <si>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</si>
  <si>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</si>
  <si>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</si>
  <si>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</si>
  <si>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</si>
  <si>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</si>
  <si>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</si>
  <si>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</si>
  <si>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</si>
  <si>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</si>
  <si>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</si>
  <si>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</si>
  <si>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</si>
  <si>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</si>
  <si>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</si>
  <si>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</si>
  <si>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</si>
  <si>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</si>
  <si>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</si>
  <si>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</si>
  <si>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</si>
  <si>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</si>
  <si>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</si>
  <si>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</si>
  <si>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</si>
  <si>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</si>
  <si>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</si>
  <si>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</si>
  <si>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</si>
  <si>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</si>
  <si>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</si>
  <si>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</si>
  <si>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</si>
  <si>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</si>
  <si>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</si>
  <si>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</si>
  <si>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</si>
  <si>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</si>
  <si>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</si>
  <si>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</si>
  <si>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</si>
  <si>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</si>
  <si>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</si>
  <si>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</si>
  <si>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</si>
  <si>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</si>
  <si>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</si>
  <si>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</si>
  <si>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</si>
  <si>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</si>
  <si>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</si>
  <si>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</si>
  <si>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</si>
  <si>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</si>
  <si>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</si>
  <si>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</si>
  <si>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</si>
  <si>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</si>
  <si>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</si>
  <si>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</si>
  <si>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</si>
  <si>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</si>
  <si>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</si>
  <si>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</si>
  <si>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</si>
  <si>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</si>
  <si>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</si>
  <si>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</si>
  <si>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</si>
  <si>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</si>
  <si>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</si>
  <si>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</si>
  <si>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</si>
  <si>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</si>
  <si>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</si>
  <si>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</si>
  <si>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</si>
  <si>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</si>
  <si>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</si>
  <si>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</si>
  <si>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</si>
  <si>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</si>
  <si>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</si>
  <si>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</si>
  <si>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</si>
  <si>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</si>
  <si>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</si>
  <si>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</si>
  <si>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</si>
  <si>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</si>
  <si>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</si>
  <si>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</si>
  <si>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</si>
  <si>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</si>
  <si>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</si>
  <si>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</si>
  <si>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</si>
  <si>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</si>
  <si>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</si>
  <si>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</si>
  <si>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</si>
  <si>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</si>
  <si>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</si>
  <si>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</si>
  <si>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</si>
  <si>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</si>
  <si>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</si>
  <si>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</si>
  <si>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</si>
  <si>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</si>
  <si>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</si>
  <si>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</si>
  <si>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</si>
  <si>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</si>
  <si>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</si>
  <si>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</si>
  <si>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</si>
  <si>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</si>
  <si>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</si>
  <si>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</si>
  <si>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</si>
  <si>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</si>
  <si>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</si>
  <si>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</si>
  <si>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</si>
  <si>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</si>
  <si>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</si>
  <si>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</si>
  <si>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</si>
  <si>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</si>
  <si>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</si>
  <si>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</si>
  <si>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</si>
  <si>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</si>
  <si>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</si>
  <si>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</si>
  <si>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</si>
  <si>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</si>
  <si>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</si>
  <si>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</si>
  <si>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</si>
  <si>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</si>
  <si>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</si>
  <si>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</si>
  <si>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</si>
  <si>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</si>
  <si>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</si>
  <si>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</si>
  <si>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</si>
  <si>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</si>
  <si>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</si>
  <si>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</si>
  <si>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</si>
  <si>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</si>
  <si>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</si>
  <si>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</si>
  <si>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</si>
  <si>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</si>
  <si>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</si>
  <si>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</si>
  <si>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</si>
  <si>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</si>
  <si>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</si>
  <si>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</si>
  <si>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</si>
  <si>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</si>
  <si>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</si>
  <si>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</si>
  <si>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</si>
  <si>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</si>
  <si>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</si>
  <si>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</si>
  <si>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</si>
  <si>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</si>
  <si>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</si>
  <si>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</si>
  <si>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</si>
  <si>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</si>
  <si>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</si>
  <si>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</si>
  <si>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</si>
  <si>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</si>
  <si>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</si>
  <si>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</si>
  <si>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</si>
  <si>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</si>
  <si>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</si>
  <si>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</si>
  <si>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</si>
  <si>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</si>
  <si>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</si>
  <si>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</si>
  <si>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</si>
  <si>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</si>
  <si>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</si>
  <si>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</si>
  <si>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</si>
  <si>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</si>
  <si>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</si>
  <si>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</si>
  <si>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</si>
  <si>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</si>
  <si>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</si>
  <si>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</si>
  <si>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</si>
  <si>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</si>
  <si>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</si>
  <si>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</si>
  <si>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</si>
  <si>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</si>
  <si>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</si>
  <si>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</si>
  <si>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</si>
  <si>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</si>
  <si>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</si>
  <si>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</si>
  <si>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</si>
  <si>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</si>
  <si>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</si>
  <si>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</si>
  <si>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</si>
  <si>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</si>
  <si>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</si>
  <si>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</si>
  <si>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</si>
  <si>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</si>
  <si>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</si>
  <si>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</si>
  <si>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</si>
  <si>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</si>
  <si>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</si>
  <si>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</si>
  <si>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</si>
  <si>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</si>
  <si>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</si>
  <si>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</si>
  <si>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</si>
  <si>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</si>
  <si>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</si>
  <si>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</si>
  <si>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</si>
  <si>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</si>
  <si>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</si>
  <si>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</si>
  <si>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</si>
  <si>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</si>
  <si>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</si>
  <si>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</si>
  <si>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</si>
  <si>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</si>
  <si>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</si>
  <si>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</si>
  <si>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</si>
  <si>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</si>
  <si>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</si>
  <si>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</si>
  <si>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</si>
  <si>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</si>
  <si>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</si>
  <si>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</si>
  <si>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</si>
  <si>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</si>
  <si>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</si>
  <si>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</si>
  <si>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</si>
  <si>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</si>
  <si>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</si>
  <si>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</si>
  <si>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</si>
  <si>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</si>
  <si>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</si>
  <si>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</si>
  <si>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</si>
  <si>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</si>
  <si>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</si>
  <si>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</si>
  <si>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</si>
  <si>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</si>
  <si>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</si>
  <si>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</si>
  <si>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</si>
  <si>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</si>
  <si>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</si>
  <si>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</si>
  <si>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</si>
  <si>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</si>
  <si>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</si>
  <si>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</si>
  <si>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</si>
  <si>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</si>
  <si>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</si>
  <si>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</si>
  <si>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</si>
  <si>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</si>
  <si>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</si>
  <si>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</si>
  <si>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</si>
  <si>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</si>
  <si>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</si>
  <si>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</si>
  <si>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</si>
  <si>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</si>
  <si>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</si>
  <si>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</si>
  <si>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</si>
  <si>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</si>
  <si>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</si>
  <si>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</si>
  <si>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</si>
  <si>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</si>
  <si>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</si>
  <si>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</si>
  <si>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</si>
  <si>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</si>
  <si>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</si>
  <si>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</si>
  <si>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</si>
  <si>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</si>
  <si>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</si>
  <si>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</si>
  <si>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</si>
  <si>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</si>
  <si>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</si>
  <si>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</si>
  <si>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</si>
  <si>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</si>
  <si>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</si>
  <si>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</si>
  <si>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</si>
  <si>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</si>
  <si>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</si>
  <si>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</si>
  <si>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</si>
  <si>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</si>
  <si>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</si>
  <si>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</si>
  <si>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</si>
  <si>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</si>
  <si>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</si>
  <si>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</si>
  <si>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</si>
  <si>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</si>
  <si>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</si>
  <si>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</si>
  <si>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</si>
  <si>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</si>
  <si>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</si>
  <si>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</si>
  <si>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</si>
  <si>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</si>
  <si>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</si>
  <si>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</si>
  <si>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</si>
  <si>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</si>
  <si>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</si>
  <si>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</si>
  <si>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</si>
  <si>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</si>
  <si>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</si>
  <si>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</si>
  <si>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</si>
  <si>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</si>
  <si>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</si>
  <si>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</si>
  <si>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</si>
  <si>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</si>
  <si>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</si>
  <si>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</si>
  <si>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</si>
  <si>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</si>
  <si>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</si>
  <si>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</si>
  <si>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</si>
  <si>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</si>
  <si>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</si>
  <si>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</si>
  <si>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</si>
  <si>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</si>
  <si>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</si>
  <si>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</si>
  <si>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</si>
  <si>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</si>
  <si>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</si>
  <si>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</si>
  <si>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</si>
  <si>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</si>
  <si>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</si>
  <si>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</si>
  <si>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</si>
  <si>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</si>
  <si>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</si>
  <si>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</si>
  <si>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</si>
  <si>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</si>
  <si>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</si>
  <si>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</si>
  <si>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</si>
  <si>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</si>
  <si>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</si>
  <si>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</si>
  <si>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</si>
  <si>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</si>
  <si>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</si>
  <si>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</si>
  <si>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</si>
  <si>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</si>
  <si>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</si>
  <si>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</si>
  <si>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</si>
  <si>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</si>
  <si>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</si>
  <si>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</si>
  <si>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</si>
  <si>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</si>
  <si>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</si>
  <si>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</si>
  <si>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</si>
  <si>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</si>
  <si>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</si>
  <si>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</si>
  <si>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</si>
  <si>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</si>
  <si>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</si>
  <si>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</si>
  <si>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</si>
  <si>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</si>
  <si>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</si>
  <si>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</si>
  <si>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</si>
  <si>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</si>
  <si>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</si>
  <si>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</si>
  <si>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</si>
  <si>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</si>
  <si>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</si>
  <si>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</si>
  <si>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</si>
  <si>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</si>
  <si>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</si>
  <si>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</si>
  <si>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</si>
  <si>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</si>
  <si>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</si>
  <si>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</si>
  <si>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</si>
  <si>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</si>
  <si>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</si>
  <si>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</si>
  <si>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</si>
  <si>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</si>
  <si>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</si>
  <si>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</si>
  <si>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</si>
  <si>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</si>
  <si>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</si>
  <si>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</si>
  <si>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</si>
  <si>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</si>
  <si>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</si>
  <si>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</si>
  <si>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</si>
  <si>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</si>
  <si>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</si>
  <si>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</si>
  <si>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</si>
  <si>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</si>
  <si>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</si>
  <si>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</si>
  <si>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</si>
  <si>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</si>
  <si>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</si>
  <si>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</si>
  <si>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</si>
  <si>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</si>
  <si>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</si>
  <si>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</si>
  <si>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</si>
  <si>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</si>
  <si>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</si>
  <si>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</si>
  <si>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</si>
  <si>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</si>
  <si>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</si>
  <si>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</si>
  <si>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</si>
  <si>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</si>
  <si>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</si>
  <si>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</si>
  <si>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</si>
  <si>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</si>
  <si>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</si>
  <si>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</si>
  <si>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</si>
  <si>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</si>
  <si>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</si>
  <si>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</si>
  <si>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</si>
  <si>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</si>
  <si>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</si>
  <si>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</si>
  <si>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</si>
  <si>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</si>
  <si>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</si>
  <si>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</si>
  <si>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</si>
  <si>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</si>
  <si>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</si>
  <si>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</si>
  <si>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</si>
  <si>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</si>
  <si>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</si>
  <si>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</si>
  <si>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</si>
  <si>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</si>
  <si>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</si>
  <si>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</si>
  <si>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</si>
  <si>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</si>
  <si>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</si>
  <si>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</si>
  <si>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</si>
  <si>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</si>
  <si>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</si>
  <si>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</si>
  <si>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</si>
  <si>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</si>
  <si>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</si>
  <si>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</si>
  <si>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</si>
  <si>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</si>
  <si>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</si>
  <si>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</si>
  <si>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</si>
  <si>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</si>
  <si>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</si>
  <si>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</si>
  <si>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</si>
  <si>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</si>
  <si>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</si>
  <si>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</si>
  <si>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</si>
  <si>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</si>
  <si>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</si>
  <si>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</si>
  <si>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</si>
  <si>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</si>
  <si>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</si>
  <si>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</si>
  <si>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</si>
  <si>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</si>
  <si>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</si>
  <si>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</si>
  <si>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</si>
  <si>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</si>
  <si>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</si>
  <si>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</si>
  <si>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</si>
  <si>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</si>
  <si>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</si>
  <si>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</si>
  <si>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</si>
  <si>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</si>
  <si>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</si>
  <si>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</si>
  <si>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</si>
  <si>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</si>
  <si>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</si>
  <si>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</si>
  <si>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</si>
  <si>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</si>
  <si>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</si>
  <si>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</si>
  <si>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</si>
  <si>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</si>
  <si>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</si>
  <si>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</si>
  <si>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</si>
  <si>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</si>
  <si>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</si>
  <si>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</si>
  <si>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</si>
  <si>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</si>
  <si>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</si>
  <si>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</si>
  <si>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</si>
  <si>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</si>
  <si>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</si>
  <si>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</si>
  <si>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</si>
  <si>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</si>
  <si>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</si>
  <si>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</si>
  <si>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</si>
  <si>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</si>
  <si>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</si>
  <si>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</si>
  <si>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</si>
  <si>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</si>
  <si>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</si>
  <si>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</si>
  <si>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</si>
  <si>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</si>
  <si>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</si>
  <si>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</si>
  <si>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</si>
  <si>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</si>
  <si>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</si>
  <si>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</si>
  <si>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</si>
  <si>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</si>
  <si>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</si>
  <si>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</si>
  <si>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</si>
  <si>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</si>
  <si>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</si>
  <si>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</si>
  <si>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</si>
  <si>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</si>
  <si>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</si>
  <si>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</si>
  <si>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</si>
  <si>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</si>
  <si>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</si>
  <si>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</si>
  <si>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</si>
  <si>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</si>
  <si>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</si>
  <si>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</si>
  <si>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</si>
  <si>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</si>
  <si>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</si>
  <si>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</si>
  <si>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</si>
  <si>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</si>
  <si>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</si>
  <si>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</si>
  <si>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</si>
  <si>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</si>
  <si>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</si>
  <si>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</si>
  <si>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</si>
  <si>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</si>
  <si>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</si>
  <si>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</si>
  <si>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</si>
  <si>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</si>
  <si>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</si>
  <si>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</si>
  <si>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</si>
  <si>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</si>
  <si>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</si>
  <si>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</si>
  <si>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</si>
  <si>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</si>
  <si>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</si>
  <si>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</si>
  <si>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</si>
  <si>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</si>
  <si>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</si>
  <si>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</si>
  <si>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</si>
  <si>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</si>
  <si>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</si>
  <si>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</si>
  <si>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</si>
  <si>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</si>
  <si>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</si>
  <si>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</si>
  <si>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</si>
  <si>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</si>
  <si>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</si>
  <si>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</si>
  <si>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</si>
  <si>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</si>
  <si>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</si>
  <si>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</si>
  <si>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</si>
  <si>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</si>
  <si>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</si>
  <si>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</si>
  <si>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</si>
  <si>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</si>
  <si>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</si>
  <si>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</si>
  <si>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</si>
  <si>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</si>
  <si>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</si>
  <si>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</si>
  <si>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</si>
  <si>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</si>
  <si>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</si>
  <si>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</si>
  <si>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</si>
  <si>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</si>
  <si>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</si>
  <si>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</si>
  <si>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</si>
  <si>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</si>
  <si>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</si>
  <si>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</si>
  <si>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</si>
  <si>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</si>
  <si>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</si>
  <si>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</si>
  <si>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</si>
  <si>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</si>
  <si>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</si>
  <si>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</si>
  <si>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</si>
  <si>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</si>
  <si>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</si>
  <si>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</si>
  <si>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</si>
  <si>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</si>
  <si>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</si>
  <si>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</si>
  <si>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</si>
  <si>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</si>
  <si>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</si>
  <si>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</si>
  <si>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</si>
  <si>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</si>
  <si>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</si>
  <si>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</si>
  <si>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</si>
  <si>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</si>
  <si>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</si>
  <si>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</si>
  <si>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</si>
  <si>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</si>
  <si>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</si>
  <si>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</si>
  <si>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</si>
  <si>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</si>
  <si>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</si>
  <si>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</si>
  <si>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</si>
  <si>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</si>
  <si>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</si>
  <si>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</si>
  <si>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</si>
  <si>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</si>
  <si>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</si>
  <si>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</si>
  <si>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</si>
  <si>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</si>
  <si>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</si>
  <si>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</si>
  <si>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</si>
  <si>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</si>
  <si>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</si>
  <si>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</si>
  <si>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</si>
  <si>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</si>
  <si>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</si>
  <si>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</si>
  <si>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</si>
  <si>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</si>
  <si>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</si>
  <si>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</si>
  <si>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</si>
  <si>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</si>
  <si>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</si>
  <si>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</si>
  <si>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</si>
  <si>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</si>
  <si>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</si>
  <si>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</si>
  <si>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</si>
  <si>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</si>
  <si>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</si>
  <si>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</si>
  <si>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</si>
  <si>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</si>
  <si>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</si>
  <si>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</si>
  <si>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</si>
  <si>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</si>
  <si>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</si>
  <si>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</si>
  <si>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</si>
  <si>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</si>
  <si>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</si>
  <si>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</si>
  <si>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</si>
  <si>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</si>
  <si>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</si>
  <si>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</si>
  <si>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</si>
  <si>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</si>
  <si>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</si>
  <si>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</si>
  <si>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</si>
  <si>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</si>
  <si>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</si>
  <si>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</si>
  <si>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</si>
  <si>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</si>
  <si>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</si>
  <si>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</si>
  <si>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</si>
  <si>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</si>
  <si>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</si>
  <si>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</si>
  <si>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</si>
  <si>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</si>
  <si>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</si>
  <si>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</si>
  <si>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</si>
  <si>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</si>
  <si>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</si>
  <si>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</si>
  <si>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</si>
  <si>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</si>
  <si>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</si>
  <si>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</si>
  <si>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</si>
  <si>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</si>
  <si>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</si>
  <si>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</si>
  <si>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</si>
  <si>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</si>
  <si>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</si>
  <si>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</si>
  <si>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</si>
  <si>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</si>
  <si>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</si>
  <si>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</si>
  <si>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</si>
  <si>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</si>
  <si>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</si>
  <si>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</si>
  <si>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</si>
  <si>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</si>
  <si>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</si>
  <si>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</si>
  <si>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</si>
  <si>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</si>
  <si>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</si>
  <si>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</si>
  <si>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</si>
  <si>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</si>
  <si>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</si>
  <si>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</si>
  <si>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</si>
  <si>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</si>
  <si>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</si>
  <si>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</si>
  <si>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</si>
  <si>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</si>
  <si>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</si>
  <si>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</si>
  <si>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</si>
  <si>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</si>
  <si>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</si>
  <si>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</si>
  <si>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</si>
  <si>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</si>
  <si>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</si>
  <si>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</si>
  <si>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</si>
  <si>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</si>
  <si>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</si>
  <si>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</si>
  <si>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</si>
  <si>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</si>
  <si>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</si>
  <si>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</si>
  <si>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</si>
  <si>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</si>
  <si>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</si>
  <si>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</si>
  <si>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</si>
  <si>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</si>
  <si>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</si>
  <si>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</si>
  <si>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</si>
  <si>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</si>
  <si>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</si>
  <si>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</si>
  <si>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</si>
  <si>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</si>
  <si>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</si>
  <si>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</si>
  <si>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</si>
  <si>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</si>
  <si>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</si>
  <si>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</si>
  <si>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</si>
  <si>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</si>
  <si>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</si>
  <si>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</si>
  <si>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</si>
  <si>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</si>
  <si>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</si>
  <si>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</si>
  <si>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</si>
  <si>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</si>
  <si>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</si>
  <si>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</si>
  <si>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</si>
  <si>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</si>
  <si>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</si>
  <si>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</si>
  <si>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</si>
  <si>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</si>
  <si>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</si>
  <si>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</si>
  <si>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</si>
  <si>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</si>
  <si>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</si>
  <si>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</si>
  <si>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</si>
  <si>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</si>
  <si>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</si>
  <si>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</si>
  <si>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</si>
  <si>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</si>
  <si>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</si>
  <si>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</si>
  <si>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</si>
  <si>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</si>
  <si>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</si>
  <si>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</si>
  <si>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</si>
  <si>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</si>
  <si>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</si>
  <si>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</si>
  <si>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</si>
  <si>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</si>
  <si>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</si>
  <si>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</si>
  <si>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</si>
  <si>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</si>
  <si>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</si>
  <si>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</si>
  <si>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</si>
  <si>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</si>
  <si>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</si>
  <si>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</si>
  <si>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</si>
  <si>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</si>
  <si>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</si>
  <si>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</si>
  <si>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</si>
  <si>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</si>
  <si>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</si>
  <si>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</si>
  <si>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</si>
  <si>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</si>
  <si>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</si>
  <si>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</si>
  <si>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</si>
  <si>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</si>
  <si>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</si>
  <si>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</si>
  <si>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</si>
  <si>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</si>
  <si>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</si>
  <si>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</si>
  <si>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</si>
  <si>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</si>
  <si>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</si>
  <si>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</si>
  <si>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</si>
  <si>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</si>
  <si>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</si>
  <si>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</si>
  <si>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</si>
  <si>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</si>
  <si>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</si>
  <si>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</si>
  <si>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</si>
  <si>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</si>
  <si>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</si>
  <si>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</si>
  <si>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</si>
  <si>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</si>
  <si>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</si>
  <si>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</si>
  <si>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</si>
  <si>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</si>
  <si>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</si>
  <si>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</si>
  <si>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</si>
  <si>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</si>
  <si>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</si>
  <si>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</si>
  <si>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</si>
  <si>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</si>
  <si>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</si>
  <si>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</si>
  <si>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</si>
  <si>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</si>
  <si>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</si>
  <si>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</si>
  <si>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</si>
  <si>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</si>
  <si>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</si>
  <si>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</si>
  <si>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</si>
  <si>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</si>
  <si>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</si>
  <si>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</si>
  <si>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</si>
  <si>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</si>
  <si>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</si>
  <si>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</si>
  <si>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</si>
  <si>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</si>
  <si>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</si>
  <si>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</si>
  <si>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</si>
  <si>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</si>
  <si>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</si>
  <si>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</si>
  <si>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</si>
  <si>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</si>
  <si>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</si>
  <si>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</si>
  <si>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</si>
  <si>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</si>
  <si>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</si>
  <si>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</si>
  <si>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</si>
  <si>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</si>
  <si>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</si>
  <si>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</si>
  <si>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</si>
  <si>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</si>
  <si>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</si>
  <si>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</si>
  <si>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</si>
  <si>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</si>
  <si>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</si>
  <si>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</si>
  <si>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</si>
  <si>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</si>
  <si>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</si>
  <si>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</si>
  <si>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</si>
  <si>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</si>
  <si>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</si>
  <si>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</si>
  <si>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</si>
  <si>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</si>
  <si>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</si>
  <si>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</si>
  <si>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</si>
  <si>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</si>
  <si>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</si>
  <si>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</si>
  <si>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</si>
  <si>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</si>
  <si>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</si>
  <si>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</si>
  <si>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</si>
  <si>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</si>
  <si>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</si>
  <si>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</si>
  <si>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</si>
  <si>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</si>
  <si>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</si>
  <si>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</si>
  <si>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</si>
  <si>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</si>
  <si>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</si>
  <si>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</si>
  <si>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</si>
  <si>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</si>
  <si>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</si>
  <si>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</si>
  <si>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</si>
  <si>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</si>
  <si>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</si>
  <si>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</si>
  <si>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</si>
  <si>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</si>
  <si>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</si>
  <si>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</si>
  <si>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</si>
  <si>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</si>
  <si>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</si>
  <si>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</si>
  <si>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</si>
  <si>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</si>
  <si>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</si>
  <si>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</si>
  <si>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</si>
  <si>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</si>
  <si>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</si>
  <si>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</si>
  <si>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</si>
  <si>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</si>
  <si>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</si>
  <si>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</si>
  <si>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</si>
  <si>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</si>
  <si>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</si>
  <si>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</si>
  <si>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</si>
  <si>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</si>
  <si>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</si>
  <si>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</si>
  <si>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</si>
  <si>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</si>
  <si>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</si>
  <si>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</si>
  <si>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</si>
  <si>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</si>
  <si>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</si>
  <si>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</si>
  <si>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</si>
  <si>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</si>
  <si>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</si>
  <si>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</si>
  <si>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</si>
  <si>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</si>
  <si>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</si>
  <si>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</si>
  <si>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</si>
  <si>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</si>
  <si>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</si>
  <si>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</si>
  <si>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</si>
  <si>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</si>
  <si>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</si>
  <si>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</si>
  <si>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</si>
  <si>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</si>
  <si>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</si>
  <si>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</si>
  <si>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</si>
  <si>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</si>
  <si>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</si>
  <si>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</si>
  <si>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</si>
  <si>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</si>
  <si>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</si>
  <si>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</si>
  <si>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</si>
  <si>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</si>
  <si>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</si>
  <si>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</si>
  <si>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</si>
  <si>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</si>
  <si>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</si>
  <si>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</si>
  <si>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</si>
  <si>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</si>
  <si>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</si>
  <si>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</si>
  <si>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</si>
  <si>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</si>
  <si>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</si>
  <si>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</si>
  <si>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</si>
  <si>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</si>
  <si>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</si>
  <si>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</si>
  <si>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</si>
  <si>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</si>
  <si>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</si>
  <si>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</si>
  <si>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</si>
  <si>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</si>
  <si>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</si>
  <si>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</si>
  <si>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</si>
  <si>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</si>
  <si>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</si>
  <si>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</si>
  <si>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</si>
  <si>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</si>
  <si>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</si>
  <si>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</si>
  <si>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</si>
  <si>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</si>
  <si>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</si>
  <si>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</si>
  <si>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</si>
  <si>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</si>
  <si>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</si>
  <si>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</si>
  <si>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</si>
  <si>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</si>
  <si>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</si>
  <si>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</si>
  <si>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</si>
  <si>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</si>
  <si>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</si>
  <si>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</si>
  <si>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</si>
  <si>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</si>
  <si>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</si>
  <si>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</si>
  <si>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</si>
  <si>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</si>
  <si>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</si>
  <si>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</si>
  <si>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</si>
  <si>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</si>
  <si>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</si>
  <si>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</si>
  <si>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</si>
  <si>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</si>
  <si>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</si>
  <si>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</si>
  <si>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</si>
  <si>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</si>
  <si>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</si>
  <si>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</si>
  <si>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</si>
  <si>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</si>
  <si>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</si>
  <si>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</si>
  <si>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</si>
  <si>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</si>
  <si>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</si>
  <si>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</si>
  <si>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</si>
  <si>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</si>
  <si>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</si>
  <si>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</si>
  <si>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</si>
  <si>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</si>
  <si>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</si>
  <si>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</si>
  <si>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</si>
  <si>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</si>
  <si>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</si>
  <si>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</si>
  <si>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</si>
  <si>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</si>
  <si>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</si>
  <si>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</si>
  <si>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</si>
  <si>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</si>
  <si>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</si>
  <si>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</si>
  <si>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</si>
  <si>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</si>
  <si>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</si>
  <si>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</si>
  <si>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</si>
  <si>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</si>
  <si>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</si>
  <si>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</si>
  <si>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</si>
  <si>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</si>
  <si>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</si>
  <si>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</si>
  <si>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</si>
  <si>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</si>
  <si>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</si>
  <si>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</si>
  <si>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</si>
  <si>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</si>
  <si>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</si>
  <si>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</si>
  <si>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</si>
  <si>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</si>
  <si>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</si>
  <si>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</si>
  <si>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</si>
  <si>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</si>
  <si>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</si>
  <si>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</si>
  <si>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</si>
  <si>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</si>
  <si>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</si>
  <si>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</si>
  <si>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</si>
  <si>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</si>
  <si>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</si>
  <si>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</si>
  <si>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</si>
  <si>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</si>
  <si>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</si>
  <si>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</si>
  <si>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</si>
  <si>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</si>
  <si>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</si>
  <si>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</si>
  <si>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</si>
  <si>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</si>
  <si>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</si>
  <si>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</si>
  <si>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</si>
  <si>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</si>
  <si>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</si>
  <si>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</si>
  <si>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</si>
  <si>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</si>
  <si>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</si>
  <si>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</si>
  <si>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</si>
  <si>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</si>
  <si>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</si>
  <si>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</si>
  <si>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</si>
  <si>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</si>
  <si>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</si>
  <si>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</si>
  <si>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</si>
  <si>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</si>
  <si>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</si>
  <si>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</si>
  <si>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</si>
  <si>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</si>
  <si>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</si>
  <si>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</si>
  <si>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</si>
  <si>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</si>
  <si>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</si>
  <si>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</si>
  <si>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</si>
  <si>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</si>
  <si>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</si>
  <si>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</si>
  <si>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</si>
  <si>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</si>
  <si>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</si>
  <si>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</si>
  <si>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</si>
  <si>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</si>
  <si>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</si>
  <si>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</si>
  <si>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</si>
  <si>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</si>
  <si>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</si>
  <si>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</si>
  <si>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</si>
  <si>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</si>
  <si>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</si>
  <si>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</si>
  <si>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</si>
  <si>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</si>
  <si>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</si>
  <si>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</si>
  <si>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</si>
  <si>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</si>
  <si>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</si>
  <si>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</si>
  <si>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</si>
  <si>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</si>
  <si>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</si>
  <si>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</si>
  <si>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</si>
  <si>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</si>
  <si>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</si>
  <si>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</si>
  <si>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</si>
  <si>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</si>
  <si>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</si>
  <si>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</si>
  <si>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</si>
  <si>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</si>
  <si>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</si>
  <si>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</si>
  <si>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</si>
  <si>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</si>
  <si>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</si>
  <si>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</si>
  <si>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</si>
  <si>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</si>
  <si>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</si>
  <si>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</si>
  <si>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</si>
  <si>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</si>
  <si>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</si>
  <si>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</si>
  <si>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</si>
  <si>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</si>
  <si>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</si>
  <si>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</si>
  <si>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</si>
  <si>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</si>
  <si>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</si>
  <si>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</si>
  <si>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</si>
  <si>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</si>
  <si>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</si>
  <si>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</si>
  <si>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</si>
  <si>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</si>
  <si>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</si>
  <si>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</si>
  <si>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</si>
  <si>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</si>
  <si>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</si>
  <si>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</si>
  <si>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</si>
  <si>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</si>
  <si>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</si>
  <si>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</si>
  <si>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</si>
  <si>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</si>
  <si>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</si>
  <si>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</si>
  <si>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</si>
  <si>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</si>
  <si>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</si>
  <si>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</si>
  <si>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</si>
  <si>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</si>
  <si>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</si>
  <si>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</si>
  <si>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</si>
  <si>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</si>
  <si>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</si>
  <si>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</si>
  <si>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</si>
  <si>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</si>
  <si>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</si>
  <si>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</si>
  <si>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</si>
  <si>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</si>
  <si>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</si>
  <si>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</si>
  <si>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</si>
  <si>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</si>
  <si>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</si>
  <si>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</si>
  <si>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</si>
  <si>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</si>
  <si>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</si>
  <si>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</si>
  <si>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</si>
  <si>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</si>
  <si>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</si>
  <si>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</si>
  <si>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</si>
  <si>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</si>
  <si>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</si>
  <si>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</si>
  <si>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</si>
  <si>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</si>
  <si>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</si>
  <si>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</si>
  <si>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</si>
  <si>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</si>
  <si>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</si>
  <si>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</si>
  <si>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</si>
  <si>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</si>
  <si>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</si>
  <si>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</si>
  <si>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</si>
  <si>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</si>
  <si>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</si>
  <si>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</si>
  <si>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</si>
  <si>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</si>
  <si>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</si>
  <si>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</si>
  <si>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</si>
  <si>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</si>
  <si>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</si>
  <si>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</si>
  <si>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</si>
  <si>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</si>
  <si>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</si>
  <si>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</si>
  <si>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</si>
  <si>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</si>
  <si>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</si>
  <si>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</si>
  <si>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</si>
  <si>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</si>
  <si>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</si>
  <si>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2021 y al 30 de junio de 2022 (b)</t>
  </si>
  <si>
    <t>Del 1 de enero al 30 de junio de 2022 (b)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</si>
  <si>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</si>
  <si>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</si>
  <si>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</si>
  <si>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</si>
  <si>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</si>
  <si>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</si>
  <si>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</si>
  <si>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COORDINACCION DE COMUNICACIÓN SOCIAL</t>
  </si>
  <si>
    <t>DIRECCION GENERAL</t>
  </si>
  <si>
    <t>ADQUISICIONES CONTROL PATRIMONIAL</t>
  </si>
  <si>
    <t>VIGILANCIA</t>
  </si>
  <si>
    <t>MANTENIMIENTO Y SERVICIOS GENERALES</t>
  </si>
  <si>
    <t>COORDINACION DE DESARROLLO INSTITUCIONAL</t>
  </si>
  <si>
    <t>RECURSOS HUMANOS E INFORMATICA</t>
  </si>
  <si>
    <t>MANTENIMIENTO DEL PARQUE VEHICULAR</t>
  </si>
  <si>
    <t>GERENCIA ADMINISTRATIVA</t>
  </si>
  <si>
    <t>GERENCIA DE AGUA POTABLE</t>
  </si>
  <si>
    <t>DISTRITO 1</t>
  </si>
  <si>
    <t>DISTRITO 2</t>
  </si>
  <si>
    <t>REPARACION DE PAVIMENTOS</t>
  </si>
  <si>
    <t>PIPAS</t>
  </si>
  <si>
    <t>OPTIMIZACION DE AGUA</t>
  </si>
  <si>
    <t>OPERACION Y MTTO  DE POZOS</t>
  </si>
  <si>
    <t>OPERACIÓN DE REDES DE DISTRIBUCION</t>
  </si>
  <si>
    <t>NORMATIVA Y CALIDAD DEL AGUA</t>
  </si>
  <si>
    <t>GERENCIA DE COMERCIALIZACION</t>
  </si>
  <si>
    <t>DIRECCIÓN DE MEDICIÓN Y FACTURACIÓN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</si>
  <si>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</si>
  <si>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</si>
  <si>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</si>
  <si>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</si>
  <si>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</si>
  <si>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MANENIMIENTO DE CARCAMOS</t>
  </si>
  <si>
    <t>RIOS Y CANALES</t>
  </si>
  <si>
    <t>DIRECCION DRENAJE</t>
  </si>
  <si>
    <t>OPERACIÓN Y MTTO DE REDES</t>
  </si>
  <si>
    <t>GERENCIA DE INGENIERIA Y DISEÑO</t>
  </si>
  <si>
    <t>AREA DE PROYECTOS</t>
  </si>
  <si>
    <t>ADMINISTRACION DE OBRAS</t>
  </si>
  <si>
    <t>GERENCIA DE LA PTAR</t>
  </si>
  <si>
    <t>LABORATORIO PTAR</t>
  </si>
  <si>
    <t>OPERACIÓN DE LA PTAR</t>
  </si>
  <si>
    <t>MANTENIMIENTO ELECTROMECANICO PTAR</t>
  </si>
  <si>
    <t>ORGANO INTERNO DE CONTROL</t>
  </si>
  <si>
    <t>COORDINACIÓN DE COMUNICACIÓN SOCIAL Y VINCULACIÓN</t>
  </si>
  <si>
    <t>COORDINACIÓN DE DESARROLLO INSTITUCIONAL Y SISTEMAS DE GESTIÓN</t>
  </si>
  <si>
    <t>UNIDAD DE ACCESO A LA INFORMACION</t>
  </si>
  <si>
    <t>GERENCIA DE ADMINISTRACION Y FINANZAS</t>
  </si>
  <si>
    <t>ADQUISICIONES Y CONTROL PATRIMONIAL</t>
  </si>
  <si>
    <t>SOPORTE TECNICO EN TECNOLOGIAS DE LA INFORMACIÓN</t>
  </si>
  <si>
    <t>RECURSOS HUMANOS</t>
  </si>
  <si>
    <t>MEDICION Y FACTURACION</t>
  </si>
  <si>
    <t>ATENCION CIUDADANA</t>
  </si>
  <si>
    <t>OPERACIÓN Y MTTO. DE REDES</t>
  </si>
  <si>
    <t>SUBGERENCIA DE CALIDAD DE AGUA Y PTAR</t>
  </si>
  <si>
    <t>OPERACIÓN Y MANTENIMIENTO DE CARCAMOS</t>
  </si>
  <si>
    <t>CALIDAD DEL AGUA PTAR</t>
  </si>
  <si>
    <t>SUBERENCIA DE DRENAJE Y ALCANTARILLADO</t>
  </si>
  <si>
    <t>SUBGERENCIA DE SERVICIOS DE AGUA</t>
  </si>
  <si>
    <t>GERENCIA DE INGENIERIA Y PROYECTOS</t>
  </si>
  <si>
    <t>JEFATURA DE LO RURAL</t>
  </si>
  <si>
    <t>GERENCIA DE ATENCION A COMUNIDADES 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</si>
</sst>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0" fillId="0" borderId="13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30480</xdr:rowOff>
        </xdr:from>
        <xdr:to>
          <xdr:col>3</xdr:col>
          <xdr:colOff>152400</xdr:colOff>
          <xdr:row>4</xdr:row>
          <xdr:rowOff>320040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38100</xdr:rowOff>
        </xdr:from>
        <xdr:to>
          <xdr:col>3</xdr:col>
          <xdr:colOff>152400</xdr:colOff>
          <xdr:row>7</xdr:row>
          <xdr:rowOff>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30480</xdr:rowOff>
        </xdr:from>
        <xdr:to>
          <xdr:col>3</xdr:col>
          <xdr:colOff>152400</xdr:colOff>
          <xdr:row>10</xdr:row>
          <xdr:rowOff>320040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30480</xdr:rowOff>
        </xdr:from>
        <xdr:to>
          <xdr:col>3</xdr:col>
          <xdr:colOff>152400</xdr:colOff>
          <xdr:row>8</xdr:row>
          <xdr:rowOff>320040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4.4" zeroHeight="1" x14ac:dyDescent="0.3"/>
  <cols>
    <col min="1" max="1" width="3.33203125" customWidth="1"/>
    <col min="2" max="2" width="25.109375" customWidth="1"/>
    <col min="3" max="4" width="45.33203125" customWidth="1"/>
    <col min="5" max="5" width="3.33203125" customWidth="1"/>
    <col min="6" max="16384" width="10.6640625" hidden="1"/>
  </cols>
  <sheetData>
    <row r="1" spans="1:5" ht="36.75" customHeight="1" thickBot="1" x14ac:dyDescent="0.35">
      <c r="A1" s="148" t="s">
        <v>821</v>
      </c>
      <c r="B1" s="149"/>
      <c r="C1" s="149"/>
      <c r="D1" s="149"/>
      <c r="E1" s="150"/>
    </row>
    <row r="2" spans="1:5" s="7" customFormat="1" x14ac:dyDescent="0.3">
      <c r="A2" s="25"/>
      <c r="E2" s="26"/>
    </row>
    <row r="3" spans="1:5" s="7" customFormat="1" ht="26.25" customHeight="1" x14ac:dyDescent="0.3">
      <c r="A3" s="25"/>
      <c r="B3" s="30" t="s">
        <v>784</v>
      </c>
      <c r="C3" s="151" t="s">
        <v>3294</v>
      </c>
      <c r="D3" s="151"/>
      <c r="E3" s="26"/>
    </row>
    <row r="4" spans="1:5" s="7" customFormat="1" x14ac:dyDescent="0.3">
      <c r="A4" s="25"/>
      <c r="E4" s="26"/>
    </row>
    <row r="5" spans="1:5" s="7" customFormat="1" ht="26.25" customHeight="1" x14ac:dyDescent="0.3">
      <c r="A5" s="25"/>
      <c r="B5" s="30" t="s">
        <v>787</v>
      </c>
      <c r="E5" s="26"/>
    </row>
    <row r="6" spans="1:5" s="7" customFormat="1" x14ac:dyDescent="0.3">
      <c r="A6" s="25"/>
      <c r="E6" s="26"/>
    </row>
    <row r="7" spans="1:5" s="7" customFormat="1" ht="26.25" customHeight="1" x14ac:dyDescent="0.3">
      <c r="A7" s="25"/>
      <c r="B7" s="30" t="s">
        <v>788</v>
      </c>
      <c r="E7" s="26"/>
    </row>
    <row r="8" spans="1:5" s="7" customFormat="1" x14ac:dyDescent="0.3">
      <c r="A8" s="25"/>
      <c r="E8" s="26"/>
    </row>
    <row r="9" spans="1:5" s="7" customFormat="1" ht="26.25" customHeight="1" x14ac:dyDescent="0.3">
      <c r="A9" s="25"/>
      <c r="B9" s="30" t="s">
        <v>786</v>
      </c>
      <c r="E9" s="26"/>
    </row>
    <row r="10" spans="1:5" s="7" customFormat="1" x14ac:dyDescent="0.3">
      <c r="A10" s="25"/>
      <c r="E10" s="26"/>
    </row>
    <row r="11" spans="1:5" s="7" customFormat="1" ht="26.25" customHeight="1" x14ac:dyDescent="0.3">
      <c r="A11" s="25"/>
      <c r="B11" s="30" t="s">
        <v>785</v>
      </c>
      <c r="E11" s="26"/>
    </row>
    <row r="12" spans="1:5" s="7" customFormat="1" ht="15" thickBot="1" x14ac:dyDescent="0.3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22860</xdr:colOff>
                <xdr:row>4</xdr:row>
                <xdr:rowOff>30480</xdr:rowOff>
              </from>
              <to>
                <xdr:col>3</xdr:col>
                <xdr:colOff>152400</xdr:colOff>
                <xdr:row>4</xdr:row>
                <xdr:rowOff>320040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22860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22860</xdr:colOff>
                <xdr:row>10</xdr:row>
                <xdr:rowOff>30480</xdr:rowOff>
              </from>
              <to>
                <xdr:col>3</xdr:col>
                <xdr:colOff>152400</xdr:colOff>
                <xdr:row>10</xdr:row>
                <xdr:rowOff>320040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22860</xdr:colOff>
                <xdr:row>8</xdr:row>
                <xdr:rowOff>30480</xdr:rowOff>
              </from>
              <to>
                <xdr:col>3</xdr:col>
                <xdr:colOff>152400</xdr:colOff>
                <xdr:row>8</xdr:row>
                <xdr:rowOff>320040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7" workbookViewId="0">
      <selection activeCell="D19" sqref="D19"/>
    </sheetView>
  </sheetViews>
  <sheetFormatPr baseColWidth="10" defaultColWidth="0" defaultRowHeight="14.4" zeroHeight="1" x14ac:dyDescent="0.3"/>
  <cols>
    <col min="1" max="1" width="101.44140625" customWidth="1"/>
    <col min="2" max="4" width="25.6640625" customWidth="1"/>
    <col min="5" max="11" width="0" hidden="1" customWidth="1"/>
    <col min="12" max="16384" width="10.6640625" hidden="1"/>
  </cols>
  <sheetData>
    <row r="1" spans="1:11" s="91" customFormat="1" ht="37.5" customHeight="1" x14ac:dyDescent="0.3">
      <c r="A1" s="164" t="s">
        <v>534</v>
      </c>
      <c r="B1" s="164"/>
      <c r="C1" s="164"/>
      <c r="D1" s="164"/>
      <c r="E1" s="111"/>
      <c r="F1" s="111"/>
      <c r="G1" s="111"/>
      <c r="H1" s="111"/>
      <c r="I1" s="111"/>
      <c r="J1" s="111"/>
      <c r="K1" s="111"/>
    </row>
    <row r="2" spans="1:11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4"/>
    </row>
    <row r="3" spans="1:11" x14ac:dyDescent="0.3">
      <c r="A3" s="155" t="s">
        <v>166</v>
      </c>
      <c r="B3" s="156"/>
      <c r="C3" s="156"/>
      <c r="D3" s="157"/>
    </row>
    <row r="4" spans="1:11" x14ac:dyDescent="0.3">
      <c r="A4" s="158" t="str">
        <f>TRIMESTRE</f>
        <v>Del 1 de enero al 30 de junio de 2022 (b)</v>
      </c>
      <c r="B4" s="159"/>
      <c r="C4" s="159"/>
      <c r="D4" s="160"/>
    </row>
    <row r="5" spans="1:11" x14ac:dyDescent="0.3">
      <c r="A5" s="161" t="s">
        <v>118</v>
      </c>
      <c r="B5" s="162"/>
      <c r="C5" s="162"/>
      <c r="D5" s="163"/>
    </row>
    <row r="6" spans="1:11" x14ac:dyDescent="0.3"/>
    <row r="7" spans="1:11" ht="39" customHeight="1" x14ac:dyDescent="0.3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3">
      <c r="A8" s="55" t="s">
        <v>168</v>
      </c>
      <c r="B8" s="40">
        <f>SUM(B9:B11)</f>
        <v>543608662.64999998</v>
      </c>
      <c r="C8" s="40">
        <f t="shared" ref="C8:D8" si="0">SUM(C9:C11)</f>
        <v>301881048.66000021</v>
      </c>
      <c r="D8" s="40">
        <f t="shared" si="0"/>
        <v>301881048.66000021</v>
      </c>
    </row>
    <row r="9" spans="1:11" x14ac:dyDescent="0.3">
      <c r="A9" s="53" t="s">
        <v>169</v>
      </c>
      <c r="B9" s="23">
        <v>543608662.64999998</v>
      </c>
      <c r="C9" s="23">
        <v>293002523.96000022</v>
      </c>
      <c r="D9" s="23">
        <v>293002523.96000022</v>
      </c>
    </row>
    <row r="10" spans="1:11" x14ac:dyDescent="0.3">
      <c r="A10" s="53" t="s">
        <v>170</v>
      </c>
      <c r="B10" s="23">
        <v>0</v>
      </c>
      <c r="C10" s="23">
        <v>8878524.6999999993</v>
      </c>
      <c r="D10" s="23">
        <v>8878524.6999999993</v>
      </c>
    </row>
    <row r="11" spans="1:11" x14ac:dyDescent="0.3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3">
      <c r="A12" s="95"/>
      <c r="B12" s="12"/>
      <c r="C12" s="12"/>
      <c r="D12" s="12"/>
    </row>
    <row r="13" spans="1:11" x14ac:dyDescent="0.3">
      <c r="A13" s="55" t="s">
        <v>180</v>
      </c>
      <c r="B13" s="40">
        <f>B14+B15</f>
        <v>543608662.65174985</v>
      </c>
      <c r="C13" s="40">
        <f t="shared" ref="C13:D13" si="2">C14+C15</f>
        <v>110934078.19000003</v>
      </c>
      <c r="D13" s="40">
        <f t="shared" si="2"/>
        <v>106267064.54000002</v>
      </c>
    </row>
    <row r="14" spans="1:11" x14ac:dyDescent="0.3">
      <c r="A14" s="53" t="s">
        <v>172</v>
      </c>
      <c r="B14" s="23">
        <v>543608662.65174985</v>
      </c>
      <c r="C14" s="23">
        <v>110934078.19000003</v>
      </c>
      <c r="D14" s="23">
        <v>106267064.54000002</v>
      </c>
    </row>
    <row r="15" spans="1:11" x14ac:dyDescent="0.3">
      <c r="A15" s="53" t="s">
        <v>173</v>
      </c>
      <c r="B15" s="23">
        <v>0</v>
      </c>
      <c r="C15" s="23">
        <v>0</v>
      </c>
      <c r="D15" s="23">
        <v>0</v>
      </c>
    </row>
    <row r="16" spans="1:11" x14ac:dyDescent="0.3">
      <c r="A16" s="95"/>
      <c r="B16" s="12"/>
      <c r="C16" s="12"/>
      <c r="D16" s="12"/>
    </row>
    <row r="17" spans="1:4" x14ac:dyDescent="0.3">
      <c r="A17" s="55" t="s">
        <v>174</v>
      </c>
      <c r="B17" s="117">
        <f>B18+B19</f>
        <v>0</v>
      </c>
      <c r="C17" s="40">
        <f t="shared" ref="C17" si="3">C18+C19</f>
        <v>163235428.58999997</v>
      </c>
      <c r="D17" s="40">
        <f>D18+D19</f>
        <v>145549716.82999998</v>
      </c>
    </row>
    <row r="18" spans="1:4" x14ac:dyDescent="0.3">
      <c r="A18" s="53" t="s">
        <v>175</v>
      </c>
      <c r="B18" s="118">
        <v>0</v>
      </c>
      <c r="C18" s="23">
        <v>140446409.26632956</v>
      </c>
      <c r="D18" s="23">
        <v>129520326.17899248</v>
      </c>
    </row>
    <row r="19" spans="1:4" x14ac:dyDescent="0.3">
      <c r="A19" s="53" t="s">
        <v>176</v>
      </c>
      <c r="B19" s="118">
        <v>0</v>
      </c>
      <c r="C19" s="23">
        <v>22789019.323670432</v>
      </c>
      <c r="D19" s="23">
        <v>16029390.651007488</v>
      </c>
    </row>
    <row r="20" spans="1:4" x14ac:dyDescent="0.3">
      <c r="A20" s="95"/>
      <c r="B20" s="12"/>
      <c r="C20" s="12"/>
      <c r="D20" s="12"/>
    </row>
    <row r="21" spans="1:4" x14ac:dyDescent="0.3">
      <c r="A21" s="55" t="s">
        <v>177</v>
      </c>
      <c r="B21" s="40">
        <f>B8-B13+B17</f>
        <v>-1.749873161315918E-3</v>
      </c>
      <c r="C21" s="40">
        <f t="shared" ref="C21:D21" si="4">C8-C13+C17</f>
        <v>354182399.06000018</v>
      </c>
      <c r="D21" s="40">
        <f t="shared" si="4"/>
        <v>341163700.95000017</v>
      </c>
    </row>
    <row r="22" spans="1:4" x14ac:dyDescent="0.3">
      <c r="A22" s="55"/>
      <c r="B22" s="12"/>
      <c r="C22" s="12"/>
      <c r="D22" s="12"/>
    </row>
    <row r="23" spans="1:4" x14ac:dyDescent="0.3">
      <c r="A23" s="55" t="s">
        <v>178</v>
      </c>
      <c r="B23" s="40">
        <f>B21-B11</f>
        <v>-1.749873161315918E-3</v>
      </c>
      <c r="C23" s="40">
        <f t="shared" ref="C23:D23" si="5">C21-C11</f>
        <v>354182399.06000018</v>
      </c>
      <c r="D23" s="40">
        <f t="shared" si="5"/>
        <v>341163700.95000017</v>
      </c>
    </row>
    <row r="24" spans="1:4" x14ac:dyDescent="0.3">
      <c r="A24" s="55"/>
      <c r="B24" s="17"/>
      <c r="C24" s="17"/>
      <c r="D24" s="17"/>
    </row>
    <row r="25" spans="1:4" x14ac:dyDescent="0.3">
      <c r="A25" s="119" t="s">
        <v>179</v>
      </c>
      <c r="B25" s="40">
        <f>B23-B17</f>
        <v>-1.749873161315918E-3</v>
      </c>
      <c r="C25" s="40">
        <f t="shared" ref="C25" si="6">C23-C17</f>
        <v>190946970.47000021</v>
      </c>
      <c r="D25" s="40">
        <f>D23-D17</f>
        <v>195613984.12000018</v>
      </c>
    </row>
    <row r="26" spans="1:4" x14ac:dyDescent="0.3">
      <c r="A26" s="120"/>
      <c r="B26" s="13"/>
      <c r="C26" s="13"/>
      <c r="D26" s="13"/>
    </row>
    <row r="27" spans="1:4" x14ac:dyDescent="0.3">
      <c r="A27" s="90"/>
    </row>
    <row r="28" spans="1:4" ht="30" customHeight="1" x14ac:dyDescent="0.3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3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3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3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3">
      <c r="A32" s="54"/>
      <c r="B32" s="54"/>
      <c r="C32" s="54"/>
      <c r="D32" s="54"/>
    </row>
    <row r="33" spans="1:4" x14ac:dyDescent="0.3">
      <c r="A33" s="55" t="s">
        <v>189</v>
      </c>
      <c r="B33" s="61">
        <f>B25+B29</f>
        <v>-1.749873161315918E-3</v>
      </c>
      <c r="C33" s="61">
        <f t="shared" ref="C33:D33" si="8">C25+C29</f>
        <v>190946970.47000021</v>
      </c>
      <c r="D33" s="61">
        <f t="shared" si="8"/>
        <v>195613984.12000018</v>
      </c>
    </row>
    <row r="34" spans="1:4" x14ac:dyDescent="0.3">
      <c r="A34" s="58"/>
      <c r="B34" s="58"/>
      <c r="C34" s="58"/>
      <c r="D34" s="58"/>
    </row>
    <row r="35" spans="1:4" x14ac:dyDescent="0.3">
      <c r="A35" s="90"/>
    </row>
    <row r="36" spans="1:4" ht="28.8" x14ac:dyDescent="0.3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3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3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3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3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3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3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3">
      <c r="A43" s="54"/>
      <c r="B43" s="54"/>
      <c r="C43" s="54"/>
      <c r="D43" s="54"/>
    </row>
    <row r="44" spans="1:4" x14ac:dyDescent="0.3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3">
      <c r="A45" s="142"/>
      <c r="B45" s="58"/>
      <c r="C45" s="58"/>
      <c r="D45" s="58"/>
    </row>
    <row r="46" spans="1:4" x14ac:dyDescent="0.3"/>
    <row r="47" spans="1:4" ht="28.8" x14ac:dyDescent="0.3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3">
      <c r="A48" s="125" t="s">
        <v>198</v>
      </c>
      <c r="B48" s="123">
        <f>B9</f>
        <v>543608662.64999998</v>
      </c>
      <c r="C48" s="123">
        <f>C9</f>
        <v>293002523.96000022</v>
      </c>
      <c r="D48" s="123">
        <f t="shared" ref="D48" si="12">D9</f>
        <v>293002523.96000022</v>
      </c>
    </row>
    <row r="49" spans="1:4" x14ac:dyDescent="0.3">
      <c r="A49" s="126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3">
      <c r="A50" s="127" t="s">
        <v>192</v>
      </c>
      <c r="B50" s="60">
        <v>0</v>
      </c>
      <c r="C50" s="60">
        <v>0</v>
      </c>
      <c r="D50" s="60">
        <v>0</v>
      </c>
    </row>
    <row r="51" spans="1:4" x14ac:dyDescent="0.3">
      <c r="A51" s="127" t="s">
        <v>195</v>
      </c>
      <c r="B51" s="60">
        <v>0</v>
      </c>
      <c r="C51" s="60">
        <v>0</v>
      </c>
      <c r="D51" s="60">
        <v>0</v>
      </c>
    </row>
    <row r="52" spans="1:4" x14ac:dyDescent="0.3">
      <c r="A52" s="54"/>
      <c r="B52" s="54"/>
      <c r="C52" s="54"/>
      <c r="D52" s="54"/>
    </row>
    <row r="53" spans="1:4" x14ac:dyDescent="0.3">
      <c r="A53" s="53" t="s">
        <v>172</v>
      </c>
      <c r="B53" s="60">
        <f>B14</f>
        <v>543608662.65174985</v>
      </c>
      <c r="C53" s="60">
        <f t="shared" ref="C53:D53" si="14">C14</f>
        <v>110934078.19000003</v>
      </c>
      <c r="D53" s="60">
        <f t="shared" si="14"/>
        <v>106267064.54000002</v>
      </c>
    </row>
    <row r="54" spans="1:4" x14ac:dyDescent="0.3">
      <c r="A54" s="54"/>
      <c r="B54" s="54"/>
      <c r="C54" s="54"/>
      <c r="D54" s="54"/>
    </row>
    <row r="55" spans="1:4" x14ac:dyDescent="0.3">
      <c r="A55" s="53" t="s">
        <v>175</v>
      </c>
      <c r="B55" s="124">
        <f>B18</f>
        <v>0</v>
      </c>
      <c r="C55" s="60">
        <f t="shared" ref="C55:D55" si="15">C18</f>
        <v>140446409.26632956</v>
      </c>
      <c r="D55" s="60">
        <f t="shared" si="15"/>
        <v>129520326.17899248</v>
      </c>
    </row>
    <row r="56" spans="1:4" x14ac:dyDescent="0.3">
      <c r="A56" s="54"/>
      <c r="B56" s="54"/>
      <c r="C56" s="54"/>
      <c r="D56" s="54"/>
    </row>
    <row r="57" spans="1:4" ht="32.25" customHeight="1" x14ac:dyDescent="0.3">
      <c r="A57" s="119" t="s">
        <v>201</v>
      </c>
      <c r="B57" s="61">
        <f>B48+B49-B53+B55</f>
        <v>-1.749873161315918E-3</v>
      </c>
      <c r="C57" s="61">
        <f>C48+C49-C53+C55</f>
        <v>322514855.03632975</v>
      </c>
      <c r="D57" s="61">
        <f t="shared" ref="D57" si="16">D48+D49-D53+D55</f>
        <v>316255785.59899271</v>
      </c>
    </row>
    <row r="58" spans="1:4" x14ac:dyDescent="0.3">
      <c r="A58" s="62"/>
      <c r="B58" s="62"/>
      <c r="C58" s="62"/>
      <c r="D58" s="62"/>
    </row>
    <row r="59" spans="1:4" ht="30" customHeight="1" x14ac:dyDescent="0.3">
      <c r="A59" s="119" t="s">
        <v>200</v>
      </c>
      <c r="B59" s="61">
        <f>B57-B49</f>
        <v>-1.749873161315918E-3</v>
      </c>
      <c r="C59" s="61">
        <f t="shared" ref="C59:D59" si="17">C57-C49</f>
        <v>322514855.03632975</v>
      </c>
      <c r="D59" s="61">
        <f t="shared" si="17"/>
        <v>316255785.59899271</v>
      </c>
    </row>
    <row r="60" spans="1:4" x14ac:dyDescent="0.3">
      <c r="A60" s="58"/>
      <c r="B60" s="58"/>
      <c r="C60" s="58"/>
      <c r="D60" s="58"/>
    </row>
    <row r="61" spans="1:4" x14ac:dyDescent="0.3"/>
    <row r="62" spans="1:4" ht="28.8" x14ac:dyDescent="0.3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3">
      <c r="A63" s="125" t="s">
        <v>170</v>
      </c>
      <c r="B63" s="121">
        <f>B10</f>
        <v>0</v>
      </c>
      <c r="C63" s="121">
        <f t="shared" ref="C63:D63" si="18">C10</f>
        <v>8878524.6999999993</v>
      </c>
      <c r="D63" s="121">
        <f t="shared" si="18"/>
        <v>8878524.6999999993</v>
      </c>
    </row>
    <row r="64" spans="1:4" x14ac:dyDescent="0.3">
      <c r="A64" s="126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3">
      <c r="A65" s="127" t="s">
        <v>193</v>
      </c>
      <c r="B65" s="23">
        <v>0</v>
      </c>
      <c r="C65" s="23">
        <v>0</v>
      </c>
      <c r="D65" s="23">
        <v>0</v>
      </c>
    </row>
    <row r="66" spans="1:4" x14ac:dyDescent="0.3">
      <c r="A66" s="127" t="s">
        <v>196</v>
      </c>
      <c r="B66" s="23">
        <v>0</v>
      </c>
      <c r="C66" s="23">
        <v>0</v>
      </c>
      <c r="D66" s="23">
        <v>0</v>
      </c>
    </row>
    <row r="67" spans="1:4" x14ac:dyDescent="0.3">
      <c r="A67" s="54"/>
      <c r="B67" s="12"/>
      <c r="C67" s="12"/>
      <c r="D67" s="12"/>
    </row>
    <row r="68" spans="1:4" x14ac:dyDescent="0.3">
      <c r="A68" s="53" t="s">
        <v>203</v>
      </c>
      <c r="B68" s="23">
        <f>B15</f>
        <v>0</v>
      </c>
      <c r="C68" s="23">
        <f t="shared" ref="C68:D68" si="20">C15</f>
        <v>0</v>
      </c>
      <c r="D68" s="23">
        <f t="shared" si="20"/>
        <v>0</v>
      </c>
    </row>
    <row r="69" spans="1:4" x14ac:dyDescent="0.3">
      <c r="A69" s="54"/>
      <c r="B69" s="12"/>
      <c r="C69" s="12"/>
      <c r="D69" s="12"/>
    </row>
    <row r="70" spans="1:4" x14ac:dyDescent="0.3">
      <c r="A70" s="53" t="s">
        <v>176</v>
      </c>
      <c r="B70" s="122">
        <f>B19</f>
        <v>0</v>
      </c>
      <c r="C70" s="23">
        <f t="shared" ref="C70:D70" si="21">C19</f>
        <v>22789019.323670432</v>
      </c>
      <c r="D70" s="23">
        <f t="shared" si="21"/>
        <v>16029390.651007488</v>
      </c>
    </row>
    <row r="71" spans="1:4" x14ac:dyDescent="0.3">
      <c r="A71" s="54"/>
      <c r="B71" s="12"/>
      <c r="C71" s="12"/>
      <c r="D71" s="12"/>
    </row>
    <row r="72" spans="1:4" ht="30" customHeight="1" x14ac:dyDescent="0.3">
      <c r="A72" s="119" t="s">
        <v>205</v>
      </c>
      <c r="B72" s="40">
        <f>B63+B64-B68+B70</f>
        <v>0</v>
      </c>
      <c r="C72" s="40">
        <f t="shared" ref="C72:D72" si="22">C63+C64-C68+C70</f>
        <v>31667544.023670431</v>
      </c>
      <c r="D72" s="40">
        <f t="shared" si="22"/>
        <v>24907915.351007488</v>
      </c>
    </row>
    <row r="73" spans="1:4" x14ac:dyDescent="0.3">
      <c r="A73" s="54"/>
      <c r="B73" s="12"/>
      <c r="C73" s="12"/>
      <c r="D73" s="12"/>
    </row>
    <row r="74" spans="1:4" ht="30" customHeight="1" x14ac:dyDescent="0.3">
      <c r="A74" s="119" t="s">
        <v>204</v>
      </c>
      <c r="B74" s="40">
        <f>B72-B64</f>
        <v>0</v>
      </c>
      <c r="C74" s="40">
        <f>C72-C64</f>
        <v>31667544.023670431</v>
      </c>
      <c r="D74" s="40">
        <f t="shared" ref="D74" si="23">D72-D64</f>
        <v>24907915.351007488</v>
      </c>
    </row>
    <row r="75" spans="1:4" x14ac:dyDescent="0.3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5.44140625" customWidth="1"/>
    <col min="17" max="17" width="12.6640625" customWidth="1"/>
    <col min="18" max="18" width="18.88671875" bestFit="1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3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543608662.64999998</v>
      </c>
      <c r="Q2" s="18">
        <f>'Formato 4'!C8</f>
        <v>301881048.66000021</v>
      </c>
      <c r="R2" s="18">
        <f>'Formato 4'!D8</f>
        <v>301881048.66000021</v>
      </c>
      <c r="S2" s="18"/>
      <c r="T2" s="18"/>
      <c r="U2" s="18"/>
      <c r="V2" s="18"/>
    </row>
    <row r="3" spans="1:25" x14ac:dyDescent="0.3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543608662.64999998</v>
      </c>
      <c r="Q3" s="18">
        <f>'Formato 4'!C9</f>
        <v>293002523.96000022</v>
      </c>
      <c r="R3" s="18">
        <f>'Formato 4'!D9</f>
        <v>293002523.96000022</v>
      </c>
      <c r="S3" s="18"/>
      <c r="T3" s="18"/>
      <c r="U3" s="18"/>
      <c r="V3" s="18"/>
    </row>
    <row r="4" spans="1:25" x14ac:dyDescent="0.3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0</v>
      </c>
      <c r="Q4" s="18">
        <f>'Formato 4'!C10</f>
        <v>8878524.6999999993</v>
      </c>
      <c r="R4" s="18">
        <f>'Formato 4'!D10</f>
        <v>8878524.6999999993</v>
      </c>
      <c r="S4" s="18"/>
      <c r="T4" s="18"/>
      <c r="U4" s="18"/>
      <c r="V4" s="18"/>
    </row>
    <row r="5" spans="1:25" x14ac:dyDescent="0.3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3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543608662.65174985</v>
      </c>
      <c r="Q6" s="18">
        <f>'Formato 4'!C13</f>
        <v>110934078.19000003</v>
      </c>
      <c r="R6" s="18">
        <f>'Formato 4'!D13</f>
        <v>106267064.54000002</v>
      </c>
      <c r="S6" s="18"/>
      <c r="T6" s="18"/>
      <c r="U6" s="18"/>
      <c r="V6" s="18"/>
      <c r="W6" s="18"/>
      <c r="X6" s="18"/>
      <c r="Y6" s="18"/>
    </row>
    <row r="7" spans="1:25" x14ac:dyDescent="0.3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543608662.65174985</v>
      </c>
      <c r="Q7" s="18">
        <f>'Formato 4'!C14</f>
        <v>110934078.19000003</v>
      </c>
      <c r="R7" s="18">
        <f>'Formato 4'!D14</f>
        <v>106267064.54000002</v>
      </c>
    </row>
    <row r="8" spans="1:25" x14ac:dyDescent="0.3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3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163235428.58999997</v>
      </c>
      <c r="R9" s="18">
        <f>'Formato 4'!D17</f>
        <v>145549716.82999998</v>
      </c>
    </row>
    <row r="10" spans="1:25" x14ac:dyDescent="0.3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140446409.26632956</v>
      </c>
      <c r="R10" s="18">
        <f>'Formato 4'!D18</f>
        <v>129520326.17899248</v>
      </c>
    </row>
    <row r="11" spans="1:25" x14ac:dyDescent="0.3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22789019.323670432</v>
      </c>
      <c r="R11" s="18">
        <f>'Formato 4'!D19</f>
        <v>16029390.651007488</v>
      </c>
    </row>
    <row r="12" spans="1:25" x14ac:dyDescent="0.3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-1.749873161315918E-3</v>
      </c>
      <c r="Q12" s="18">
        <f>'Formato 4'!C21</f>
        <v>354182399.06000018</v>
      </c>
      <c r="R12" s="18">
        <f>'Formato 4'!D21</f>
        <v>341163700.95000017</v>
      </c>
    </row>
    <row r="13" spans="1:25" x14ac:dyDescent="0.3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-1.749873161315918E-3</v>
      </c>
      <c r="Q13" s="18">
        <f>'Formato 4'!C23</f>
        <v>354182399.06000018</v>
      </c>
      <c r="R13" s="18">
        <f>'Formato 4'!D23</f>
        <v>341163700.95000017</v>
      </c>
    </row>
    <row r="14" spans="1:25" x14ac:dyDescent="0.3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-1.749873161315918E-3</v>
      </c>
      <c r="Q14" s="18">
        <f>'Formato 4'!C25</f>
        <v>190946970.47000021</v>
      </c>
      <c r="R14" s="18">
        <f>'Formato 4'!D25</f>
        <v>195613984.12000018</v>
      </c>
    </row>
    <row r="15" spans="1:25" x14ac:dyDescent="0.3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3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3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3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-1.749873161315918E-3</v>
      </c>
      <c r="Q18">
        <f>'Formato 4'!C33</f>
        <v>190946970.47000021</v>
      </c>
      <c r="R18">
        <f>'Formato 4'!D33</f>
        <v>195613984.12000018</v>
      </c>
    </row>
    <row r="19" spans="1:18" x14ac:dyDescent="0.3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3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3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3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3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3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3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3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543608662.64999998</v>
      </c>
      <c r="Q26">
        <f>'Formato 4'!C48</f>
        <v>293002523.96000022</v>
      </c>
      <c r="R26">
        <f>'Formato 4'!D48</f>
        <v>293002523.96000022</v>
      </c>
    </row>
    <row r="27" spans="1:18" x14ac:dyDescent="0.3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3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3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3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543608662.65174985</v>
      </c>
      <c r="Q30">
        <f>'Formato 4'!C53</f>
        <v>110934078.19000003</v>
      </c>
      <c r="R30">
        <f>'Formato 4'!D53</f>
        <v>106267064.54000002</v>
      </c>
    </row>
    <row r="31" spans="1:18" x14ac:dyDescent="0.3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140446409.26632956</v>
      </c>
      <c r="R31">
        <f>'Formato 4'!D55</f>
        <v>129520326.17899248</v>
      </c>
    </row>
    <row r="32" spans="1:18" x14ac:dyDescent="0.3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0</v>
      </c>
      <c r="Q32">
        <f>'Formato 4'!C63</f>
        <v>8878524.6999999993</v>
      </c>
      <c r="R32">
        <f>'Formato 4'!D63</f>
        <v>8878524.6999999993</v>
      </c>
    </row>
    <row r="33" spans="1:18" x14ac:dyDescent="0.3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3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3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3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3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22789019.323670432</v>
      </c>
      <c r="R37">
        <f>'Formato 4'!D70</f>
        <v>16029390.651007488</v>
      </c>
    </row>
    <row r="38" spans="1:18" x14ac:dyDescent="0.3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0</v>
      </c>
      <c r="Q38">
        <f>'Formato 4'!C72</f>
        <v>31667544.023670431</v>
      </c>
      <c r="R38">
        <f>'Formato 4'!D72</f>
        <v>24907915.351007488</v>
      </c>
    </row>
    <row r="39" spans="1:18" x14ac:dyDescent="0.3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0</v>
      </c>
      <c r="Q39">
        <f>'Formato 4'!C74</f>
        <v>31667544.023670431</v>
      </c>
      <c r="R39">
        <f>'Formato 4'!D74</f>
        <v>24907915.351007488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activeCell="D70" sqref="D70"/>
    </sheetView>
  </sheetViews>
  <sheetFormatPr baseColWidth="10" defaultColWidth="0" defaultRowHeight="14.4" zeroHeight="1" x14ac:dyDescent="0.3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91" customFormat="1" ht="37.5" customHeight="1" x14ac:dyDescent="0.3">
      <c r="A1" s="170" t="s">
        <v>206</v>
      </c>
      <c r="B1" s="170"/>
      <c r="C1" s="170"/>
      <c r="D1" s="170"/>
      <c r="E1" s="170"/>
      <c r="F1" s="170"/>
      <c r="G1" s="170"/>
    </row>
    <row r="2" spans="1:8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8" x14ac:dyDescent="0.3">
      <c r="A3" s="155" t="s">
        <v>207</v>
      </c>
      <c r="B3" s="156"/>
      <c r="C3" s="156"/>
      <c r="D3" s="156"/>
      <c r="E3" s="156"/>
      <c r="F3" s="156"/>
      <c r="G3" s="157"/>
    </row>
    <row r="4" spans="1:8" x14ac:dyDescent="0.3">
      <c r="A4" s="158" t="str">
        <f>TRIMESTRE</f>
        <v>Del 1 de enero al 30 de junio de 2022 (b)</v>
      </c>
      <c r="B4" s="159"/>
      <c r="C4" s="159"/>
      <c r="D4" s="159"/>
      <c r="E4" s="159"/>
      <c r="F4" s="159"/>
      <c r="G4" s="160"/>
    </row>
    <row r="5" spans="1:8" x14ac:dyDescent="0.3">
      <c r="A5" s="161" t="s">
        <v>118</v>
      </c>
      <c r="B5" s="162"/>
      <c r="C5" s="162"/>
      <c r="D5" s="162"/>
      <c r="E5" s="162"/>
      <c r="F5" s="162"/>
      <c r="G5" s="163"/>
    </row>
    <row r="6" spans="1:8" x14ac:dyDescent="0.3">
      <c r="A6" s="167" t="s">
        <v>214</v>
      </c>
      <c r="B6" s="169" t="s">
        <v>208</v>
      </c>
      <c r="C6" s="169"/>
      <c r="D6" s="169"/>
      <c r="E6" s="169"/>
      <c r="F6" s="169"/>
      <c r="G6" s="169" t="s">
        <v>209</v>
      </c>
    </row>
    <row r="7" spans="1:8" ht="28.8" x14ac:dyDescent="0.3">
      <c r="A7" s="168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9"/>
    </row>
    <row r="8" spans="1:8" x14ac:dyDescent="0.3">
      <c r="A8" s="52" t="s">
        <v>215</v>
      </c>
      <c r="B8" s="12"/>
      <c r="C8" s="12"/>
      <c r="D8" s="12"/>
      <c r="E8" s="12"/>
      <c r="F8" s="12"/>
      <c r="G8" s="12"/>
    </row>
    <row r="9" spans="1:8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3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3">
      <c r="A13" s="53" t="s">
        <v>220</v>
      </c>
      <c r="B13" s="60">
        <v>18427838.120000001</v>
      </c>
      <c r="C13" s="60">
        <v>0</v>
      </c>
      <c r="D13" s="60">
        <f>+B13+C13</f>
        <v>18427838.120000001</v>
      </c>
      <c r="E13" s="60">
        <v>15536051.98</v>
      </c>
      <c r="F13" s="60">
        <v>15536051.98</v>
      </c>
      <c r="G13" s="60">
        <f t="shared" si="0"/>
        <v>-2891786.1400000006</v>
      </c>
    </row>
    <row r="14" spans="1:8" x14ac:dyDescent="0.3">
      <c r="A14" s="53" t="s">
        <v>221</v>
      </c>
      <c r="B14" s="60">
        <v>2815112.55</v>
      </c>
      <c r="C14" s="60">
        <v>0</v>
      </c>
      <c r="D14" s="60">
        <f t="shared" ref="D14:D15" si="1">+B14+C14</f>
        <v>2815112.55</v>
      </c>
      <c r="E14" s="60">
        <v>3698087</v>
      </c>
      <c r="F14" s="60">
        <v>3698087</v>
      </c>
      <c r="G14" s="60">
        <f t="shared" si="0"/>
        <v>882974.45000000019</v>
      </c>
    </row>
    <row r="15" spans="1:8" x14ac:dyDescent="0.3">
      <c r="A15" s="53" t="s">
        <v>222</v>
      </c>
      <c r="B15" s="60">
        <v>522365711.97899455</v>
      </c>
      <c r="C15" s="60">
        <v>496917709.16000003</v>
      </c>
      <c r="D15" s="60">
        <f t="shared" si="1"/>
        <v>1019283421.1389946</v>
      </c>
      <c r="E15" s="60">
        <v>770279406.06000018</v>
      </c>
      <c r="F15" s="60">
        <v>770279406.06000018</v>
      </c>
      <c r="G15" s="60">
        <f t="shared" si="0"/>
        <v>247913694.08100563</v>
      </c>
    </row>
    <row r="16" spans="1:8" x14ac:dyDescent="0.3">
      <c r="A16" s="10" t="s">
        <v>275</v>
      </c>
      <c r="B16" s="60">
        <f>SUM(B17:B27)</f>
        <v>0</v>
      </c>
      <c r="C16" s="60">
        <f t="shared" ref="C16:F16" si="2">SUM(C17:C27)</f>
        <v>0</v>
      </c>
      <c r="D16" s="60">
        <f t="shared" si="2"/>
        <v>0</v>
      </c>
      <c r="E16" s="60">
        <f t="shared" si="2"/>
        <v>0</v>
      </c>
      <c r="F16" s="60">
        <f t="shared" si="2"/>
        <v>0</v>
      </c>
      <c r="G16" s="60">
        <f>SUM(G17:G27)</f>
        <v>0</v>
      </c>
    </row>
    <row r="17" spans="1:7" x14ac:dyDescent="0.3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3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3">F18-B18</f>
        <v>0</v>
      </c>
    </row>
    <row r="19" spans="1:7" x14ac:dyDescent="0.3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3"/>
        <v>0</v>
      </c>
    </row>
    <row r="20" spans="1:7" x14ac:dyDescent="0.3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3"/>
        <v>0</v>
      </c>
    </row>
    <row r="21" spans="1:7" x14ac:dyDescent="0.3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3"/>
        <v>0</v>
      </c>
    </row>
    <row r="22" spans="1:7" x14ac:dyDescent="0.3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3"/>
        <v>0</v>
      </c>
    </row>
    <row r="23" spans="1:7" x14ac:dyDescent="0.3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3"/>
        <v>0</v>
      </c>
    </row>
    <row r="24" spans="1:7" x14ac:dyDescent="0.3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3"/>
        <v>0</v>
      </c>
    </row>
    <row r="25" spans="1:7" x14ac:dyDescent="0.3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3"/>
        <v>0</v>
      </c>
    </row>
    <row r="26" spans="1:7" x14ac:dyDescent="0.3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3"/>
        <v>0</v>
      </c>
    </row>
    <row r="27" spans="1:7" x14ac:dyDescent="0.3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3"/>
        <v>0</v>
      </c>
    </row>
    <row r="28" spans="1:7" x14ac:dyDescent="0.3">
      <c r="A28" s="53" t="s">
        <v>234</v>
      </c>
      <c r="B28" s="60">
        <f>SUM(B29:B33)</f>
        <v>0</v>
      </c>
      <c r="C28" s="60">
        <f t="shared" ref="C28:G28" si="4">SUM(C29:C33)</f>
        <v>0</v>
      </c>
      <c r="D28" s="60">
        <f t="shared" si="4"/>
        <v>0</v>
      </c>
      <c r="E28" s="60">
        <f t="shared" si="4"/>
        <v>0</v>
      </c>
      <c r="F28" s="60">
        <f t="shared" si="4"/>
        <v>0</v>
      </c>
      <c r="G28" s="60">
        <f t="shared" si="4"/>
        <v>0</v>
      </c>
    </row>
    <row r="29" spans="1:7" x14ac:dyDescent="0.3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3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3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5">F31-B31</f>
        <v>0</v>
      </c>
    </row>
    <row r="32" spans="1:7" x14ac:dyDescent="0.3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5"/>
        <v>0</v>
      </c>
    </row>
    <row r="33" spans="1:8" x14ac:dyDescent="0.3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5"/>
        <v>0</v>
      </c>
    </row>
    <row r="34" spans="1:8" x14ac:dyDescent="0.3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5"/>
        <v>0</v>
      </c>
    </row>
    <row r="35" spans="1:8" x14ac:dyDescent="0.3">
      <c r="A35" s="53" t="s">
        <v>241</v>
      </c>
      <c r="B35" s="60">
        <f>B36</f>
        <v>0</v>
      </c>
      <c r="C35" s="60">
        <v>0</v>
      </c>
      <c r="D35" s="60">
        <f t="shared" ref="D35:F35" si="6">D36</f>
        <v>0</v>
      </c>
      <c r="E35" s="60">
        <f t="shared" si="6"/>
        <v>0</v>
      </c>
      <c r="F35" s="60">
        <f t="shared" si="6"/>
        <v>0</v>
      </c>
      <c r="G35" s="60">
        <f>G36</f>
        <v>0</v>
      </c>
    </row>
    <row r="36" spans="1:8" x14ac:dyDescent="0.3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3">
      <c r="A37" s="53" t="s">
        <v>243</v>
      </c>
      <c r="B37" s="60">
        <f>B38+B39</f>
        <v>0</v>
      </c>
      <c r="C37" s="60">
        <f t="shared" ref="C37:G37" si="7">C38+C39</f>
        <v>0</v>
      </c>
      <c r="D37" s="60">
        <f t="shared" si="7"/>
        <v>0</v>
      </c>
      <c r="E37" s="60">
        <f t="shared" si="7"/>
        <v>0</v>
      </c>
      <c r="F37" s="60">
        <f t="shared" si="7"/>
        <v>0</v>
      </c>
      <c r="G37" s="60">
        <f t="shared" si="7"/>
        <v>0</v>
      </c>
    </row>
    <row r="38" spans="1:8" x14ac:dyDescent="0.3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3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3">
      <c r="A40" s="54"/>
      <c r="B40" s="60"/>
      <c r="C40" s="60"/>
      <c r="D40" s="60"/>
      <c r="E40" s="60"/>
      <c r="F40" s="60"/>
      <c r="G40" s="60"/>
    </row>
    <row r="41" spans="1:8" x14ac:dyDescent="0.3">
      <c r="A41" s="55" t="s">
        <v>276</v>
      </c>
      <c r="B41" s="61">
        <f>SUM(B9,B10,B11,B12,B13,B14,B15,B16,B28,B34,B35,B37)</f>
        <v>543608662.64899457</v>
      </c>
      <c r="C41" s="61">
        <f t="shared" ref="C41:E41" si="8">SUM(C9,C10,C11,C12,C13,C14,C15,C16,C28,C34,C35,C37)</f>
        <v>496917709.16000003</v>
      </c>
      <c r="D41" s="61">
        <f t="shared" si="8"/>
        <v>1040526371.8089945</v>
      </c>
      <c r="E41" s="61">
        <f t="shared" si="8"/>
        <v>789513545.0400002</v>
      </c>
      <c r="F41" s="61">
        <f>SUM(F9,F10,F11,F12,F13,F14,F15,F16,F28,F34,F35,F37)</f>
        <v>789513545.0400002</v>
      </c>
      <c r="G41" s="61">
        <f>SUM(G9,G10,G11,G12,G13,G14,G15,G16,G28,G34,G35,G37)</f>
        <v>245904882.39100564</v>
      </c>
    </row>
    <row r="42" spans="1:8" x14ac:dyDescent="0.3">
      <c r="A42" s="55" t="s">
        <v>246</v>
      </c>
      <c r="B42" s="128"/>
      <c r="C42" s="128"/>
      <c r="D42" s="128"/>
      <c r="E42" s="128"/>
      <c r="F42" s="128"/>
      <c r="G42" s="61">
        <f>IF(G41&gt;0,G41,0)</f>
        <v>245904882.39100564</v>
      </c>
      <c r="H42" s="8"/>
    </row>
    <row r="43" spans="1:8" x14ac:dyDescent="0.3">
      <c r="A43" s="54"/>
      <c r="B43" s="54"/>
      <c r="C43" s="54"/>
      <c r="D43" s="54"/>
      <c r="E43" s="54"/>
      <c r="F43" s="54"/>
      <c r="G43" s="54"/>
    </row>
    <row r="44" spans="1:8" x14ac:dyDescent="0.3">
      <c r="A44" s="55" t="s">
        <v>247</v>
      </c>
      <c r="B44" s="54"/>
      <c r="C44" s="54"/>
      <c r="D44" s="54"/>
      <c r="E44" s="54"/>
      <c r="F44" s="54"/>
      <c r="G44" s="54"/>
    </row>
    <row r="45" spans="1:8" x14ac:dyDescent="0.3">
      <c r="A45" s="53" t="s">
        <v>248</v>
      </c>
      <c r="B45" s="60">
        <f>SUM(B46:B53)</f>
        <v>0</v>
      </c>
      <c r="C45" s="60">
        <f t="shared" ref="C45:G45" si="9">SUM(C46:C53)</f>
        <v>8522580.0500000007</v>
      </c>
      <c r="D45" s="60">
        <f t="shared" si="9"/>
        <v>8522580.0500000007</v>
      </c>
      <c r="E45" s="60">
        <f t="shared" si="9"/>
        <v>7923870.8300000001</v>
      </c>
      <c r="F45" s="60">
        <f t="shared" si="9"/>
        <v>7923870.8300000001</v>
      </c>
      <c r="G45" s="60">
        <f t="shared" si="9"/>
        <v>7923870.8300000001</v>
      </c>
    </row>
    <row r="46" spans="1:8" x14ac:dyDescent="0.3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3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10">F47-B47</f>
        <v>0</v>
      </c>
    </row>
    <row r="48" spans="1:8" x14ac:dyDescent="0.3">
      <c r="A48" s="69" t="s">
        <v>251</v>
      </c>
      <c r="B48" s="60">
        <v>0</v>
      </c>
      <c r="C48" s="60">
        <v>8522580.0500000007</v>
      </c>
      <c r="D48" s="60">
        <v>8522580.0500000007</v>
      </c>
      <c r="E48" s="60">
        <v>7923870.8300000001</v>
      </c>
      <c r="F48" s="60">
        <v>7923870.8300000001</v>
      </c>
      <c r="G48" s="60">
        <f t="shared" si="10"/>
        <v>7923870.8300000001</v>
      </c>
    </row>
    <row r="49" spans="1:7" ht="28.8" x14ac:dyDescent="0.3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10"/>
        <v>0</v>
      </c>
    </row>
    <row r="50" spans="1:7" x14ac:dyDescent="0.3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10"/>
        <v>0</v>
      </c>
    </row>
    <row r="51" spans="1:7" x14ac:dyDescent="0.3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10"/>
        <v>0</v>
      </c>
    </row>
    <row r="52" spans="1:7" x14ac:dyDescent="0.3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10"/>
        <v>0</v>
      </c>
    </row>
    <row r="53" spans="1:7" x14ac:dyDescent="0.3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10"/>
        <v>0</v>
      </c>
    </row>
    <row r="54" spans="1:7" x14ac:dyDescent="0.3">
      <c r="A54" s="53" t="s">
        <v>257</v>
      </c>
      <c r="B54" s="60">
        <f>SUM(B55:B58)</f>
        <v>0</v>
      </c>
      <c r="C54" s="60">
        <f t="shared" ref="C54:G54" si="11">SUM(C55:C58)</f>
        <v>1439380.7400000002</v>
      </c>
      <c r="D54" s="60">
        <f t="shared" si="11"/>
        <v>1439380.7400000002</v>
      </c>
      <c r="E54" s="60">
        <f t="shared" si="11"/>
        <v>954653.87</v>
      </c>
      <c r="F54" s="60">
        <f t="shared" si="11"/>
        <v>954653.87</v>
      </c>
      <c r="G54" s="60">
        <f t="shared" si="11"/>
        <v>954653.87</v>
      </c>
    </row>
    <row r="55" spans="1:7" x14ac:dyDescent="0.3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3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2">F56-B56</f>
        <v>0</v>
      </c>
    </row>
    <row r="57" spans="1:7" x14ac:dyDescent="0.3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2"/>
        <v>0</v>
      </c>
    </row>
    <row r="58" spans="1:7" x14ac:dyDescent="0.3">
      <c r="A58" s="48" t="s">
        <v>261</v>
      </c>
      <c r="B58" s="60">
        <v>0</v>
      </c>
      <c r="C58" s="60">
        <v>1439380.7400000002</v>
      </c>
      <c r="D58" s="60">
        <v>1439380.7400000002</v>
      </c>
      <c r="E58" s="60">
        <v>954653.87</v>
      </c>
      <c r="F58" s="60">
        <v>954653.87</v>
      </c>
      <c r="G58" s="60">
        <f t="shared" si="12"/>
        <v>954653.87</v>
      </c>
    </row>
    <row r="59" spans="1:7" x14ac:dyDescent="0.3">
      <c r="A59" s="53" t="s">
        <v>262</v>
      </c>
      <c r="B59" s="60">
        <f>SUM(B60:B61)</f>
        <v>0</v>
      </c>
      <c r="C59" s="60">
        <f t="shared" ref="C59:G59" si="13">SUM(C60:C61)</f>
        <v>0</v>
      </c>
      <c r="D59" s="60">
        <f t="shared" si="13"/>
        <v>0</v>
      </c>
      <c r="E59" s="60">
        <f t="shared" si="13"/>
        <v>0</v>
      </c>
      <c r="F59" s="60">
        <f t="shared" si="13"/>
        <v>0</v>
      </c>
      <c r="G59" s="60">
        <f t="shared" si="13"/>
        <v>0</v>
      </c>
    </row>
    <row r="60" spans="1:7" x14ac:dyDescent="0.3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3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3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3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3">
      <c r="A64" s="54"/>
      <c r="B64" s="54"/>
      <c r="C64" s="54"/>
      <c r="D64" s="54"/>
      <c r="E64" s="54"/>
      <c r="F64" s="54"/>
      <c r="G64" s="54"/>
    </row>
    <row r="65" spans="1:7" x14ac:dyDescent="0.3">
      <c r="A65" s="55" t="s">
        <v>267</v>
      </c>
      <c r="B65" s="61">
        <f>B45+B54+B59+B62+B63</f>
        <v>0</v>
      </c>
      <c r="C65" s="61">
        <f t="shared" ref="C65:G65" si="14">C45+C54+C59+C62+C63</f>
        <v>9961960.790000001</v>
      </c>
      <c r="D65" s="61">
        <f t="shared" si="14"/>
        <v>9961960.790000001</v>
      </c>
      <c r="E65" s="61">
        <f t="shared" si="14"/>
        <v>8878524.6999999993</v>
      </c>
      <c r="F65" s="61">
        <f t="shared" si="14"/>
        <v>8878524.6999999993</v>
      </c>
      <c r="G65" s="61">
        <f t="shared" si="14"/>
        <v>8878524.6999999993</v>
      </c>
    </row>
    <row r="66" spans="1:7" x14ac:dyDescent="0.3">
      <c r="A66" s="54"/>
      <c r="B66" s="54"/>
      <c r="C66" s="54"/>
      <c r="D66" s="54"/>
      <c r="E66" s="54"/>
      <c r="F66" s="54"/>
      <c r="G66" s="54"/>
    </row>
    <row r="67" spans="1:7" x14ac:dyDescent="0.3">
      <c r="A67" s="55" t="s">
        <v>268</v>
      </c>
      <c r="B67" s="61">
        <f>B68</f>
        <v>0</v>
      </c>
      <c r="C67" s="61">
        <f t="shared" ref="C67:G67" si="15">C68</f>
        <v>0</v>
      </c>
      <c r="D67" s="61">
        <f t="shared" si="15"/>
        <v>0</v>
      </c>
      <c r="E67" s="61">
        <f t="shared" si="15"/>
        <v>0</v>
      </c>
      <c r="F67" s="61">
        <f t="shared" si="15"/>
        <v>0</v>
      </c>
      <c r="G67" s="61">
        <f t="shared" si="15"/>
        <v>0</v>
      </c>
    </row>
    <row r="68" spans="1:7" x14ac:dyDescent="0.3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3">
      <c r="A69" s="54"/>
      <c r="B69" s="54"/>
      <c r="C69" s="54"/>
      <c r="D69" s="54"/>
      <c r="E69" s="54"/>
      <c r="F69" s="54"/>
      <c r="G69" s="54"/>
    </row>
    <row r="70" spans="1:7" x14ac:dyDescent="0.3">
      <c r="A70" s="55" t="s">
        <v>270</v>
      </c>
      <c r="B70" s="61">
        <f>B41+B65+B67</f>
        <v>543608662.64899457</v>
      </c>
      <c r="C70" s="61">
        <f t="shared" ref="C70:G70" si="16">C41+C65+C67</f>
        <v>506879669.95000005</v>
      </c>
      <c r="D70" s="61">
        <f t="shared" si="16"/>
        <v>1050488332.5989945</v>
      </c>
      <c r="E70" s="61">
        <f t="shared" si="16"/>
        <v>798392069.74000025</v>
      </c>
      <c r="F70" s="61">
        <f t="shared" si="16"/>
        <v>798392069.74000025</v>
      </c>
      <c r="G70" s="61">
        <f t="shared" si="16"/>
        <v>254783407.09100562</v>
      </c>
    </row>
    <row r="71" spans="1:7" x14ac:dyDescent="0.3">
      <c r="A71" s="54"/>
      <c r="B71" s="54"/>
      <c r="C71" s="54"/>
      <c r="D71" s="54"/>
      <c r="E71" s="54"/>
      <c r="F71" s="54"/>
      <c r="G71" s="54"/>
    </row>
    <row r="72" spans="1:7" x14ac:dyDescent="0.3">
      <c r="A72" s="55" t="s">
        <v>271</v>
      </c>
      <c r="B72" s="54"/>
      <c r="C72" s="54"/>
      <c r="D72" s="54"/>
      <c r="E72" s="54"/>
      <c r="F72" s="54"/>
      <c r="G72" s="54"/>
    </row>
    <row r="73" spans="1:7" x14ac:dyDescent="0.3">
      <c r="A73" s="129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x14ac:dyDescent="0.3">
      <c r="A74" s="129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3">
      <c r="A75" s="119" t="s">
        <v>274</v>
      </c>
      <c r="B75" s="61">
        <f>B73+B74</f>
        <v>0</v>
      </c>
      <c r="C75" s="61">
        <f t="shared" ref="C75:G75" si="17">C73+C74</f>
        <v>0</v>
      </c>
      <c r="D75" s="61">
        <f t="shared" si="17"/>
        <v>0</v>
      </c>
      <c r="E75" s="61">
        <f t="shared" si="17"/>
        <v>0</v>
      </c>
      <c r="F75" s="61">
        <f t="shared" si="17"/>
        <v>0</v>
      </c>
      <c r="G75" s="61">
        <f t="shared" si="17"/>
        <v>0</v>
      </c>
    </row>
    <row r="76" spans="1:7" x14ac:dyDescent="0.3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3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3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3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3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3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3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18427838.120000001</v>
      </c>
      <c r="Q7" s="18">
        <f>'Formato 5'!C13</f>
        <v>0</v>
      </c>
      <c r="R7" s="18">
        <f>'Formato 5'!D13</f>
        <v>18427838.120000001</v>
      </c>
      <c r="S7" s="18">
        <f>'Formato 5'!E13</f>
        <v>15536051.98</v>
      </c>
      <c r="T7" s="18">
        <f>'Formato 5'!F13</f>
        <v>15536051.98</v>
      </c>
      <c r="U7" s="18">
        <f>'Formato 5'!G13</f>
        <v>-2891786.1400000006</v>
      </c>
    </row>
    <row r="8" spans="1:25" x14ac:dyDescent="0.3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2815112.55</v>
      </c>
      <c r="Q8" s="18">
        <f>'Formato 5'!C14</f>
        <v>0</v>
      </c>
      <c r="R8" s="18">
        <f>'Formato 5'!D14</f>
        <v>2815112.55</v>
      </c>
      <c r="S8" s="18">
        <f>'Formato 5'!E14</f>
        <v>3698087</v>
      </c>
      <c r="T8" s="18">
        <f>'Formato 5'!F14</f>
        <v>3698087</v>
      </c>
      <c r="U8" s="18">
        <f>'Formato 5'!G14</f>
        <v>882974.45000000019</v>
      </c>
    </row>
    <row r="9" spans="1:25" x14ac:dyDescent="0.3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522365711.97899455</v>
      </c>
      <c r="Q9" s="18">
        <f>'Formato 5'!C15</f>
        <v>496917709.16000003</v>
      </c>
      <c r="R9" s="18">
        <f>'Formato 5'!D15</f>
        <v>1019283421.1389946</v>
      </c>
      <c r="S9" s="18">
        <f>'Formato 5'!E15</f>
        <v>770279406.06000018</v>
      </c>
      <c r="T9" s="18">
        <f>'Formato 5'!F15</f>
        <v>770279406.06000018</v>
      </c>
      <c r="U9" s="18">
        <f>'Formato 5'!G15</f>
        <v>247913694.08100563</v>
      </c>
    </row>
    <row r="10" spans="1:25" x14ac:dyDescent="0.3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3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3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3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3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3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3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3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3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3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3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3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3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3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3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3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3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3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3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3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3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3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3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3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3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543608662.64899457</v>
      </c>
      <c r="Q34">
        <f>'Formato 5'!C41</f>
        <v>496917709.16000003</v>
      </c>
      <c r="R34">
        <f>'Formato 5'!D41</f>
        <v>1040526371.8089945</v>
      </c>
      <c r="S34">
        <f>'Formato 5'!E41</f>
        <v>789513545.0400002</v>
      </c>
      <c r="T34">
        <f>'Formato 5'!F41</f>
        <v>789513545.0400002</v>
      </c>
      <c r="U34">
        <f>'Formato 5'!G41</f>
        <v>245904882.39100564</v>
      </c>
    </row>
    <row r="35" spans="1:21" x14ac:dyDescent="0.3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245904882.39100564</v>
      </c>
    </row>
    <row r="36" spans="1:21" x14ac:dyDescent="0.3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3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8522580.0500000007</v>
      </c>
      <c r="R37">
        <f>'Formato 5'!D45</f>
        <v>8522580.0500000007</v>
      </c>
      <c r="S37">
        <f>'Formato 5'!E45</f>
        <v>7923870.8300000001</v>
      </c>
      <c r="T37">
        <f>'Formato 5'!F45</f>
        <v>7923870.8300000001</v>
      </c>
      <c r="U37">
        <f>'Formato 5'!G45</f>
        <v>7923870.8300000001</v>
      </c>
    </row>
    <row r="38" spans="1:21" x14ac:dyDescent="0.3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3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3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8522580.0500000007</v>
      </c>
      <c r="R40">
        <f>'Formato 5'!D48</f>
        <v>8522580.0500000007</v>
      </c>
      <c r="S40">
        <f>'Formato 5'!E48</f>
        <v>7923870.8300000001</v>
      </c>
      <c r="T40">
        <f>'Formato 5'!F48</f>
        <v>7923870.8300000001</v>
      </c>
      <c r="U40">
        <f>'Formato 5'!G48</f>
        <v>7923870.8300000001</v>
      </c>
    </row>
    <row r="41" spans="1:21" x14ac:dyDescent="0.3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3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3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3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3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3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1439380.7400000002</v>
      </c>
      <c r="R46">
        <f>'Formato 5'!D54</f>
        <v>1439380.7400000002</v>
      </c>
      <c r="S46">
        <f>'Formato 5'!E54</f>
        <v>954653.87</v>
      </c>
      <c r="T46">
        <f>'Formato 5'!F54</f>
        <v>954653.87</v>
      </c>
      <c r="U46">
        <f>'Formato 5'!G54</f>
        <v>954653.87</v>
      </c>
    </row>
    <row r="47" spans="1:21" x14ac:dyDescent="0.3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3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3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3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1439380.7400000002</v>
      </c>
      <c r="R50">
        <f>'Formato 5'!D58</f>
        <v>1439380.7400000002</v>
      </c>
      <c r="S50">
        <f>'Formato 5'!E58</f>
        <v>954653.87</v>
      </c>
      <c r="T50">
        <f>'Formato 5'!F58</f>
        <v>954653.87</v>
      </c>
      <c r="U50">
        <f>'Formato 5'!G58</f>
        <v>954653.87</v>
      </c>
    </row>
    <row r="51" spans="1:21" x14ac:dyDescent="0.3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3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3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3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3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3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0</v>
      </c>
      <c r="Q56">
        <f>'Formato 5'!C65</f>
        <v>9961960.790000001</v>
      </c>
      <c r="R56">
        <f>'Formato 5'!D65</f>
        <v>9961960.790000001</v>
      </c>
      <c r="S56">
        <f>'Formato 5'!E65</f>
        <v>8878524.6999999993</v>
      </c>
      <c r="T56">
        <f>'Formato 5'!F65</f>
        <v>8878524.6999999993</v>
      </c>
      <c r="U56">
        <f>'Formato 5'!G65</f>
        <v>8878524.6999999993</v>
      </c>
    </row>
    <row r="57" spans="1:21" x14ac:dyDescent="0.3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3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3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3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3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3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6" zoomScale="70" zoomScaleNormal="70" zoomScalePageLayoutView="90" workbookViewId="0">
      <selection activeCell="D104" sqref="D104"/>
    </sheetView>
  </sheetViews>
  <sheetFormatPr baseColWidth="10" defaultColWidth="10.6640625" defaultRowHeight="14.4" zeroHeight="1" x14ac:dyDescent="0.3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 x14ac:dyDescent="0.3">
      <c r="A1" s="171" t="s">
        <v>3277</v>
      </c>
      <c r="B1" s="170"/>
      <c r="C1" s="170"/>
      <c r="D1" s="170"/>
      <c r="E1" s="170"/>
      <c r="F1" s="170"/>
      <c r="G1" s="170"/>
    </row>
    <row r="2" spans="1:7" x14ac:dyDescent="0.3">
      <c r="A2" s="174" t="str">
        <f>ENTE_PUBLICO_A</f>
        <v>JUNTA DE AGUA POTABLE DRENAJE ALCANTARILLADO Y SANEAMIENTO DEL MUNICIPIO DE IRAPUATO GTO, Gobierno del Estado de Guanajuato (a)</v>
      </c>
      <c r="B2" s="174"/>
      <c r="C2" s="174"/>
      <c r="D2" s="174"/>
      <c r="E2" s="174"/>
      <c r="F2" s="174"/>
      <c r="G2" s="174"/>
    </row>
    <row r="3" spans="1:7" x14ac:dyDescent="0.3">
      <c r="A3" s="175" t="s">
        <v>277</v>
      </c>
      <c r="B3" s="175"/>
      <c r="C3" s="175"/>
      <c r="D3" s="175"/>
      <c r="E3" s="175"/>
      <c r="F3" s="175"/>
      <c r="G3" s="175"/>
    </row>
    <row r="4" spans="1:7" x14ac:dyDescent="0.3">
      <c r="A4" s="175" t="s">
        <v>278</v>
      </c>
      <c r="B4" s="175"/>
      <c r="C4" s="175"/>
      <c r="D4" s="175"/>
      <c r="E4" s="175"/>
      <c r="F4" s="175"/>
      <c r="G4" s="175"/>
    </row>
    <row r="5" spans="1:7" x14ac:dyDescent="0.3">
      <c r="A5" s="176" t="str">
        <f>TRIMESTRE</f>
        <v>Del 1 de enero al 30 de junio de 2022 (b)</v>
      </c>
      <c r="B5" s="176"/>
      <c r="C5" s="176"/>
      <c r="D5" s="176"/>
      <c r="E5" s="176"/>
      <c r="F5" s="176"/>
      <c r="G5" s="176"/>
    </row>
    <row r="6" spans="1:7" x14ac:dyDescent="0.3">
      <c r="A6" s="168" t="s">
        <v>118</v>
      </c>
      <c r="B6" s="168"/>
      <c r="C6" s="168"/>
      <c r="D6" s="168"/>
      <c r="E6" s="168"/>
      <c r="F6" s="168"/>
      <c r="G6" s="168"/>
    </row>
    <row r="7" spans="1:7" ht="15" customHeight="1" x14ac:dyDescent="0.3">
      <c r="A7" s="172" t="s">
        <v>0</v>
      </c>
      <c r="B7" s="172" t="s">
        <v>279</v>
      </c>
      <c r="C7" s="172"/>
      <c r="D7" s="172"/>
      <c r="E7" s="172"/>
      <c r="F7" s="172"/>
      <c r="G7" s="173" t="s">
        <v>280</v>
      </c>
    </row>
    <row r="8" spans="1:7" ht="28.8" x14ac:dyDescent="0.3">
      <c r="A8" s="172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2"/>
    </row>
    <row r="9" spans="1:7" x14ac:dyDescent="0.3">
      <c r="A9" s="82" t="s">
        <v>285</v>
      </c>
      <c r="B9" s="79">
        <f>SUM(B10,B18,B28,B38,B48,B58,B62,B71,B75)</f>
        <v>543608662.65175009</v>
      </c>
      <c r="C9" s="79">
        <f t="shared" ref="C9:G9" si="0">SUM(C10,C18,C28,C38,C48,C58,C62,C71,C75)</f>
        <v>477177828.1409803</v>
      </c>
      <c r="D9" s="79">
        <f t="shared" si="0"/>
        <v>1020786490.7927303</v>
      </c>
      <c r="E9" s="79">
        <f t="shared" si="0"/>
        <v>244097883.04899248</v>
      </c>
      <c r="F9" s="79">
        <f t="shared" si="0"/>
        <v>235787390.71899247</v>
      </c>
      <c r="G9" s="79">
        <f t="shared" si="0"/>
        <v>776688607.74373782</v>
      </c>
    </row>
    <row r="10" spans="1:7" x14ac:dyDescent="0.3">
      <c r="A10" s="83" t="s">
        <v>286</v>
      </c>
      <c r="B10" s="80">
        <f>SUM(B11:B17)</f>
        <v>125501090.7</v>
      </c>
      <c r="C10" s="80">
        <f t="shared" ref="C10:F10" si="1">SUM(C11:C17)</f>
        <v>-5.0000706687569618E-4</v>
      </c>
      <c r="D10" s="80">
        <f t="shared" si="1"/>
        <v>125501090.69949999</v>
      </c>
      <c r="E10" s="80">
        <f t="shared" si="1"/>
        <v>52992626.159999974</v>
      </c>
      <c r="F10" s="80">
        <f t="shared" si="1"/>
        <v>49770200.759999968</v>
      </c>
      <c r="G10" s="80">
        <f>SUM(G11:G17)</f>
        <v>72508464.539500013</v>
      </c>
    </row>
    <row r="11" spans="1:7" x14ac:dyDescent="0.3">
      <c r="A11" s="84" t="s">
        <v>287</v>
      </c>
      <c r="B11" s="80">
        <v>87081433.629999995</v>
      </c>
      <c r="C11" s="80">
        <v>-1297179.8554999977</v>
      </c>
      <c r="D11" s="80">
        <v>85784253.774499997</v>
      </c>
      <c r="E11" s="80">
        <v>41322532.169999965</v>
      </c>
      <c r="F11" s="80">
        <v>38144877.269999959</v>
      </c>
      <c r="G11" s="80">
        <f>D11-E11</f>
        <v>44461721.604500033</v>
      </c>
    </row>
    <row r="12" spans="1:7" x14ac:dyDescent="0.3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x14ac:dyDescent="0.3">
      <c r="A13" s="84" t="s">
        <v>289</v>
      </c>
      <c r="B13" s="80">
        <v>13306080.440000001</v>
      </c>
      <c r="C13" s="80">
        <v>952837.97999999858</v>
      </c>
      <c r="D13" s="80">
        <v>14258918.42</v>
      </c>
      <c r="E13" s="80">
        <v>2002270.7499999998</v>
      </c>
      <c r="F13" s="80">
        <v>1958949.2500000002</v>
      </c>
      <c r="G13" s="80">
        <f t="shared" ref="G13:G17" si="2">D13-E13</f>
        <v>12256647.67</v>
      </c>
    </row>
    <row r="14" spans="1:7" x14ac:dyDescent="0.3">
      <c r="A14" s="84" t="s">
        <v>290</v>
      </c>
      <c r="B14" s="80">
        <v>23506249.149999999</v>
      </c>
      <c r="C14" s="80">
        <v>-2268443.6950000077</v>
      </c>
      <c r="D14" s="80">
        <v>21237805.454999991</v>
      </c>
      <c r="E14" s="80">
        <v>9376077.6700000111</v>
      </c>
      <c r="F14" s="80">
        <v>9376077.6700000111</v>
      </c>
      <c r="G14" s="80">
        <f t="shared" si="2"/>
        <v>11861727.78499998</v>
      </c>
    </row>
    <row r="15" spans="1:7" x14ac:dyDescent="0.3">
      <c r="A15" s="84" t="s">
        <v>291</v>
      </c>
      <c r="B15" s="80">
        <v>1602327.48</v>
      </c>
      <c r="C15" s="80">
        <v>1019503.4499999997</v>
      </c>
      <c r="D15" s="80">
        <v>2621830.9299999997</v>
      </c>
      <c r="E15" s="80">
        <v>291745.57</v>
      </c>
      <c r="F15" s="80">
        <v>290296.57</v>
      </c>
      <c r="G15" s="80">
        <f t="shared" si="2"/>
        <v>2330085.36</v>
      </c>
    </row>
    <row r="16" spans="1:7" x14ac:dyDescent="0.3">
      <c r="A16" s="84" t="s">
        <v>292</v>
      </c>
      <c r="B16" s="80">
        <v>5000</v>
      </c>
      <c r="C16" s="80">
        <v>1593282.12</v>
      </c>
      <c r="D16" s="80">
        <v>1598282.12</v>
      </c>
      <c r="E16" s="80">
        <v>0</v>
      </c>
      <c r="F16" s="80">
        <v>0</v>
      </c>
      <c r="G16" s="80">
        <f t="shared" si="2"/>
        <v>1598282.12</v>
      </c>
    </row>
    <row r="17" spans="1:7" x14ac:dyDescent="0.3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3">
      <c r="A18" s="83" t="s">
        <v>294</v>
      </c>
      <c r="B18" s="80">
        <f>SUM(B19:B27)</f>
        <v>41808506.048082016</v>
      </c>
      <c r="C18" s="80">
        <f t="shared" ref="C18:F18" si="3">SUM(C19:C27)</f>
        <v>10249747.173217976</v>
      </c>
      <c r="D18" s="80">
        <f t="shared" si="3"/>
        <v>52058253.221299998</v>
      </c>
      <c r="E18" s="80">
        <f t="shared" si="3"/>
        <v>12809589.260000005</v>
      </c>
      <c r="F18" s="80">
        <f t="shared" si="3"/>
        <v>11171774.200000003</v>
      </c>
      <c r="G18" s="80">
        <f>SUM(G19:G27)</f>
        <v>39248663.961299986</v>
      </c>
    </row>
    <row r="19" spans="1:7" x14ac:dyDescent="0.3">
      <c r="A19" s="84" t="s">
        <v>295</v>
      </c>
      <c r="B19" s="80">
        <v>1702301.2400000002</v>
      </c>
      <c r="C19" s="80">
        <v>-206661.6400000006</v>
      </c>
      <c r="D19" s="80">
        <v>1495639.5999999996</v>
      </c>
      <c r="E19" s="80">
        <v>326221.25999999995</v>
      </c>
      <c r="F19" s="80">
        <v>288364.42999999993</v>
      </c>
      <c r="G19" s="80">
        <f>D19-E19</f>
        <v>1169418.3399999996</v>
      </c>
    </row>
    <row r="20" spans="1:7" x14ac:dyDescent="0.3">
      <c r="A20" s="84" t="s">
        <v>296</v>
      </c>
      <c r="B20" s="80">
        <v>387509.87000000005</v>
      </c>
      <c r="C20" s="80">
        <v>66901.589999999909</v>
      </c>
      <c r="D20" s="80">
        <v>454411.45999999996</v>
      </c>
      <c r="E20" s="80">
        <v>78540.019999999975</v>
      </c>
      <c r="F20" s="80">
        <v>77147.119999999981</v>
      </c>
      <c r="G20" s="80">
        <f t="shared" ref="G20:G27" si="4">D20-E20</f>
        <v>375871.44</v>
      </c>
    </row>
    <row r="21" spans="1:7" x14ac:dyDescent="0.3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3">
      <c r="A22" s="84" t="s">
        <v>298</v>
      </c>
      <c r="B22" s="80">
        <v>16566930.117899997</v>
      </c>
      <c r="C22" s="80">
        <v>2618217.5845999997</v>
      </c>
      <c r="D22" s="80">
        <v>19185147.702499997</v>
      </c>
      <c r="E22" s="80">
        <v>2312914.6900000009</v>
      </c>
      <c r="F22" s="80">
        <v>2085706.5299999998</v>
      </c>
      <c r="G22" s="80">
        <f t="shared" si="4"/>
        <v>16872233.012499996</v>
      </c>
    </row>
    <row r="23" spans="1:7" x14ac:dyDescent="0.3">
      <c r="A23" s="84" t="s">
        <v>299</v>
      </c>
      <c r="B23" s="80">
        <v>10645509.338500001</v>
      </c>
      <c r="C23" s="80">
        <v>5577634.6643000003</v>
      </c>
      <c r="D23" s="80">
        <v>16223144.002800001</v>
      </c>
      <c r="E23" s="80">
        <v>5252077.8000000007</v>
      </c>
      <c r="F23" s="80">
        <v>4467012.3600000013</v>
      </c>
      <c r="G23" s="80">
        <f t="shared" si="4"/>
        <v>10971066.2028</v>
      </c>
    </row>
    <row r="24" spans="1:7" x14ac:dyDescent="0.3">
      <c r="A24" s="84" t="s">
        <v>300</v>
      </c>
      <c r="B24" s="80">
        <v>8669217.8794320188</v>
      </c>
      <c r="C24" s="80">
        <v>1636134.6160679776</v>
      </c>
      <c r="D24" s="80">
        <v>10305352.495499996</v>
      </c>
      <c r="E24" s="80">
        <v>3633081.7600000035</v>
      </c>
      <c r="F24" s="80">
        <v>3166170.5100000026</v>
      </c>
      <c r="G24" s="80">
        <f t="shared" si="4"/>
        <v>6672270.735499993</v>
      </c>
    </row>
    <row r="25" spans="1:7" x14ac:dyDescent="0.3">
      <c r="A25" s="84" t="s">
        <v>301</v>
      </c>
      <c r="B25" s="80">
        <v>1892505.8617500002</v>
      </c>
      <c r="C25" s="80">
        <v>73387.608250000048</v>
      </c>
      <c r="D25" s="80">
        <v>1965893.4700000002</v>
      </c>
      <c r="E25" s="80">
        <v>178554.99000000005</v>
      </c>
      <c r="F25" s="80">
        <v>166434.34000000003</v>
      </c>
      <c r="G25" s="80">
        <f t="shared" si="4"/>
        <v>1787338.4800000002</v>
      </c>
    </row>
    <row r="26" spans="1:7" x14ac:dyDescent="0.3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3">
      <c r="A27" s="84" t="s">
        <v>303</v>
      </c>
      <c r="B27" s="80">
        <v>1944531.7405000003</v>
      </c>
      <c r="C27" s="80">
        <v>484132.75</v>
      </c>
      <c r="D27" s="80">
        <v>2428664.4905000003</v>
      </c>
      <c r="E27" s="80">
        <v>1028198.7400000002</v>
      </c>
      <c r="F27" s="80">
        <v>920938.91000000015</v>
      </c>
      <c r="G27" s="80">
        <f t="shared" si="4"/>
        <v>1400465.7505000001</v>
      </c>
    </row>
    <row r="28" spans="1:7" x14ac:dyDescent="0.3">
      <c r="A28" s="83" t="s">
        <v>304</v>
      </c>
      <c r="B28" s="80">
        <f>SUM(B29:B37)</f>
        <v>133884843.95446801</v>
      </c>
      <c r="C28" s="80">
        <f t="shared" ref="C28:G28" si="5">SUM(C29:C37)</f>
        <v>75018025.79746215</v>
      </c>
      <c r="D28" s="80">
        <f t="shared" si="5"/>
        <v>208902869.75193012</v>
      </c>
      <c r="E28" s="80">
        <f t="shared" si="5"/>
        <v>75704715.090000018</v>
      </c>
      <c r="F28" s="80">
        <f t="shared" si="5"/>
        <v>73131856.390000015</v>
      </c>
      <c r="G28" s="80">
        <f t="shared" si="5"/>
        <v>133198154.66193011</v>
      </c>
    </row>
    <row r="29" spans="1:7" x14ac:dyDescent="0.3">
      <c r="A29" s="84" t="s">
        <v>305</v>
      </c>
      <c r="B29" s="80">
        <v>76687612.3882</v>
      </c>
      <c r="C29" s="80">
        <v>22806685.229999989</v>
      </c>
      <c r="D29" s="80">
        <v>99494297.618199989</v>
      </c>
      <c r="E29" s="80">
        <v>41464941.920000009</v>
      </c>
      <c r="F29" s="80">
        <v>41464861.920000009</v>
      </c>
      <c r="G29" s="80">
        <f>D29-E29</f>
        <v>58029355.69819998</v>
      </c>
    </row>
    <row r="30" spans="1:7" x14ac:dyDescent="0.3">
      <c r="A30" s="84" t="s">
        <v>306</v>
      </c>
      <c r="B30" s="80">
        <v>3625299.7872500001</v>
      </c>
      <c r="C30" s="80">
        <v>190000.00024999958</v>
      </c>
      <c r="D30" s="80">
        <v>3815299.7874999996</v>
      </c>
      <c r="E30" s="80">
        <v>2245961.5300000003</v>
      </c>
      <c r="F30" s="80">
        <v>2245961.5300000003</v>
      </c>
      <c r="G30" s="80">
        <f t="shared" ref="G30:G37" si="6">D30-E30</f>
        <v>1569338.2574999994</v>
      </c>
    </row>
    <row r="31" spans="1:7" x14ac:dyDescent="0.3">
      <c r="A31" s="84" t="s">
        <v>307</v>
      </c>
      <c r="B31" s="80">
        <v>8120751.0599999996</v>
      </c>
      <c r="C31" s="80">
        <v>16805864.850000001</v>
      </c>
      <c r="D31" s="80">
        <v>24926615.91</v>
      </c>
      <c r="E31" s="80">
        <v>6306466.5300000031</v>
      </c>
      <c r="F31" s="80">
        <v>5221472.1300000027</v>
      </c>
      <c r="G31" s="80">
        <f t="shared" si="6"/>
        <v>18620149.379999995</v>
      </c>
    </row>
    <row r="32" spans="1:7" x14ac:dyDescent="0.3">
      <c r="A32" s="84" t="s">
        <v>308</v>
      </c>
      <c r="B32" s="80">
        <v>4008612.1524</v>
      </c>
      <c r="C32" s="80">
        <v>289660.29860000033</v>
      </c>
      <c r="D32" s="80">
        <v>4298272.4510000004</v>
      </c>
      <c r="E32" s="80">
        <v>2021937.5699999991</v>
      </c>
      <c r="F32" s="80">
        <v>1944209.0899999992</v>
      </c>
      <c r="G32" s="80">
        <f t="shared" si="6"/>
        <v>2276334.881000001</v>
      </c>
    </row>
    <row r="33" spans="1:7" x14ac:dyDescent="0.3">
      <c r="A33" s="84" t="s">
        <v>309</v>
      </c>
      <c r="B33" s="80">
        <v>12242777.917700002</v>
      </c>
      <c r="C33" s="80">
        <v>23890037.156800009</v>
      </c>
      <c r="D33" s="80">
        <v>36132815.074500009</v>
      </c>
      <c r="E33" s="80">
        <v>6294622.6700000027</v>
      </c>
      <c r="F33" s="80">
        <v>5278024.2100000018</v>
      </c>
      <c r="G33" s="80">
        <f t="shared" si="6"/>
        <v>29838192.404500008</v>
      </c>
    </row>
    <row r="34" spans="1:7" x14ac:dyDescent="0.3">
      <c r="A34" s="84" t="s">
        <v>310</v>
      </c>
      <c r="B34" s="80">
        <v>2382397.38</v>
      </c>
      <c r="C34" s="80">
        <v>500000</v>
      </c>
      <c r="D34" s="80">
        <v>2882397.38</v>
      </c>
      <c r="E34" s="80">
        <v>648093.99</v>
      </c>
      <c r="F34" s="80">
        <v>648093.99</v>
      </c>
      <c r="G34" s="80">
        <f t="shared" si="6"/>
        <v>2234303.3899999997</v>
      </c>
    </row>
    <row r="35" spans="1:7" x14ac:dyDescent="0.3">
      <c r="A35" s="84" t="s">
        <v>311</v>
      </c>
      <c r="B35" s="80">
        <v>171588.95475</v>
      </c>
      <c r="C35" s="80">
        <v>72892.550000000017</v>
      </c>
      <c r="D35" s="80">
        <v>244481.50475000002</v>
      </c>
      <c r="E35" s="80">
        <v>27864.699999999997</v>
      </c>
      <c r="F35" s="80">
        <v>27864.699999999997</v>
      </c>
      <c r="G35" s="80">
        <f t="shared" si="6"/>
        <v>216616.80475000001</v>
      </c>
    </row>
    <row r="36" spans="1:7" x14ac:dyDescent="0.3">
      <c r="A36" s="84" t="s">
        <v>312</v>
      </c>
      <c r="B36" s="80">
        <v>188855.2</v>
      </c>
      <c r="C36" s="80">
        <v>25000</v>
      </c>
      <c r="D36" s="80">
        <v>213855.2</v>
      </c>
      <c r="E36" s="80">
        <v>140455.61000000002</v>
      </c>
      <c r="F36" s="80">
        <v>140455.61000000002</v>
      </c>
      <c r="G36" s="80">
        <f t="shared" si="6"/>
        <v>73399.59</v>
      </c>
    </row>
    <row r="37" spans="1:7" x14ac:dyDescent="0.3">
      <c r="A37" s="84" t="s">
        <v>313</v>
      </c>
      <c r="B37" s="80">
        <v>26456949.114167999</v>
      </c>
      <c r="C37" s="80">
        <v>10437885.711812142</v>
      </c>
      <c r="D37" s="80">
        <v>36894834.825980142</v>
      </c>
      <c r="E37" s="80">
        <v>16554370.569999998</v>
      </c>
      <c r="F37" s="80">
        <v>16160913.209999999</v>
      </c>
      <c r="G37" s="80">
        <f t="shared" si="6"/>
        <v>20340464.255980141</v>
      </c>
    </row>
    <row r="38" spans="1:7" x14ac:dyDescent="0.3">
      <c r="A38" s="83" t="s">
        <v>314</v>
      </c>
      <c r="B38" s="80">
        <f>SUM(B39:B47)</f>
        <v>1111582.6299999999</v>
      </c>
      <c r="C38" s="80">
        <f t="shared" ref="C38:G38" si="7">SUM(C39:C47)</f>
        <v>-1030000</v>
      </c>
      <c r="D38" s="80">
        <f t="shared" si="7"/>
        <v>81582.63</v>
      </c>
      <c r="E38" s="80">
        <f t="shared" si="7"/>
        <v>23023.71</v>
      </c>
      <c r="F38" s="80">
        <f t="shared" si="7"/>
        <v>23023.71</v>
      </c>
      <c r="G38" s="80">
        <f t="shared" si="7"/>
        <v>58558.920000000006</v>
      </c>
    </row>
    <row r="39" spans="1:7" x14ac:dyDescent="0.3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3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3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3">
      <c r="A42" s="84" t="s">
        <v>318</v>
      </c>
      <c r="B42" s="80">
        <v>111582.63</v>
      </c>
      <c r="C42" s="80">
        <v>-30000</v>
      </c>
      <c r="D42" s="80">
        <v>81582.63</v>
      </c>
      <c r="E42" s="80">
        <v>23023.71</v>
      </c>
      <c r="F42" s="80">
        <v>23023.71</v>
      </c>
      <c r="G42" s="80">
        <f t="shared" si="8"/>
        <v>58558.920000000006</v>
      </c>
    </row>
    <row r="43" spans="1:7" x14ac:dyDescent="0.3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3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3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3">
      <c r="A46" s="84" t="s">
        <v>322</v>
      </c>
      <c r="B46" s="80">
        <v>1000000</v>
      </c>
      <c r="C46" s="80">
        <v>-1000000</v>
      </c>
      <c r="D46" s="80">
        <v>0</v>
      </c>
      <c r="E46" s="80">
        <v>0</v>
      </c>
      <c r="F46" s="80">
        <v>0</v>
      </c>
      <c r="G46" s="80">
        <f t="shared" si="8"/>
        <v>0</v>
      </c>
    </row>
    <row r="47" spans="1:7" x14ac:dyDescent="0.3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3">
      <c r="A48" s="83" t="s">
        <v>324</v>
      </c>
      <c r="B48" s="80">
        <f>SUM(B49:B57)</f>
        <v>25988399.319200002</v>
      </c>
      <c r="C48" s="80">
        <f t="shared" ref="C48:G48" si="9">SUM(C49:C57)</f>
        <v>106824708.69080001</v>
      </c>
      <c r="D48" s="80">
        <f t="shared" si="9"/>
        <v>132813108.01000001</v>
      </c>
      <c r="E48" s="80">
        <f t="shared" si="9"/>
        <v>85196312.149999976</v>
      </c>
      <c r="F48" s="80">
        <f t="shared" si="9"/>
        <v>84318918.979999974</v>
      </c>
      <c r="G48" s="80">
        <f t="shared" si="9"/>
        <v>47616795.860000029</v>
      </c>
    </row>
    <row r="49" spans="1:7" x14ac:dyDescent="0.3">
      <c r="A49" s="84" t="s">
        <v>325</v>
      </c>
      <c r="B49" s="80">
        <v>2116804.0300000003</v>
      </c>
      <c r="C49" s="80">
        <v>10908708</v>
      </c>
      <c r="D49" s="80">
        <v>13025512.029999999</v>
      </c>
      <c r="E49" s="80">
        <v>672418.71</v>
      </c>
      <c r="F49" s="80">
        <v>562945.54</v>
      </c>
      <c r="G49" s="80">
        <f>D49-E49</f>
        <v>12353093.32</v>
      </c>
    </row>
    <row r="50" spans="1:7" x14ac:dyDescent="0.3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10">D50-E50</f>
        <v>0</v>
      </c>
    </row>
    <row r="51" spans="1:7" x14ac:dyDescent="0.3">
      <c r="A51" s="84" t="s">
        <v>327</v>
      </c>
      <c r="B51" s="80">
        <v>0</v>
      </c>
      <c r="C51" s="80">
        <v>100000</v>
      </c>
      <c r="D51" s="80">
        <v>100000</v>
      </c>
      <c r="E51" s="80">
        <v>54748.52</v>
      </c>
      <c r="F51" s="80">
        <v>54748.52</v>
      </c>
      <c r="G51" s="80">
        <f t="shared" si="10"/>
        <v>45251.48</v>
      </c>
    </row>
    <row r="52" spans="1:7" x14ac:dyDescent="0.3">
      <c r="A52" s="84" t="s">
        <v>328</v>
      </c>
      <c r="B52" s="80">
        <v>3050000</v>
      </c>
      <c r="C52" s="80">
        <v>24339800</v>
      </c>
      <c r="D52" s="80">
        <v>27389800</v>
      </c>
      <c r="E52" s="80">
        <v>11680542.509999998</v>
      </c>
      <c r="F52" s="80">
        <v>11680542.509999998</v>
      </c>
      <c r="G52" s="80">
        <f t="shared" si="10"/>
        <v>15709257.490000002</v>
      </c>
    </row>
    <row r="53" spans="1:7" x14ac:dyDescent="0.3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3">
      <c r="A54" s="84" t="s">
        <v>330</v>
      </c>
      <c r="B54" s="80">
        <v>11327000</v>
      </c>
      <c r="C54" s="80">
        <v>71266200.700000003</v>
      </c>
      <c r="D54" s="80">
        <v>82593200.700000003</v>
      </c>
      <c r="E54" s="80">
        <v>72788602.409999982</v>
      </c>
      <c r="F54" s="80">
        <v>72020682.409999982</v>
      </c>
      <c r="G54" s="80">
        <f t="shared" si="10"/>
        <v>9804598.2900000215</v>
      </c>
    </row>
    <row r="55" spans="1:7" x14ac:dyDescent="0.3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3">
      <c r="A56" s="84" t="s">
        <v>332</v>
      </c>
      <c r="B56" s="80">
        <v>9494595.2892000005</v>
      </c>
      <c r="C56" s="80">
        <v>-9.1999992728233337E-3</v>
      </c>
      <c r="D56" s="80">
        <v>9494595.2800000012</v>
      </c>
      <c r="E56" s="80">
        <v>0</v>
      </c>
      <c r="F56" s="80">
        <v>0</v>
      </c>
      <c r="G56" s="80">
        <f t="shared" si="10"/>
        <v>9494595.2800000012</v>
      </c>
    </row>
    <row r="57" spans="1:7" x14ac:dyDescent="0.3">
      <c r="A57" s="84" t="s">
        <v>333</v>
      </c>
      <c r="B57" s="80">
        <v>0</v>
      </c>
      <c r="C57" s="80">
        <v>210000</v>
      </c>
      <c r="D57" s="80">
        <v>210000</v>
      </c>
      <c r="E57" s="80">
        <v>0</v>
      </c>
      <c r="F57" s="80">
        <v>0</v>
      </c>
      <c r="G57" s="80">
        <f t="shared" si="10"/>
        <v>210000</v>
      </c>
    </row>
    <row r="58" spans="1:7" x14ac:dyDescent="0.3">
      <c r="A58" s="83" t="s">
        <v>334</v>
      </c>
      <c r="B58" s="80">
        <f>SUM(B59:B61)</f>
        <v>215314240</v>
      </c>
      <c r="C58" s="80">
        <f t="shared" ref="C58:G58" si="11">SUM(C59:C61)</f>
        <v>58940353.459999956</v>
      </c>
      <c r="D58" s="80">
        <f t="shared" si="11"/>
        <v>274254593.45999998</v>
      </c>
      <c r="E58" s="80">
        <f t="shared" si="11"/>
        <v>17371616.678992517</v>
      </c>
      <c r="F58" s="80">
        <f t="shared" si="11"/>
        <v>17371616.678992517</v>
      </c>
      <c r="G58" s="80">
        <f t="shared" si="11"/>
        <v>256882976.78100744</v>
      </c>
    </row>
    <row r="59" spans="1:7" x14ac:dyDescent="0.3">
      <c r="A59" s="84" t="s">
        <v>335</v>
      </c>
      <c r="B59" s="80">
        <v>182354240</v>
      </c>
      <c r="C59" s="80">
        <v>61991269.109999955</v>
      </c>
      <c r="D59" s="80">
        <v>244345509.10999995</v>
      </c>
      <c r="E59" s="80">
        <v>14473200.458992518</v>
      </c>
      <c r="F59" s="80">
        <v>14473200.458992518</v>
      </c>
      <c r="G59" s="80">
        <f>D59-E59</f>
        <v>229872308.65100744</v>
      </c>
    </row>
    <row r="60" spans="1:7" x14ac:dyDescent="0.3">
      <c r="A60" s="84" t="s">
        <v>336</v>
      </c>
      <c r="B60" s="80">
        <v>32960000</v>
      </c>
      <c r="C60" s="80">
        <v>-3050915.6499999985</v>
      </c>
      <c r="D60" s="80">
        <v>29909084.350000001</v>
      </c>
      <c r="E60" s="80">
        <v>2898416.2199999997</v>
      </c>
      <c r="F60" s="80">
        <v>2898416.2199999997</v>
      </c>
      <c r="G60" s="80">
        <f t="shared" ref="G60:G61" si="12">D60-E60</f>
        <v>27010668.130000003</v>
      </c>
    </row>
    <row r="61" spans="1:7" x14ac:dyDescent="0.3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3">
      <c r="A62" s="83" t="s">
        <v>338</v>
      </c>
      <c r="B62" s="80">
        <f>SUM(B63:B67,B69:B70)</f>
        <v>0</v>
      </c>
      <c r="C62" s="80">
        <f t="shared" ref="C62:G62" si="13">SUM(C63:C67,C69:C70)</f>
        <v>227164343.98000023</v>
      </c>
      <c r="D62" s="80">
        <f t="shared" si="13"/>
        <v>227164343.98000023</v>
      </c>
      <c r="E62" s="80">
        <f t="shared" si="13"/>
        <v>0</v>
      </c>
      <c r="F62" s="80">
        <f t="shared" si="13"/>
        <v>0</v>
      </c>
      <c r="G62" s="80">
        <f t="shared" si="13"/>
        <v>227164343.98000023</v>
      </c>
    </row>
    <row r="63" spans="1:7" x14ac:dyDescent="0.3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3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3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3">
      <c r="A66" s="84" t="s">
        <v>342</v>
      </c>
      <c r="B66" s="80">
        <v>0</v>
      </c>
      <c r="C66" s="80">
        <v>150000000</v>
      </c>
      <c r="D66" s="80">
        <v>150000000</v>
      </c>
      <c r="E66" s="80">
        <v>0</v>
      </c>
      <c r="F66" s="80">
        <v>0</v>
      </c>
      <c r="G66" s="80">
        <f t="shared" si="14"/>
        <v>150000000</v>
      </c>
    </row>
    <row r="67" spans="1:7" x14ac:dyDescent="0.3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3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3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3">
      <c r="A70" s="84" t="s">
        <v>346</v>
      </c>
      <c r="B70" s="80">
        <v>0</v>
      </c>
      <c r="C70" s="80">
        <v>77164343.980000228</v>
      </c>
      <c r="D70" s="80">
        <v>77164343.980000228</v>
      </c>
      <c r="E70" s="80">
        <v>0</v>
      </c>
      <c r="F70" s="80">
        <v>0</v>
      </c>
      <c r="G70" s="80">
        <f t="shared" si="14"/>
        <v>77164343.980000228</v>
      </c>
    </row>
    <row r="71" spans="1:7" x14ac:dyDescent="0.3">
      <c r="A71" s="83" t="s">
        <v>347</v>
      </c>
      <c r="B71" s="80">
        <f>SUM(B72:B74)</f>
        <v>0</v>
      </c>
      <c r="C71" s="80">
        <f t="shared" ref="C71:G71" si="15">SUM(C72:C74)</f>
        <v>10649.04</v>
      </c>
      <c r="D71" s="80">
        <f t="shared" si="15"/>
        <v>10649.04</v>
      </c>
      <c r="E71" s="80">
        <f t="shared" si="15"/>
        <v>0</v>
      </c>
      <c r="F71" s="80">
        <f t="shared" si="15"/>
        <v>0</v>
      </c>
      <c r="G71" s="80">
        <f t="shared" si="15"/>
        <v>10649.04</v>
      </c>
    </row>
    <row r="72" spans="1:7" x14ac:dyDescent="0.3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3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3">
      <c r="A74" s="84" t="s">
        <v>350</v>
      </c>
      <c r="B74" s="80">
        <v>0</v>
      </c>
      <c r="C74" s="80">
        <v>10649.04</v>
      </c>
      <c r="D74" s="80">
        <v>10649.04</v>
      </c>
      <c r="E74" s="80">
        <v>0</v>
      </c>
      <c r="F74" s="80">
        <v>0</v>
      </c>
      <c r="G74" s="80">
        <f t="shared" si="16"/>
        <v>10649.04</v>
      </c>
    </row>
    <row r="75" spans="1:7" x14ac:dyDescent="0.3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3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3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3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3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3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3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3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3">
      <c r="A83" s="85"/>
      <c r="B83" s="81"/>
      <c r="C83" s="81"/>
      <c r="D83" s="81"/>
      <c r="E83" s="81"/>
      <c r="F83" s="81"/>
      <c r="G83" s="81"/>
    </row>
    <row r="84" spans="1:7" x14ac:dyDescent="0.3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29701841.809999995</v>
      </c>
      <c r="D84" s="79">
        <f t="shared" si="19"/>
        <v>29701841.809999995</v>
      </c>
      <c r="E84" s="79">
        <f t="shared" si="19"/>
        <v>16029390.651007488</v>
      </c>
      <c r="F84" s="79">
        <f t="shared" si="19"/>
        <v>16029390.651007488</v>
      </c>
      <c r="G84" s="79">
        <f t="shared" si="19"/>
        <v>13672451.158992507</v>
      </c>
    </row>
    <row r="85" spans="1:7" x14ac:dyDescent="0.3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3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3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3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3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3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3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3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3">
      <c r="A93" s="83" t="s">
        <v>294</v>
      </c>
      <c r="B93" s="80">
        <f>SUM(B94:B102)</f>
        <v>0</v>
      </c>
      <c r="C93" s="80">
        <f t="shared" ref="C93:G93" si="22">SUM(C94:C102)</f>
        <v>2676.07</v>
      </c>
      <c r="D93" s="80">
        <f t="shared" si="22"/>
        <v>2676.07</v>
      </c>
      <c r="E93" s="80">
        <f t="shared" si="22"/>
        <v>0</v>
      </c>
      <c r="F93" s="80">
        <f t="shared" si="22"/>
        <v>0</v>
      </c>
      <c r="G93" s="80">
        <f t="shared" si="22"/>
        <v>2676.07</v>
      </c>
    </row>
    <row r="94" spans="1:7" x14ac:dyDescent="0.3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3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3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3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3"/>
        <v>0</v>
      </c>
    </row>
    <row r="98" spans="1:7" x14ac:dyDescent="0.3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3"/>
        <v>0</v>
      </c>
    </row>
    <row r="99" spans="1:7" x14ac:dyDescent="0.3">
      <c r="A99" s="84" t="s">
        <v>300</v>
      </c>
      <c r="B99" s="80">
        <v>0</v>
      </c>
      <c r="C99" s="80">
        <v>2676.07</v>
      </c>
      <c r="D99" s="80">
        <v>2676.07</v>
      </c>
      <c r="E99" s="80">
        <v>0</v>
      </c>
      <c r="F99" s="80">
        <v>0</v>
      </c>
      <c r="G99" s="80">
        <f t="shared" si="23"/>
        <v>2676.07</v>
      </c>
    </row>
    <row r="100" spans="1:7" x14ac:dyDescent="0.3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3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3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3"/>
        <v>0</v>
      </c>
    </row>
    <row r="103" spans="1:7" x14ac:dyDescent="0.3">
      <c r="A103" s="83" t="s">
        <v>304</v>
      </c>
      <c r="B103" s="80">
        <f>SUM(B104:B112)</f>
        <v>0</v>
      </c>
      <c r="C103" s="80">
        <f>SUM(C104:C112)</f>
        <v>11818974.01</v>
      </c>
      <c r="D103" s="80">
        <f t="shared" ref="D103:G103" si="24">SUM(D104:D112)</f>
        <v>11818974.01</v>
      </c>
      <c r="E103" s="80">
        <f t="shared" si="24"/>
        <v>0</v>
      </c>
      <c r="F103" s="80">
        <f t="shared" si="24"/>
        <v>0</v>
      </c>
      <c r="G103" s="80">
        <f t="shared" si="24"/>
        <v>11818974.01</v>
      </c>
    </row>
    <row r="104" spans="1:7" x14ac:dyDescent="0.3">
      <c r="A104" s="84" t="s">
        <v>305</v>
      </c>
      <c r="B104" s="80">
        <v>0</v>
      </c>
      <c r="C104" s="80">
        <v>11818974.01</v>
      </c>
      <c r="D104" s="80">
        <v>11818974.01</v>
      </c>
      <c r="E104" s="80">
        <v>0</v>
      </c>
      <c r="F104" s="80">
        <v>0</v>
      </c>
      <c r="G104" s="80">
        <f>D104-E104</f>
        <v>11818974.01</v>
      </c>
    </row>
    <row r="105" spans="1:7" x14ac:dyDescent="0.3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3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3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3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3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3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3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3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3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3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3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3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3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3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3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3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3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3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3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3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3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3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3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3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3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9"/>
        <v>0</v>
      </c>
    </row>
    <row r="130" spans="1:7" x14ac:dyDescent="0.3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3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3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3">
      <c r="A133" s="83" t="s">
        <v>334</v>
      </c>
      <c r="B133" s="80">
        <f>SUM(B134:B136)</f>
        <v>0</v>
      </c>
      <c r="C133" s="80">
        <f t="shared" ref="C133:G133" si="30">SUM(C134:C136)</f>
        <v>17880191.729999997</v>
      </c>
      <c r="D133" s="80">
        <f t="shared" si="30"/>
        <v>17880191.729999997</v>
      </c>
      <c r="E133" s="80">
        <f t="shared" si="30"/>
        <v>16029390.651007488</v>
      </c>
      <c r="F133" s="80">
        <f t="shared" si="30"/>
        <v>16029390.651007488</v>
      </c>
      <c r="G133" s="80">
        <f t="shared" si="30"/>
        <v>1850801.0789925056</v>
      </c>
    </row>
    <row r="134" spans="1:7" x14ac:dyDescent="0.3">
      <c r="A134" s="84" t="s">
        <v>335</v>
      </c>
      <c r="B134" s="80">
        <v>0</v>
      </c>
      <c r="C134" s="80">
        <v>14217284.649999997</v>
      </c>
      <c r="D134" s="80">
        <v>14217284.649999997</v>
      </c>
      <c r="E134" s="80">
        <v>12847685.601007489</v>
      </c>
      <c r="F134" s="80">
        <v>12847685.601007489</v>
      </c>
      <c r="G134" s="80">
        <f>D134-E134</f>
        <v>1369599.0489925072</v>
      </c>
    </row>
    <row r="135" spans="1:7" x14ac:dyDescent="0.3">
      <c r="A135" s="84" t="s">
        <v>336</v>
      </c>
      <c r="B135" s="80">
        <v>0</v>
      </c>
      <c r="C135" s="80">
        <v>3662907.0799999982</v>
      </c>
      <c r="D135" s="80">
        <v>3662907.0799999982</v>
      </c>
      <c r="E135" s="80">
        <v>3181705.05</v>
      </c>
      <c r="F135" s="80">
        <v>3181705.05</v>
      </c>
      <c r="G135" s="80">
        <f t="shared" ref="G135:G136" si="31">D135-E135</f>
        <v>481202.0299999984</v>
      </c>
    </row>
    <row r="136" spans="1:7" x14ac:dyDescent="0.3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3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3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3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3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3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3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3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3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3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3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3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3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3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3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3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3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3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3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3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3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3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3">
      <c r="A158" s="43"/>
      <c r="B158" s="81"/>
      <c r="C158" s="81"/>
      <c r="D158" s="81"/>
      <c r="E158" s="81"/>
      <c r="F158" s="81"/>
      <c r="G158" s="81"/>
    </row>
    <row r="159" spans="1:7" x14ac:dyDescent="0.3">
      <c r="A159" s="44" t="s">
        <v>360</v>
      </c>
      <c r="B159" s="79">
        <f>B9+B84</f>
        <v>543608662.65175009</v>
      </c>
      <c r="C159" s="79">
        <f t="shared" ref="C159:G159" si="38">C9+C84</f>
        <v>506879669.95098031</v>
      </c>
      <c r="D159" s="79">
        <f t="shared" si="38"/>
        <v>1050488332.6027303</v>
      </c>
      <c r="E159" s="79">
        <f t="shared" si="38"/>
        <v>260127273.69999999</v>
      </c>
      <c r="F159" s="79">
        <f t="shared" si="38"/>
        <v>251816781.36999995</v>
      </c>
      <c r="G159" s="79">
        <f t="shared" si="38"/>
        <v>790361058.90273035</v>
      </c>
    </row>
    <row r="160" spans="1:7" x14ac:dyDescent="0.3">
      <c r="A160" s="65"/>
      <c r="B160" s="6"/>
      <c r="C160" s="6"/>
      <c r="D160" s="6"/>
      <c r="E160" s="6"/>
      <c r="F160" s="6"/>
      <c r="G160" s="6"/>
    </row>
    <row r="161" spans="1:1" hidden="1" x14ac:dyDescent="0.3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543608662.65175009</v>
      </c>
      <c r="Q2" s="18">
        <f>'Formato 6 a)'!C9</f>
        <v>477177828.1409803</v>
      </c>
      <c r="R2" s="18">
        <f>'Formato 6 a)'!D9</f>
        <v>1020786490.7927303</v>
      </c>
      <c r="S2" s="18">
        <f>'Formato 6 a)'!E9</f>
        <v>244097883.04899248</v>
      </c>
      <c r="T2" s="18">
        <f>'Formato 6 a)'!F9</f>
        <v>235787390.71899247</v>
      </c>
      <c r="U2" s="18">
        <f>'Formato 6 a)'!G9</f>
        <v>776688607.74373782</v>
      </c>
    </row>
    <row r="3" spans="1:25" x14ac:dyDescent="0.3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125501090.7</v>
      </c>
      <c r="Q3" s="18">
        <f>'Formato 6 a)'!C10</f>
        <v>-5.0000706687569618E-4</v>
      </c>
      <c r="R3" s="18">
        <f>'Formato 6 a)'!D10</f>
        <v>125501090.69949999</v>
      </c>
      <c r="S3" s="18">
        <f>'Formato 6 a)'!E10</f>
        <v>52992626.159999974</v>
      </c>
      <c r="T3" s="18">
        <f>'Formato 6 a)'!F10</f>
        <v>49770200.759999968</v>
      </c>
      <c r="U3" s="18">
        <f>'Formato 6 a)'!G10</f>
        <v>72508464.539500013</v>
      </c>
      <c r="V3" s="18"/>
    </row>
    <row r="4" spans="1:25" x14ac:dyDescent="0.3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87081433.629999995</v>
      </c>
      <c r="Q4" s="18">
        <f>'Formato 6 a)'!C11</f>
        <v>-1297179.8554999977</v>
      </c>
      <c r="R4" s="18">
        <f>'Formato 6 a)'!D11</f>
        <v>85784253.774499997</v>
      </c>
      <c r="S4" s="18">
        <f>'Formato 6 a)'!E11</f>
        <v>41322532.169999965</v>
      </c>
      <c r="T4" s="18">
        <f>'Formato 6 a)'!F11</f>
        <v>38144877.269999959</v>
      </c>
      <c r="U4" s="18">
        <f>'Formato 6 a)'!G11</f>
        <v>44461721.604500033</v>
      </c>
      <c r="V4" s="18"/>
    </row>
    <row r="5" spans="1:25" x14ac:dyDescent="0.3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3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13306080.440000001</v>
      </c>
      <c r="Q6" s="18">
        <f>'Formato 6 a)'!C13</f>
        <v>952837.97999999858</v>
      </c>
      <c r="R6" s="18">
        <f>'Formato 6 a)'!D13</f>
        <v>14258918.42</v>
      </c>
      <c r="S6" s="18">
        <f>'Formato 6 a)'!E13</f>
        <v>2002270.7499999998</v>
      </c>
      <c r="T6" s="18">
        <f>'Formato 6 a)'!F13</f>
        <v>1958949.2500000002</v>
      </c>
      <c r="U6" s="18">
        <f>'Formato 6 a)'!G13</f>
        <v>12256647.67</v>
      </c>
      <c r="V6" s="18"/>
    </row>
    <row r="7" spans="1:25" x14ac:dyDescent="0.3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23506249.149999999</v>
      </c>
      <c r="Q7" s="18">
        <f>'Formato 6 a)'!C14</f>
        <v>-2268443.6950000077</v>
      </c>
      <c r="R7" s="18">
        <f>'Formato 6 a)'!D14</f>
        <v>21237805.454999991</v>
      </c>
      <c r="S7" s="18">
        <f>'Formato 6 a)'!E14</f>
        <v>9376077.6700000111</v>
      </c>
      <c r="T7" s="18">
        <f>'Formato 6 a)'!F14</f>
        <v>9376077.6700000111</v>
      </c>
      <c r="U7" s="18">
        <f>'Formato 6 a)'!G14</f>
        <v>11861727.78499998</v>
      </c>
      <c r="V7" s="18"/>
      <c r="W7" s="18"/>
      <c r="X7" s="18"/>
      <c r="Y7" s="18"/>
    </row>
    <row r="8" spans="1:25" x14ac:dyDescent="0.3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1602327.48</v>
      </c>
      <c r="Q8" s="18">
        <f>'Formato 6 a)'!C15</f>
        <v>1019503.4499999997</v>
      </c>
      <c r="R8" s="18">
        <f>'Formato 6 a)'!D15</f>
        <v>2621830.9299999997</v>
      </c>
      <c r="S8" s="18">
        <f>'Formato 6 a)'!E15</f>
        <v>291745.57</v>
      </c>
      <c r="T8" s="18">
        <f>'Formato 6 a)'!F15</f>
        <v>290296.57</v>
      </c>
      <c r="U8" s="18">
        <f>'Formato 6 a)'!G15</f>
        <v>2330085.36</v>
      </c>
    </row>
    <row r="9" spans="1:25" x14ac:dyDescent="0.3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1593282.12</v>
      </c>
      <c r="R9" s="18">
        <f>'Formato 6 a)'!D16</f>
        <v>1598282.12</v>
      </c>
      <c r="S9" s="18">
        <f>'Formato 6 a)'!E16</f>
        <v>0</v>
      </c>
      <c r="T9" s="18">
        <f>'Formato 6 a)'!F16</f>
        <v>0</v>
      </c>
      <c r="U9" s="18">
        <f>'Formato 6 a)'!G16</f>
        <v>1598282.12</v>
      </c>
    </row>
    <row r="10" spans="1:25" x14ac:dyDescent="0.3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3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41808506.048082016</v>
      </c>
      <c r="Q11" s="18">
        <f>'Formato 6 a)'!C18</f>
        <v>10249747.173217976</v>
      </c>
      <c r="R11" s="18">
        <f>'Formato 6 a)'!D18</f>
        <v>52058253.221299998</v>
      </c>
      <c r="S11" s="18">
        <f>'Formato 6 a)'!E18</f>
        <v>12809589.260000005</v>
      </c>
      <c r="T11" s="18">
        <f>'Formato 6 a)'!F18</f>
        <v>11171774.200000003</v>
      </c>
      <c r="U11" s="18">
        <f>'Formato 6 a)'!G18</f>
        <v>39248663.961299986</v>
      </c>
    </row>
    <row r="12" spans="1:25" x14ac:dyDescent="0.3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1702301.2400000002</v>
      </c>
      <c r="Q12" s="18">
        <f>'Formato 6 a)'!C19</f>
        <v>-206661.6400000006</v>
      </c>
      <c r="R12" s="18">
        <f>'Formato 6 a)'!D19</f>
        <v>1495639.5999999996</v>
      </c>
      <c r="S12" s="18">
        <f>'Formato 6 a)'!E19</f>
        <v>326221.25999999995</v>
      </c>
      <c r="T12" s="18">
        <f>'Formato 6 a)'!F19</f>
        <v>288364.42999999993</v>
      </c>
      <c r="U12" s="18">
        <f>'Formato 6 a)'!G19</f>
        <v>1169418.3399999996</v>
      </c>
    </row>
    <row r="13" spans="1:25" x14ac:dyDescent="0.3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387509.87000000005</v>
      </c>
      <c r="Q13" s="18">
        <f>'Formato 6 a)'!C20</f>
        <v>66901.589999999909</v>
      </c>
      <c r="R13" s="18">
        <f>'Formato 6 a)'!D20</f>
        <v>454411.45999999996</v>
      </c>
      <c r="S13" s="18">
        <f>'Formato 6 a)'!E20</f>
        <v>78540.019999999975</v>
      </c>
      <c r="T13" s="18">
        <f>'Formato 6 a)'!F20</f>
        <v>77147.119999999981</v>
      </c>
      <c r="U13" s="18">
        <f>'Formato 6 a)'!G20</f>
        <v>375871.44</v>
      </c>
    </row>
    <row r="14" spans="1:25" x14ac:dyDescent="0.3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3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16566930.117899997</v>
      </c>
      <c r="Q15" s="18">
        <f>'Formato 6 a)'!C22</f>
        <v>2618217.5845999997</v>
      </c>
      <c r="R15" s="18">
        <f>'Formato 6 a)'!D22</f>
        <v>19185147.702499997</v>
      </c>
      <c r="S15" s="18">
        <f>'Formato 6 a)'!E22</f>
        <v>2312914.6900000009</v>
      </c>
      <c r="T15" s="18">
        <f>'Formato 6 a)'!F22</f>
        <v>2085706.5299999998</v>
      </c>
      <c r="U15" s="18">
        <f>'Formato 6 a)'!G22</f>
        <v>16872233.012499996</v>
      </c>
    </row>
    <row r="16" spans="1:25" x14ac:dyDescent="0.3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10645509.338500001</v>
      </c>
      <c r="Q16" s="18">
        <f>'Formato 6 a)'!C23</f>
        <v>5577634.6643000003</v>
      </c>
      <c r="R16" s="18">
        <f>'Formato 6 a)'!D23</f>
        <v>16223144.002800001</v>
      </c>
      <c r="S16" s="18">
        <f>'Formato 6 a)'!E23</f>
        <v>5252077.8000000007</v>
      </c>
      <c r="T16" s="18">
        <f>'Formato 6 a)'!F23</f>
        <v>4467012.3600000013</v>
      </c>
      <c r="U16" s="18">
        <f>'Formato 6 a)'!G23</f>
        <v>10971066.2028</v>
      </c>
    </row>
    <row r="17" spans="1:21" x14ac:dyDescent="0.3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8669217.8794320188</v>
      </c>
      <c r="Q17" s="18">
        <f>'Formato 6 a)'!C24</f>
        <v>1636134.6160679776</v>
      </c>
      <c r="R17" s="18">
        <f>'Formato 6 a)'!D24</f>
        <v>10305352.495499996</v>
      </c>
      <c r="S17" s="18">
        <f>'Formato 6 a)'!E24</f>
        <v>3633081.7600000035</v>
      </c>
      <c r="T17" s="18">
        <f>'Formato 6 a)'!F24</f>
        <v>3166170.5100000026</v>
      </c>
      <c r="U17" s="18">
        <f>'Formato 6 a)'!G24</f>
        <v>6672270.735499993</v>
      </c>
    </row>
    <row r="18" spans="1:21" x14ac:dyDescent="0.3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1892505.8617500002</v>
      </c>
      <c r="Q18" s="18">
        <f>'Formato 6 a)'!C25</f>
        <v>73387.608250000048</v>
      </c>
      <c r="R18" s="18">
        <f>'Formato 6 a)'!D25</f>
        <v>1965893.4700000002</v>
      </c>
      <c r="S18" s="18">
        <f>'Formato 6 a)'!E25</f>
        <v>178554.99000000005</v>
      </c>
      <c r="T18" s="18">
        <f>'Formato 6 a)'!F25</f>
        <v>166434.34000000003</v>
      </c>
      <c r="U18" s="18">
        <f>'Formato 6 a)'!G25</f>
        <v>1787338.4800000002</v>
      </c>
    </row>
    <row r="19" spans="1:21" x14ac:dyDescent="0.3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3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1944531.7405000003</v>
      </c>
      <c r="Q20" s="18">
        <f>'Formato 6 a)'!C27</f>
        <v>484132.75</v>
      </c>
      <c r="R20" s="18">
        <f>'Formato 6 a)'!D27</f>
        <v>2428664.4905000003</v>
      </c>
      <c r="S20" s="18">
        <f>'Formato 6 a)'!E27</f>
        <v>1028198.7400000002</v>
      </c>
      <c r="T20" s="18">
        <f>'Formato 6 a)'!F27</f>
        <v>920938.91000000015</v>
      </c>
      <c r="U20" s="18">
        <f>'Formato 6 a)'!G27</f>
        <v>1400465.7505000001</v>
      </c>
    </row>
    <row r="21" spans="1:21" x14ac:dyDescent="0.3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133884843.95446801</v>
      </c>
      <c r="Q21" s="18">
        <f>'Formato 6 a)'!C28</f>
        <v>75018025.79746215</v>
      </c>
      <c r="R21" s="18">
        <f>'Formato 6 a)'!D28</f>
        <v>208902869.75193012</v>
      </c>
      <c r="S21" s="18">
        <f>'Formato 6 a)'!E28</f>
        <v>75704715.090000018</v>
      </c>
      <c r="T21" s="18">
        <f>'Formato 6 a)'!F28</f>
        <v>73131856.390000015</v>
      </c>
      <c r="U21" s="18">
        <f>'Formato 6 a)'!G28</f>
        <v>133198154.66193011</v>
      </c>
    </row>
    <row r="22" spans="1:21" x14ac:dyDescent="0.3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76687612.3882</v>
      </c>
      <c r="Q22" s="18">
        <f>'Formato 6 a)'!C29</f>
        <v>22806685.229999989</v>
      </c>
      <c r="R22" s="18">
        <f>'Formato 6 a)'!D29</f>
        <v>99494297.618199989</v>
      </c>
      <c r="S22" s="18">
        <f>'Formato 6 a)'!E29</f>
        <v>41464941.920000009</v>
      </c>
      <c r="T22" s="18">
        <f>'Formato 6 a)'!F29</f>
        <v>41464861.920000009</v>
      </c>
      <c r="U22" s="18">
        <f>'Formato 6 a)'!G29</f>
        <v>58029355.69819998</v>
      </c>
    </row>
    <row r="23" spans="1:21" x14ac:dyDescent="0.3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3625299.7872500001</v>
      </c>
      <c r="Q23" s="18">
        <f>'Formato 6 a)'!C30</f>
        <v>190000.00024999958</v>
      </c>
      <c r="R23" s="18">
        <f>'Formato 6 a)'!D30</f>
        <v>3815299.7874999996</v>
      </c>
      <c r="S23" s="18">
        <f>'Formato 6 a)'!E30</f>
        <v>2245961.5300000003</v>
      </c>
      <c r="T23" s="18">
        <f>'Formato 6 a)'!F30</f>
        <v>2245961.5300000003</v>
      </c>
      <c r="U23" s="18">
        <f>'Formato 6 a)'!G30</f>
        <v>1569338.2574999994</v>
      </c>
    </row>
    <row r="24" spans="1:21" x14ac:dyDescent="0.3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8120751.0599999996</v>
      </c>
      <c r="Q24" s="18">
        <f>'Formato 6 a)'!C31</f>
        <v>16805864.850000001</v>
      </c>
      <c r="R24" s="18">
        <f>'Formato 6 a)'!D31</f>
        <v>24926615.91</v>
      </c>
      <c r="S24" s="18">
        <f>'Formato 6 a)'!E31</f>
        <v>6306466.5300000031</v>
      </c>
      <c r="T24" s="18">
        <f>'Formato 6 a)'!F31</f>
        <v>5221472.1300000027</v>
      </c>
      <c r="U24" s="18">
        <f>'Formato 6 a)'!G31</f>
        <v>18620149.379999995</v>
      </c>
    </row>
    <row r="25" spans="1:21" x14ac:dyDescent="0.3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4008612.1524</v>
      </c>
      <c r="Q25" s="18">
        <f>'Formato 6 a)'!C32</f>
        <v>289660.29860000033</v>
      </c>
      <c r="R25" s="18">
        <f>'Formato 6 a)'!D32</f>
        <v>4298272.4510000004</v>
      </c>
      <c r="S25" s="18">
        <f>'Formato 6 a)'!E32</f>
        <v>2021937.5699999991</v>
      </c>
      <c r="T25" s="18">
        <f>'Formato 6 a)'!F32</f>
        <v>1944209.0899999992</v>
      </c>
      <c r="U25" s="18">
        <f>'Formato 6 a)'!G32</f>
        <v>2276334.881000001</v>
      </c>
    </row>
    <row r="26" spans="1:21" x14ac:dyDescent="0.3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12242777.917700002</v>
      </c>
      <c r="Q26" s="18">
        <f>'Formato 6 a)'!C33</f>
        <v>23890037.156800009</v>
      </c>
      <c r="R26" s="18">
        <f>'Formato 6 a)'!D33</f>
        <v>36132815.074500009</v>
      </c>
      <c r="S26" s="18">
        <f>'Formato 6 a)'!E33</f>
        <v>6294622.6700000027</v>
      </c>
      <c r="T26" s="18">
        <f>'Formato 6 a)'!F33</f>
        <v>5278024.2100000018</v>
      </c>
      <c r="U26" s="18">
        <f>'Formato 6 a)'!G33</f>
        <v>29838192.404500008</v>
      </c>
    </row>
    <row r="27" spans="1:21" x14ac:dyDescent="0.3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2382397.38</v>
      </c>
      <c r="Q27" s="18">
        <f>'Formato 6 a)'!C34</f>
        <v>500000</v>
      </c>
      <c r="R27" s="18">
        <f>'Formato 6 a)'!D34</f>
        <v>2882397.38</v>
      </c>
      <c r="S27" s="18">
        <f>'Formato 6 a)'!E34</f>
        <v>648093.99</v>
      </c>
      <c r="T27" s="18">
        <f>'Formato 6 a)'!F34</f>
        <v>648093.99</v>
      </c>
      <c r="U27" s="18">
        <f>'Formato 6 a)'!G34</f>
        <v>2234303.3899999997</v>
      </c>
    </row>
    <row r="28" spans="1:21" x14ac:dyDescent="0.3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171588.95475</v>
      </c>
      <c r="Q28" s="18">
        <f>'Formato 6 a)'!C35</f>
        <v>72892.550000000017</v>
      </c>
      <c r="R28" s="18">
        <f>'Formato 6 a)'!D35</f>
        <v>244481.50475000002</v>
      </c>
      <c r="S28" s="18">
        <f>'Formato 6 a)'!E35</f>
        <v>27864.699999999997</v>
      </c>
      <c r="T28" s="18">
        <f>'Formato 6 a)'!F35</f>
        <v>27864.699999999997</v>
      </c>
      <c r="U28" s="18">
        <f>'Formato 6 a)'!G35</f>
        <v>216616.80475000001</v>
      </c>
    </row>
    <row r="29" spans="1:21" x14ac:dyDescent="0.3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188855.2</v>
      </c>
      <c r="Q29" s="18">
        <f>'Formato 6 a)'!C36</f>
        <v>25000</v>
      </c>
      <c r="R29" s="18">
        <f>'Formato 6 a)'!D36</f>
        <v>213855.2</v>
      </c>
      <c r="S29" s="18">
        <f>'Formato 6 a)'!E36</f>
        <v>140455.61000000002</v>
      </c>
      <c r="T29" s="18">
        <f>'Formato 6 a)'!F36</f>
        <v>140455.61000000002</v>
      </c>
      <c r="U29" s="18">
        <f>'Formato 6 a)'!G36</f>
        <v>73399.59</v>
      </c>
    </row>
    <row r="30" spans="1:21" x14ac:dyDescent="0.3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26456949.114167999</v>
      </c>
      <c r="Q30" s="18">
        <f>'Formato 6 a)'!C37</f>
        <v>10437885.711812142</v>
      </c>
      <c r="R30" s="18">
        <f>'Formato 6 a)'!D37</f>
        <v>36894834.825980142</v>
      </c>
      <c r="S30" s="18">
        <f>'Formato 6 a)'!E37</f>
        <v>16554370.569999998</v>
      </c>
      <c r="T30" s="18">
        <f>'Formato 6 a)'!F37</f>
        <v>16160913.209999999</v>
      </c>
      <c r="U30" s="18">
        <f>'Formato 6 a)'!G37</f>
        <v>20340464.255980141</v>
      </c>
    </row>
    <row r="31" spans="1:21" x14ac:dyDescent="0.3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1111582.6299999999</v>
      </c>
      <c r="Q31" s="18">
        <f>'Formato 6 a)'!C38</f>
        <v>-1030000</v>
      </c>
      <c r="R31" s="18">
        <f>'Formato 6 a)'!D38</f>
        <v>81582.63</v>
      </c>
      <c r="S31" s="18">
        <f>'Formato 6 a)'!E38</f>
        <v>23023.71</v>
      </c>
      <c r="T31" s="18">
        <f>'Formato 6 a)'!F38</f>
        <v>23023.71</v>
      </c>
      <c r="U31" s="18">
        <f>'Formato 6 a)'!G38</f>
        <v>58558.920000000006</v>
      </c>
    </row>
    <row r="32" spans="1:21" x14ac:dyDescent="0.3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3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3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3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111582.63</v>
      </c>
      <c r="Q35" s="18">
        <f>'Formato 6 a)'!C42</f>
        <v>-30000</v>
      </c>
      <c r="R35" s="18">
        <f>'Formato 6 a)'!D42</f>
        <v>81582.63</v>
      </c>
      <c r="S35" s="18">
        <f>'Formato 6 a)'!E42</f>
        <v>23023.71</v>
      </c>
      <c r="T35" s="18">
        <f>'Formato 6 a)'!F42</f>
        <v>23023.71</v>
      </c>
      <c r="U35" s="18">
        <f>'Formato 6 a)'!G42</f>
        <v>58558.920000000006</v>
      </c>
    </row>
    <row r="36" spans="1:21" x14ac:dyDescent="0.3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3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3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3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1000000</v>
      </c>
      <c r="Q39" s="18">
        <f>'Formato 6 a)'!C46</f>
        <v>-1000000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3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3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25988399.319200002</v>
      </c>
      <c r="Q41" s="18">
        <f>'Formato 6 a)'!C48</f>
        <v>106824708.69080001</v>
      </c>
      <c r="R41" s="18">
        <f>'Formato 6 a)'!D48</f>
        <v>132813108.01000001</v>
      </c>
      <c r="S41" s="18">
        <f>'Formato 6 a)'!E48</f>
        <v>85196312.149999976</v>
      </c>
      <c r="T41" s="18">
        <f>'Formato 6 a)'!F48</f>
        <v>84318918.979999974</v>
      </c>
      <c r="U41" s="18">
        <f>'Formato 6 a)'!G48</f>
        <v>47616795.860000029</v>
      </c>
    </row>
    <row r="42" spans="1:21" x14ac:dyDescent="0.3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2116804.0300000003</v>
      </c>
      <c r="Q42" s="18">
        <f>'Formato 6 a)'!C49</f>
        <v>10908708</v>
      </c>
      <c r="R42" s="18">
        <f>'Formato 6 a)'!D49</f>
        <v>13025512.029999999</v>
      </c>
      <c r="S42" s="18">
        <f>'Formato 6 a)'!E49</f>
        <v>672418.71</v>
      </c>
      <c r="T42" s="18">
        <f>'Formato 6 a)'!F49</f>
        <v>562945.54</v>
      </c>
      <c r="U42" s="18">
        <f>'Formato 6 a)'!G49</f>
        <v>12353093.32</v>
      </c>
    </row>
    <row r="43" spans="1:21" x14ac:dyDescent="0.3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3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100000</v>
      </c>
      <c r="R44" s="18">
        <f>'Formato 6 a)'!D51</f>
        <v>100000</v>
      </c>
      <c r="S44" s="18">
        <f>'Formato 6 a)'!E51</f>
        <v>54748.52</v>
      </c>
      <c r="T44" s="18">
        <f>'Formato 6 a)'!F51</f>
        <v>54748.52</v>
      </c>
      <c r="U44" s="18">
        <f>'Formato 6 a)'!G51</f>
        <v>45251.48</v>
      </c>
    </row>
    <row r="45" spans="1:21" x14ac:dyDescent="0.3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3050000</v>
      </c>
      <c r="Q45" s="18">
        <f>'Formato 6 a)'!C52</f>
        <v>24339800</v>
      </c>
      <c r="R45" s="18">
        <f>'Formato 6 a)'!D52</f>
        <v>27389800</v>
      </c>
      <c r="S45" s="18">
        <f>'Formato 6 a)'!E52</f>
        <v>11680542.509999998</v>
      </c>
      <c r="T45" s="18">
        <f>'Formato 6 a)'!F52</f>
        <v>11680542.509999998</v>
      </c>
      <c r="U45" s="18">
        <f>'Formato 6 a)'!G52</f>
        <v>15709257.490000002</v>
      </c>
    </row>
    <row r="46" spans="1:21" x14ac:dyDescent="0.3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3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11327000</v>
      </c>
      <c r="Q47" s="18">
        <f>'Formato 6 a)'!C54</f>
        <v>71266200.700000003</v>
      </c>
      <c r="R47" s="18">
        <f>'Formato 6 a)'!D54</f>
        <v>82593200.700000003</v>
      </c>
      <c r="S47" s="18">
        <f>'Formato 6 a)'!E54</f>
        <v>72788602.409999982</v>
      </c>
      <c r="T47" s="18">
        <f>'Formato 6 a)'!F54</f>
        <v>72020682.409999982</v>
      </c>
      <c r="U47" s="18">
        <f>'Formato 6 a)'!G54</f>
        <v>9804598.2900000215</v>
      </c>
    </row>
    <row r="48" spans="1:21" x14ac:dyDescent="0.3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3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9494595.2892000005</v>
      </c>
      <c r="Q49" s="18">
        <f>'Formato 6 a)'!C56</f>
        <v>-9.1999992728233337E-3</v>
      </c>
      <c r="R49" s="18">
        <f>'Formato 6 a)'!D56</f>
        <v>9494595.2800000012</v>
      </c>
      <c r="S49" s="18">
        <f>'Formato 6 a)'!E56</f>
        <v>0</v>
      </c>
      <c r="T49" s="18">
        <f>'Formato 6 a)'!F56</f>
        <v>0</v>
      </c>
      <c r="U49" s="18">
        <f>'Formato 6 a)'!G56</f>
        <v>9494595.2800000012</v>
      </c>
    </row>
    <row r="50" spans="1:21" x14ac:dyDescent="0.3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210000</v>
      </c>
      <c r="R50" s="18">
        <f>'Formato 6 a)'!D57</f>
        <v>210000</v>
      </c>
      <c r="S50" s="18">
        <f>'Formato 6 a)'!E57</f>
        <v>0</v>
      </c>
      <c r="T50" s="18">
        <f>'Formato 6 a)'!F57</f>
        <v>0</v>
      </c>
      <c r="U50" s="18">
        <f>'Formato 6 a)'!G57</f>
        <v>210000</v>
      </c>
    </row>
    <row r="51" spans="1:21" x14ac:dyDescent="0.3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215314240</v>
      </c>
      <c r="Q51" s="18">
        <f>'Formato 6 a)'!C58</f>
        <v>58940353.459999956</v>
      </c>
      <c r="R51" s="18">
        <f>'Formato 6 a)'!D58</f>
        <v>274254593.45999998</v>
      </c>
      <c r="S51" s="18">
        <f>'Formato 6 a)'!E58</f>
        <v>17371616.678992517</v>
      </c>
      <c r="T51" s="18">
        <f>'Formato 6 a)'!F58</f>
        <v>17371616.678992517</v>
      </c>
      <c r="U51" s="18">
        <f>'Formato 6 a)'!G58</f>
        <v>256882976.78100744</v>
      </c>
    </row>
    <row r="52" spans="1:21" x14ac:dyDescent="0.3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182354240</v>
      </c>
      <c r="Q52" s="18">
        <f>'Formato 6 a)'!C59</f>
        <v>61991269.109999955</v>
      </c>
      <c r="R52" s="18">
        <f>'Formato 6 a)'!D59</f>
        <v>244345509.10999995</v>
      </c>
      <c r="S52" s="18">
        <f>'Formato 6 a)'!E59</f>
        <v>14473200.458992518</v>
      </c>
      <c r="T52" s="18">
        <f>'Formato 6 a)'!F59</f>
        <v>14473200.458992518</v>
      </c>
      <c r="U52" s="18">
        <f>'Formato 6 a)'!G59</f>
        <v>229872308.65100744</v>
      </c>
    </row>
    <row r="53" spans="1:21" x14ac:dyDescent="0.3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32960000</v>
      </c>
      <c r="Q53" s="18">
        <f>'Formato 6 a)'!C60</f>
        <v>-3050915.6499999985</v>
      </c>
      <c r="R53" s="18">
        <f>'Formato 6 a)'!D60</f>
        <v>29909084.350000001</v>
      </c>
      <c r="S53" s="18">
        <f>'Formato 6 a)'!E60</f>
        <v>2898416.2199999997</v>
      </c>
      <c r="T53" s="18">
        <f>'Formato 6 a)'!F60</f>
        <v>2898416.2199999997</v>
      </c>
      <c r="U53" s="18">
        <f>'Formato 6 a)'!G60</f>
        <v>27010668.130000003</v>
      </c>
    </row>
    <row r="54" spans="1:21" x14ac:dyDescent="0.3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3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227164343.98000023</v>
      </c>
      <c r="R55" s="18">
        <f>'Formato 6 a)'!D62</f>
        <v>227164343.98000023</v>
      </c>
      <c r="S55" s="18">
        <f>'Formato 6 a)'!E62</f>
        <v>0</v>
      </c>
      <c r="T55" s="18">
        <f>'Formato 6 a)'!F62</f>
        <v>0</v>
      </c>
      <c r="U55" s="18">
        <f>'Formato 6 a)'!G62</f>
        <v>227164343.98000023</v>
      </c>
    </row>
    <row r="56" spans="1:21" x14ac:dyDescent="0.3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3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3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3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150000000</v>
      </c>
      <c r="R59" s="18">
        <f>'Formato 6 a)'!D66</f>
        <v>150000000</v>
      </c>
      <c r="S59" s="18">
        <f>'Formato 6 a)'!E66</f>
        <v>0</v>
      </c>
      <c r="T59" s="18">
        <f>'Formato 6 a)'!F66</f>
        <v>0</v>
      </c>
      <c r="U59" s="18">
        <f>'Formato 6 a)'!G66</f>
        <v>150000000</v>
      </c>
    </row>
    <row r="60" spans="1:21" x14ac:dyDescent="0.3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3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3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3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77164343.980000228</v>
      </c>
      <c r="R63" s="18">
        <f>'Formato 6 a)'!D70</f>
        <v>77164343.980000228</v>
      </c>
      <c r="S63" s="18">
        <f>'Formato 6 a)'!E70</f>
        <v>0</v>
      </c>
      <c r="T63" s="18">
        <f>'Formato 6 a)'!F70</f>
        <v>0</v>
      </c>
      <c r="U63" s="18">
        <f>'Formato 6 a)'!G70</f>
        <v>77164343.980000228</v>
      </c>
    </row>
    <row r="64" spans="1:21" x14ac:dyDescent="0.3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10649.04</v>
      </c>
      <c r="R64" s="18">
        <f>'Formato 6 a)'!D71</f>
        <v>10649.04</v>
      </c>
      <c r="S64" s="18">
        <f>'Formato 6 a)'!E71</f>
        <v>0</v>
      </c>
      <c r="T64" s="18">
        <f>'Formato 6 a)'!F71</f>
        <v>0</v>
      </c>
      <c r="U64" s="18">
        <f>'Formato 6 a)'!G71</f>
        <v>10649.04</v>
      </c>
    </row>
    <row r="65" spans="1:21" x14ac:dyDescent="0.3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3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3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10649.04</v>
      </c>
      <c r="R67" s="18">
        <f>'Formato 6 a)'!D74</f>
        <v>10649.04</v>
      </c>
      <c r="S67" s="18">
        <f>'Formato 6 a)'!E74</f>
        <v>0</v>
      </c>
      <c r="T67" s="18">
        <f>'Formato 6 a)'!F74</f>
        <v>0</v>
      </c>
      <c r="U67" s="18">
        <f>'Formato 6 a)'!G74</f>
        <v>10649.04</v>
      </c>
    </row>
    <row r="68" spans="1:21" x14ac:dyDescent="0.3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3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3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3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3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3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3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3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3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0</v>
      </c>
      <c r="Q76">
        <f>'Formato 6 a)'!C84</f>
        <v>29701841.809999995</v>
      </c>
      <c r="R76">
        <f>'Formato 6 a)'!D84</f>
        <v>29701841.809999995</v>
      </c>
      <c r="S76">
        <f>'Formato 6 a)'!E84</f>
        <v>16029390.651007488</v>
      </c>
      <c r="T76">
        <f>'Formato 6 a)'!F84</f>
        <v>16029390.651007488</v>
      </c>
      <c r="U76">
        <f>'Formato 6 a)'!G84</f>
        <v>13672451.158992507</v>
      </c>
    </row>
    <row r="77" spans="1:21" x14ac:dyDescent="0.3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3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3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3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3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3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3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3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3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2676.07</v>
      </c>
      <c r="R85">
        <f>'Formato 6 a)'!D93</f>
        <v>2676.07</v>
      </c>
      <c r="S85">
        <f>'Formato 6 a)'!E93</f>
        <v>0</v>
      </c>
      <c r="T85">
        <f>'Formato 6 a)'!F93</f>
        <v>0</v>
      </c>
      <c r="U85">
        <f>'Formato 6 a)'!G93</f>
        <v>2676.07</v>
      </c>
    </row>
    <row r="86" spans="1:21" x14ac:dyDescent="0.3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3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3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3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3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3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2676.07</v>
      </c>
      <c r="R91">
        <f>'Formato 6 a)'!D99</f>
        <v>2676.07</v>
      </c>
      <c r="S91">
        <f>'Formato 6 a)'!E99</f>
        <v>0</v>
      </c>
      <c r="T91">
        <f>'Formato 6 a)'!F99</f>
        <v>0</v>
      </c>
      <c r="U91">
        <f>'Formato 6 a)'!G99</f>
        <v>2676.07</v>
      </c>
    </row>
    <row r="92" spans="1:21" x14ac:dyDescent="0.3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3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3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3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11818974.01</v>
      </c>
      <c r="R95">
        <f>'Formato 6 a)'!D103</f>
        <v>11818974.01</v>
      </c>
      <c r="S95">
        <f>'Formato 6 a)'!E103</f>
        <v>0</v>
      </c>
      <c r="T95">
        <f>'Formato 6 a)'!F103</f>
        <v>0</v>
      </c>
      <c r="U95">
        <f>'Formato 6 a)'!G103</f>
        <v>11818974.01</v>
      </c>
    </row>
    <row r="96" spans="1:21" x14ac:dyDescent="0.3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11818974.01</v>
      </c>
      <c r="R96">
        <f>'Formato 6 a)'!D104</f>
        <v>11818974.01</v>
      </c>
      <c r="S96">
        <f>'Formato 6 a)'!E104</f>
        <v>0</v>
      </c>
      <c r="T96">
        <f>'Formato 6 a)'!F104</f>
        <v>0</v>
      </c>
      <c r="U96">
        <f>'Formato 6 a)'!G104</f>
        <v>11818974.01</v>
      </c>
    </row>
    <row r="97" spans="1:21" x14ac:dyDescent="0.3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3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3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3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3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3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3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3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3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3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3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3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3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3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3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3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3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3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3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3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3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3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3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3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3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3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3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3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3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0</v>
      </c>
      <c r="Q125">
        <f>'Formato 6 a)'!C133</f>
        <v>17880191.729999997</v>
      </c>
      <c r="R125">
        <f>'Formato 6 a)'!D133</f>
        <v>17880191.729999997</v>
      </c>
      <c r="S125">
        <f>'Formato 6 a)'!E133</f>
        <v>16029390.651007488</v>
      </c>
      <c r="T125">
        <f>'Formato 6 a)'!F133</f>
        <v>16029390.651007488</v>
      </c>
      <c r="U125">
        <f>'Formato 6 a)'!G133</f>
        <v>1850801.0789925056</v>
      </c>
    </row>
    <row r="126" spans="1:21" x14ac:dyDescent="0.3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0</v>
      </c>
      <c r="Q126">
        <f>'Formato 6 a)'!C134</f>
        <v>14217284.649999997</v>
      </c>
      <c r="R126">
        <f>'Formato 6 a)'!D134</f>
        <v>14217284.649999997</v>
      </c>
      <c r="S126">
        <f>'Formato 6 a)'!E134</f>
        <v>12847685.601007489</v>
      </c>
      <c r="T126">
        <f>'Formato 6 a)'!F134</f>
        <v>12847685.601007489</v>
      </c>
      <c r="U126">
        <f>'Formato 6 a)'!G134</f>
        <v>1369599.0489925072</v>
      </c>
    </row>
    <row r="127" spans="1:21" x14ac:dyDescent="0.3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0</v>
      </c>
      <c r="Q127">
        <f>'Formato 6 a)'!C135</f>
        <v>3662907.0799999982</v>
      </c>
      <c r="R127">
        <f>'Formato 6 a)'!D135</f>
        <v>3662907.0799999982</v>
      </c>
      <c r="S127">
        <f>'Formato 6 a)'!E135</f>
        <v>3181705.05</v>
      </c>
      <c r="T127">
        <f>'Formato 6 a)'!F135</f>
        <v>3181705.05</v>
      </c>
      <c r="U127">
        <f>'Formato 6 a)'!G135</f>
        <v>481202.0299999984</v>
      </c>
    </row>
    <row r="128" spans="1:21" x14ac:dyDescent="0.3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3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3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3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3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3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3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3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3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3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3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3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3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3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3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3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3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3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3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3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3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3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3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543608662.65175009</v>
      </c>
      <c r="Q150">
        <f>'Formato 6 a)'!C159</f>
        <v>506879669.95098031</v>
      </c>
      <c r="R150">
        <f>'Formato 6 a)'!D159</f>
        <v>1050488332.6027303</v>
      </c>
      <c r="S150">
        <f>'Formato 6 a)'!E159</f>
        <v>260127273.69999999</v>
      </c>
      <c r="T150">
        <f>'Formato 6 a)'!F159</f>
        <v>251816781.36999995</v>
      </c>
      <c r="U150">
        <f>'Formato 6 a)'!G159</f>
        <v>790361058.90273035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171"/>
  <sheetViews>
    <sheetView showGridLines="0" topLeftCell="A152" zoomScale="90" zoomScaleNormal="90" workbookViewId="0">
      <selection activeCell="G115" sqref="G115"/>
    </sheetView>
  </sheetViews>
  <sheetFormatPr baseColWidth="10" defaultColWidth="0" defaultRowHeight="14.4" zeroHeight="1" x14ac:dyDescent="0.3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 x14ac:dyDescent="0.3">
      <c r="A1" s="171" t="s">
        <v>3282</v>
      </c>
      <c r="B1" s="171"/>
      <c r="C1" s="171"/>
      <c r="D1" s="171"/>
      <c r="E1" s="171"/>
      <c r="F1" s="171"/>
      <c r="G1" s="171"/>
    </row>
    <row r="2" spans="1:7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7" x14ac:dyDescent="0.3">
      <c r="A3" s="155" t="s">
        <v>277</v>
      </c>
      <c r="B3" s="156"/>
      <c r="C3" s="156"/>
      <c r="D3" s="156"/>
      <c r="E3" s="156"/>
      <c r="F3" s="156"/>
      <c r="G3" s="157"/>
    </row>
    <row r="4" spans="1:7" x14ac:dyDescent="0.3">
      <c r="A4" s="155" t="s">
        <v>431</v>
      </c>
      <c r="B4" s="156"/>
      <c r="C4" s="156"/>
      <c r="D4" s="156"/>
      <c r="E4" s="156"/>
      <c r="F4" s="156"/>
      <c r="G4" s="157"/>
    </row>
    <row r="5" spans="1:7" x14ac:dyDescent="0.3">
      <c r="A5" s="158" t="str">
        <f>TRIMESTRE</f>
        <v>Del 1 de enero al 30 de junio de 2022 (b)</v>
      </c>
      <c r="B5" s="159"/>
      <c r="C5" s="159"/>
      <c r="D5" s="159"/>
      <c r="E5" s="159"/>
      <c r="F5" s="159"/>
      <c r="G5" s="160"/>
    </row>
    <row r="6" spans="1:7" x14ac:dyDescent="0.3">
      <c r="A6" s="161" t="s">
        <v>118</v>
      </c>
      <c r="B6" s="162"/>
      <c r="C6" s="162"/>
      <c r="D6" s="162"/>
      <c r="E6" s="162"/>
      <c r="F6" s="162"/>
      <c r="G6" s="163"/>
    </row>
    <row r="7" spans="1:7" x14ac:dyDescent="0.3">
      <c r="A7" s="167" t="s">
        <v>0</v>
      </c>
      <c r="B7" s="169" t="s">
        <v>279</v>
      </c>
      <c r="C7" s="169"/>
      <c r="D7" s="169"/>
      <c r="E7" s="169"/>
      <c r="F7" s="169"/>
      <c r="G7" s="173" t="s">
        <v>280</v>
      </c>
    </row>
    <row r="8" spans="1:7" ht="28.8" x14ac:dyDescent="0.3">
      <c r="A8" s="168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2"/>
    </row>
    <row r="9" spans="1:7" x14ac:dyDescent="0.3">
      <c r="A9" s="52" t="s">
        <v>432</v>
      </c>
      <c r="B9" s="59">
        <f>SUM(B10:GASTO_NE_FIN_01)</f>
        <v>543608662.65175009</v>
      </c>
      <c r="C9" s="59">
        <f>SUM(C10:GASTO_NE_FIN_02)</f>
        <v>477177828.14098018</v>
      </c>
      <c r="D9" s="59">
        <f>SUM(D10:GASTO_NE_FIN_03)</f>
        <v>1020786490.7927303</v>
      </c>
      <c r="E9" s="59">
        <f>SUM(E10:GASTO_NE_FIN_04)</f>
        <v>244097883.04899248</v>
      </c>
      <c r="F9" s="59">
        <f>SUM(F10:GASTO_NE_FIN_05)</f>
        <v>235787390.71899247</v>
      </c>
      <c r="G9" s="59">
        <f>SUM(G10:GASTO_NE_FIN_06)</f>
        <v>776688607.74373782</v>
      </c>
    </row>
    <row r="10" spans="1:7" s="24" customFormat="1" x14ac:dyDescent="0.3">
      <c r="A10" s="143" t="s">
        <v>3297</v>
      </c>
      <c r="B10" s="60">
        <v>1645628.5299999998</v>
      </c>
      <c r="C10" s="60">
        <v>-1347719.0199999996</v>
      </c>
      <c r="D10" s="60">
        <v>297909.51000000013</v>
      </c>
      <c r="E10" s="60">
        <v>297909.51</v>
      </c>
      <c r="F10" s="60">
        <v>297909.51</v>
      </c>
      <c r="G10" s="77">
        <f>D10-E10</f>
        <v>0</v>
      </c>
    </row>
    <row r="11" spans="1:7" s="24" customFormat="1" x14ac:dyDescent="0.3">
      <c r="A11" s="143" t="s">
        <v>3298</v>
      </c>
      <c r="B11" s="60">
        <v>2755585.47</v>
      </c>
      <c r="C11" s="60">
        <v>-2372177.89</v>
      </c>
      <c r="D11" s="60">
        <v>383407.57999999996</v>
      </c>
      <c r="E11" s="60">
        <v>383407.58</v>
      </c>
      <c r="F11" s="60">
        <v>383407.58</v>
      </c>
      <c r="G11" s="77">
        <f t="shared" ref="G11:G87" si="0">D11-E11</f>
        <v>0</v>
      </c>
    </row>
    <row r="12" spans="1:7" s="24" customFormat="1" x14ac:dyDescent="0.3">
      <c r="A12" s="143" t="s">
        <v>3299</v>
      </c>
      <c r="B12" s="60">
        <v>4161478.0399999996</v>
      </c>
      <c r="C12" s="60">
        <v>-2674141.58</v>
      </c>
      <c r="D12" s="60">
        <v>1487336.4599999995</v>
      </c>
      <c r="E12" s="60">
        <v>1487336.46</v>
      </c>
      <c r="F12" s="60">
        <v>1487336.46</v>
      </c>
      <c r="G12" s="77">
        <f t="shared" si="0"/>
        <v>0</v>
      </c>
    </row>
    <row r="13" spans="1:7" s="24" customFormat="1" x14ac:dyDescent="0.3">
      <c r="A13" s="143" t="s">
        <v>3300</v>
      </c>
      <c r="B13" s="60">
        <v>1418707.01</v>
      </c>
      <c r="C13" s="60">
        <v>-1200988.49</v>
      </c>
      <c r="D13" s="60">
        <v>217718.52000000005</v>
      </c>
      <c r="E13" s="60">
        <v>217718.51999999996</v>
      </c>
      <c r="F13" s="60">
        <v>217718.51999999996</v>
      </c>
      <c r="G13" s="77">
        <f t="shared" si="0"/>
        <v>0</v>
      </c>
    </row>
    <row r="14" spans="1:7" s="24" customFormat="1" x14ac:dyDescent="0.3">
      <c r="A14" s="143" t="s">
        <v>3301</v>
      </c>
      <c r="B14" s="60">
        <v>925402.85000000033</v>
      </c>
      <c r="C14" s="60">
        <v>-736526.35000000009</v>
      </c>
      <c r="D14" s="60">
        <v>188876.50000000023</v>
      </c>
      <c r="E14" s="60">
        <v>188876.5</v>
      </c>
      <c r="F14" s="60">
        <v>188876.5</v>
      </c>
      <c r="G14" s="77">
        <f t="shared" si="0"/>
        <v>2.3283064365386963E-10</v>
      </c>
    </row>
    <row r="15" spans="1:7" s="24" customFormat="1" x14ac:dyDescent="0.3">
      <c r="A15" s="143" t="s">
        <v>3302</v>
      </c>
      <c r="B15" s="60">
        <v>920376.17</v>
      </c>
      <c r="C15" s="60">
        <v>-734768.95000000007</v>
      </c>
      <c r="D15" s="60">
        <v>185607.22</v>
      </c>
      <c r="E15" s="60">
        <v>185607.22</v>
      </c>
      <c r="F15" s="60">
        <v>185607.22</v>
      </c>
      <c r="G15" s="77">
        <f t="shared" si="0"/>
        <v>0</v>
      </c>
    </row>
    <row r="16" spans="1:7" s="24" customFormat="1" x14ac:dyDescent="0.3">
      <c r="A16" s="143" t="s">
        <v>3303</v>
      </c>
      <c r="B16" s="60">
        <v>3202514.4300000006</v>
      </c>
      <c r="C16" s="60">
        <v>-2726994.2700000005</v>
      </c>
      <c r="D16" s="60">
        <v>475520.16000000003</v>
      </c>
      <c r="E16" s="60">
        <v>475520.16000000003</v>
      </c>
      <c r="F16" s="60">
        <v>475520.16000000003</v>
      </c>
      <c r="G16" s="77">
        <f t="shared" si="0"/>
        <v>0</v>
      </c>
    </row>
    <row r="17" spans="1:7" s="24" customFormat="1" x14ac:dyDescent="0.3">
      <c r="A17" s="143" t="s">
        <v>3304</v>
      </c>
      <c r="B17" s="60">
        <v>8116957.1800000006</v>
      </c>
      <c r="C17" s="60">
        <v>-7021949.5999999996</v>
      </c>
      <c r="D17" s="60">
        <v>1095007.5800000008</v>
      </c>
      <c r="E17" s="60">
        <v>1095007.58</v>
      </c>
      <c r="F17" s="60">
        <v>1095007.58</v>
      </c>
      <c r="G17" s="77">
        <f t="shared" si="0"/>
        <v>0</v>
      </c>
    </row>
    <row r="18" spans="1:7" s="24" customFormat="1" x14ac:dyDescent="0.3">
      <c r="A18" s="143" t="s">
        <v>3305</v>
      </c>
      <c r="B18" s="60">
        <v>1669452.4200000002</v>
      </c>
      <c r="C18" s="60">
        <v>-1383841.24</v>
      </c>
      <c r="D18" s="60">
        <v>285611.18000000017</v>
      </c>
      <c r="E18" s="60">
        <v>285611.17999999993</v>
      </c>
      <c r="F18" s="60">
        <v>285611.17999999993</v>
      </c>
      <c r="G18" s="77">
        <f t="shared" si="0"/>
        <v>0</v>
      </c>
    </row>
    <row r="19" spans="1:7" s="24" customFormat="1" x14ac:dyDescent="0.3">
      <c r="A19" s="143" t="s">
        <v>3306</v>
      </c>
      <c r="B19" s="60">
        <v>1988332.6799999997</v>
      </c>
      <c r="C19" s="60">
        <v>-1665576.5899999996</v>
      </c>
      <c r="D19" s="60">
        <v>322756.09000000003</v>
      </c>
      <c r="E19" s="60">
        <v>322756.09000000003</v>
      </c>
      <c r="F19" s="60">
        <v>322756.09000000003</v>
      </c>
      <c r="G19" s="77">
        <f t="shared" si="0"/>
        <v>0</v>
      </c>
    </row>
    <row r="20" spans="1:7" s="24" customFormat="1" x14ac:dyDescent="0.3">
      <c r="A20" s="143" t="s">
        <v>3307</v>
      </c>
      <c r="B20" s="60">
        <v>7478014.7500000047</v>
      </c>
      <c r="C20" s="60">
        <v>-5923428.6800000025</v>
      </c>
      <c r="D20" s="60">
        <v>1554586.0700000024</v>
      </c>
      <c r="E20" s="60">
        <v>1554586.0699999998</v>
      </c>
      <c r="F20" s="60">
        <v>1554586.0699999998</v>
      </c>
      <c r="G20" s="77">
        <f t="shared" si="0"/>
        <v>2.5611370801925659E-9</v>
      </c>
    </row>
    <row r="21" spans="1:7" s="24" customFormat="1" x14ac:dyDescent="0.3">
      <c r="A21" s="143" t="s">
        <v>3308</v>
      </c>
      <c r="B21" s="60">
        <v>6293119.1099999994</v>
      </c>
      <c r="C21" s="60">
        <v>-4620871.6199999992</v>
      </c>
      <c r="D21" s="60">
        <v>1672247.4900000005</v>
      </c>
      <c r="E21" s="60">
        <v>1302339.43</v>
      </c>
      <c r="F21" s="60">
        <v>1302339.43</v>
      </c>
      <c r="G21" s="77">
        <f t="shared" si="0"/>
        <v>369908.06000000052</v>
      </c>
    </row>
    <row r="22" spans="1:7" s="24" customFormat="1" x14ac:dyDescent="0.3">
      <c r="A22" s="143" t="s">
        <v>3309</v>
      </c>
      <c r="B22" s="60">
        <v>21059599.244168002</v>
      </c>
      <c r="C22" s="60">
        <v>-15469490.594168002</v>
      </c>
      <c r="D22" s="60">
        <v>5590108.6500000004</v>
      </c>
      <c r="E22" s="60">
        <v>5590108.6499999976</v>
      </c>
      <c r="F22" s="60">
        <v>5590108.6499999976</v>
      </c>
      <c r="G22" s="77">
        <f t="shared" si="0"/>
        <v>0</v>
      </c>
    </row>
    <row r="23" spans="1:7" s="24" customFormat="1" x14ac:dyDescent="0.3">
      <c r="A23" s="143" t="s">
        <v>3310</v>
      </c>
      <c r="B23" s="60">
        <v>3981887.0200000005</v>
      </c>
      <c r="C23" s="60">
        <v>-3318897.74</v>
      </c>
      <c r="D23" s="60">
        <v>662989.28</v>
      </c>
      <c r="E23" s="60">
        <v>662989.28</v>
      </c>
      <c r="F23" s="60">
        <v>662989.28</v>
      </c>
      <c r="G23" s="77">
        <f t="shared" si="0"/>
        <v>0</v>
      </c>
    </row>
    <row r="24" spans="1:7" s="24" customFormat="1" x14ac:dyDescent="0.3">
      <c r="A24" s="143" t="s">
        <v>3311</v>
      </c>
      <c r="B24" s="60">
        <v>1910307.9600000002</v>
      </c>
      <c r="C24" s="60">
        <v>-1500633.1800000002</v>
      </c>
      <c r="D24" s="60">
        <v>409674.78000000014</v>
      </c>
      <c r="E24" s="60">
        <v>409674.78</v>
      </c>
      <c r="F24" s="60">
        <v>409674.78</v>
      </c>
      <c r="G24" s="77">
        <f t="shared" si="0"/>
        <v>0</v>
      </c>
    </row>
    <row r="25" spans="1:7" s="24" customFormat="1" x14ac:dyDescent="0.3">
      <c r="A25" s="143" t="s">
        <v>3312</v>
      </c>
      <c r="B25" s="60">
        <v>51260955</v>
      </c>
      <c r="C25" s="60">
        <v>-44459996.939999998</v>
      </c>
      <c r="D25" s="60">
        <v>6800958.0599999987</v>
      </c>
      <c r="E25" s="60">
        <v>5077137.2000000011</v>
      </c>
      <c r="F25" s="60">
        <v>5077137.2000000011</v>
      </c>
      <c r="G25" s="77">
        <f t="shared" si="0"/>
        <v>1723820.8599999975</v>
      </c>
    </row>
    <row r="26" spans="1:7" s="24" customFormat="1" x14ac:dyDescent="0.3">
      <c r="A26" s="143" t="s">
        <v>3313</v>
      </c>
      <c r="B26" s="60">
        <v>937503.72000000009</v>
      </c>
      <c r="C26" s="60">
        <v>-768120.06</v>
      </c>
      <c r="D26" s="60">
        <v>169383.66000000009</v>
      </c>
      <c r="E26" s="60">
        <v>169383.65999999997</v>
      </c>
      <c r="F26" s="60">
        <v>169383.65999999997</v>
      </c>
      <c r="G26" s="77">
        <f t="shared" si="0"/>
        <v>0</v>
      </c>
    </row>
    <row r="27" spans="1:7" s="24" customFormat="1" x14ac:dyDescent="0.3">
      <c r="A27" s="143" t="s">
        <v>3314</v>
      </c>
      <c r="B27" s="60">
        <v>5430394.1600000001</v>
      </c>
      <c r="C27" s="60">
        <v>-4281262.0100000007</v>
      </c>
      <c r="D27" s="60">
        <v>1149132.1499999997</v>
      </c>
      <c r="E27" s="60">
        <v>1149132.1299999997</v>
      </c>
      <c r="F27" s="60">
        <v>1149132.1299999997</v>
      </c>
      <c r="G27" s="77">
        <f t="shared" si="0"/>
        <v>2.0000000018626451E-2</v>
      </c>
    </row>
    <row r="28" spans="1:7" s="24" customFormat="1" x14ac:dyDescent="0.3">
      <c r="A28" s="143" t="s">
        <v>3315</v>
      </c>
      <c r="B28" s="60">
        <v>5461350.5300000012</v>
      </c>
      <c r="C28" s="60">
        <v>-4451206.1300000008</v>
      </c>
      <c r="D28" s="60">
        <v>1010144.3999999999</v>
      </c>
      <c r="E28" s="60">
        <v>1010144.3900000002</v>
      </c>
      <c r="F28" s="60">
        <v>1010144.3900000002</v>
      </c>
      <c r="G28" s="77">
        <f t="shared" si="0"/>
        <v>9.9999996600672603E-3</v>
      </c>
    </row>
    <row r="29" spans="1:7" s="24" customFormat="1" x14ac:dyDescent="0.3">
      <c r="A29" s="143" t="s">
        <v>3316</v>
      </c>
      <c r="B29" s="60">
        <v>6310810.0000000019</v>
      </c>
      <c r="C29" s="60">
        <v>-5425851.3500000015</v>
      </c>
      <c r="D29" s="60">
        <v>884958.65000000037</v>
      </c>
      <c r="E29" s="60">
        <v>884958.65000000014</v>
      </c>
      <c r="F29" s="60">
        <v>884958.65000000014</v>
      </c>
      <c r="G29" s="77">
        <f t="shared" si="0"/>
        <v>0</v>
      </c>
    </row>
    <row r="30" spans="1:7" s="24" customFormat="1" x14ac:dyDescent="0.3">
      <c r="A30" s="143" t="s">
        <v>3317</v>
      </c>
      <c r="B30" s="60">
        <v>2150044.2639320181</v>
      </c>
      <c r="C30" s="60">
        <v>-1749229.0539320181</v>
      </c>
      <c r="D30" s="60">
        <v>400815.21</v>
      </c>
      <c r="E30" s="60">
        <v>400815.21</v>
      </c>
      <c r="F30" s="60">
        <v>400815.21</v>
      </c>
      <c r="G30" s="77">
        <f t="shared" si="0"/>
        <v>0</v>
      </c>
    </row>
    <row r="31" spans="1:7" s="24" customFormat="1" x14ac:dyDescent="0.3">
      <c r="A31" s="143" t="s">
        <v>3318</v>
      </c>
      <c r="B31" s="60">
        <v>1036697.84</v>
      </c>
      <c r="C31" s="60">
        <v>-748509.52</v>
      </c>
      <c r="D31" s="60">
        <v>288188.31999999995</v>
      </c>
      <c r="E31" s="60">
        <v>288188.32</v>
      </c>
      <c r="F31" s="60">
        <v>288188.32</v>
      </c>
      <c r="G31" s="77">
        <f t="shared" si="0"/>
        <v>0</v>
      </c>
    </row>
    <row r="32" spans="1:7" s="24" customFormat="1" x14ac:dyDescent="0.3">
      <c r="A32" s="143" t="s">
        <v>3319</v>
      </c>
      <c r="B32" s="60">
        <v>72819352.659999996</v>
      </c>
      <c r="C32" s="60">
        <v>-55162164.060000002</v>
      </c>
      <c r="D32" s="60">
        <v>17657188.599999998</v>
      </c>
      <c r="E32" s="60">
        <v>17417302.529999994</v>
      </c>
      <c r="F32" s="60">
        <v>17417302.529999994</v>
      </c>
      <c r="G32" s="77">
        <f t="shared" si="0"/>
        <v>239886.07000000402</v>
      </c>
    </row>
    <row r="33" spans="1:7" s="24" customFormat="1" x14ac:dyDescent="0.3">
      <c r="A33" s="143" t="s">
        <v>3320</v>
      </c>
      <c r="B33" s="60">
        <v>2825017.4899999993</v>
      </c>
      <c r="C33" s="60">
        <v>-2304838.1899999995</v>
      </c>
      <c r="D33" s="60">
        <v>520179.29999999987</v>
      </c>
      <c r="E33" s="60">
        <v>520179.3</v>
      </c>
      <c r="F33" s="60">
        <v>520179.3</v>
      </c>
      <c r="G33" s="77">
        <f t="shared" si="0"/>
        <v>0</v>
      </c>
    </row>
    <row r="34" spans="1:7" s="24" customFormat="1" x14ac:dyDescent="0.3">
      <c r="A34" s="143" t="s">
        <v>3321</v>
      </c>
      <c r="B34" s="60">
        <v>4453090.5900000008</v>
      </c>
      <c r="C34" s="60">
        <v>-3022356.8800000008</v>
      </c>
      <c r="D34" s="60">
        <v>1430733.71</v>
      </c>
      <c r="E34" s="60">
        <v>582418.75000000012</v>
      </c>
      <c r="F34" s="60">
        <v>582418.75000000012</v>
      </c>
      <c r="G34" s="77">
        <f t="shared" si="0"/>
        <v>848314.95999999985</v>
      </c>
    </row>
    <row r="35" spans="1:7" s="24" customFormat="1" x14ac:dyDescent="0.3">
      <c r="A35" s="143" t="s">
        <v>3322</v>
      </c>
      <c r="B35" s="60">
        <v>63010761.960000008</v>
      </c>
      <c r="C35" s="60">
        <v>-59575191.960000001</v>
      </c>
      <c r="D35" s="60">
        <v>3435570.0000000075</v>
      </c>
      <c r="E35" s="60">
        <v>1097012.9800000002</v>
      </c>
      <c r="F35" s="60">
        <v>1097012.9800000002</v>
      </c>
      <c r="G35" s="77">
        <f t="shared" si="0"/>
        <v>2338557.020000007</v>
      </c>
    </row>
    <row r="36" spans="1:7" s="24" customFormat="1" x14ac:dyDescent="0.3">
      <c r="A36" s="143" t="s">
        <v>3323</v>
      </c>
      <c r="B36" s="60">
        <v>18399026.036699999</v>
      </c>
      <c r="C36" s="60">
        <v>-16507392.4867</v>
      </c>
      <c r="D36" s="60">
        <v>1891633.5499999984</v>
      </c>
      <c r="E36" s="60">
        <v>1891633.5499999998</v>
      </c>
      <c r="F36" s="60">
        <v>1891633.5499999998</v>
      </c>
      <c r="G36" s="77">
        <f t="shared" si="0"/>
        <v>0</v>
      </c>
    </row>
    <row r="37" spans="1:7" s="24" customFormat="1" x14ac:dyDescent="0.3">
      <c r="A37" s="143" t="s">
        <v>3324</v>
      </c>
      <c r="B37" s="60">
        <v>12898922.050000001</v>
      </c>
      <c r="C37" s="60">
        <v>-10673420.82</v>
      </c>
      <c r="D37" s="60">
        <v>2225501.23</v>
      </c>
      <c r="E37" s="60">
        <v>2225501.2300000004</v>
      </c>
      <c r="F37" s="60">
        <v>2225501.2300000004</v>
      </c>
      <c r="G37" s="77">
        <f t="shared" si="0"/>
        <v>0</v>
      </c>
    </row>
    <row r="38" spans="1:7" s="24" customFormat="1" x14ac:dyDescent="0.3">
      <c r="A38" s="143" t="s">
        <v>3325</v>
      </c>
      <c r="B38" s="60">
        <v>1373897.4899999998</v>
      </c>
      <c r="C38" s="60">
        <v>-1111236.5299999998</v>
      </c>
      <c r="D38" s="60">
        <v>262660.95999999996</v>
      </c>
      <c r="E38" s="60">
        <v>262660.95999999996</v>
      </c>
      <c r="F38" s="60">
        <v>262660.95999999996</v>
      </c>
      <c r="G38" s="77">
        <f t="shared" si="0"/>
        <v>0</v>
      </c>
    </row>
    <row r="39" spans="1:7" s="24" customFormat="1" x14ac:dyDescent="0.3">
      <c r="A39" s="143" t="s">
        <v>3326</v>
      </c>
      <c r="B39" s="60">
        <v>4590057.05</v>
      </c>
      <c r="C39" s="60">
        <v>-3684498.19</v>
      </c>
      <c r="D39" s="60">
        <v>905558.85999999987</v>
      </c>
      <c r="E39" s="60">
        <v>905558.85999999987</v>
      </c>
      <c r="F39" s="60">
        <v>905558.85999999987</v>
      </c>
      <c r="G39" s="77">
        <f t="shared" si="0"/>
        <v>0</v>
      </c>
    </row>
    <row r="40" spans="1:7" s="24" customFormat="1" x14ac:dyDescent="0.3">
      <c r="A40" s="143" t="s">
        <v>3327</v>
      </c>
      <c r="B40" s="60">
        <v>103009663.09900001</v>
      </c>
      <c r="C40" s="60">
        <v>-86489732.805250019</v>
      </c>
      <c r="D40" s="60">
        <v>16519930.293749996</v>
      </c>
      <c r="E40" s="60">
        <v>3668119.7099999995</v>
      </c>
      <c r="F40" s="60">
        <v>3668119.7099999995</v>
      </c>
      <c r="G40" s="77">
        <f t="shared" si="0"/>
        <v>12851810.583749996</v>
      </c>
    </row>
    <row r="41" spans="1:7" s="24" customFormat="1" x14ac:dyDescent="0.3">
      <c r="A41" s="143" t="s">
        <v>3328</v>
      </c>
      <c r="B41" s="60">
        <v>5791136.8364999983</v>
      </c>
      <c r="C41" s="60">
        <v>-4887261.2899999982</v>
      </c>
      <c r="D41" s="60">
        <v>903875.54649999982</v>
      </c>
      <c r="E41" s="60">
        <v>896751.35000000009</v>
      </c>
      <c r="F41" s="60">
        <v>896751.35000000009</v>
      </c>
      <c r="G41" s="77">
        <f t="shared" si="0"/>
        <v>7124.196499999729</v>
      </c>
    </row>
    <row r="42" spans="1:7" s="24" customFormat="1" x14ac:dyDescent="0.3">
      <c r="A42" s="143" t="s">
        <v>3329</v>
      </c>
      <c r="B42" s="60">
        <v>21449515.731000002</v>
      </c>
      <c r="C42" s="60">
        <v>-17975070.300000004</v>
      </c>
      <c r="D42" s="60">
        <v>3474445.4309999985</v>
      </c>
      <c r="E42" s="60">
        <v>3474445.4299999997</v>
      </c>
      <c r="F42" s="60">
        <v>3462265.4299999997</v>
      </c>
      <c r="G42" s="77">
        <f t="shared" si="0"/>
        <v>9.9999876692891121E-4</v>
      </c>
    </row>
    <row r="43" spans="1:7" s="24" customFormat="1" x14ac:dyDescent="0.3">
      <c r="A43" s="143" t="s">
        <v>3330</v>
      </c>
      <c r="B43" s="60">
        <v>2181335.6294999998</v>
      </c>
      <c r="C43" s="60">
        <v>-1797064.48</v>
      </c>
      <c r="D43" s="60">
        <v>384271.14949999982</v>
      </c>
      <c r="E43" s="60">
        <v>384271.15</v>
      </c>
      <c r="F43" s="60">
        <v>384271.15</v>
      </c>
      <c r="G43" s="77">
        <f t="shared" si="0"/>
        <v>-5.0000019837170839E-4</v>
      </c>
    </row>
    <row r="44" spans="1:7" s="24" customFormat="1" x14ac:dyDescent="0.3">
      <c r="A44" s="143" t="s">
        <v>3331</v>
      </c>
      <c r="B44" s="60">
        <v>6981090.9329999993</v>
      </c>
      <c r="C44" s="60">
        <v>-6024567.9064999996</v>
      </c>
      <c r="D44" s="60">
        <v>956523.02649999957</v>
      </c>
      <c r="E44" s="60">
        <v>956523.02999999991</v>
      </c>
      <c r="F44" s="60">
        <v>956523.02999999991</v>
      </c>
      <c r="G44" s="77">
        <f t="shared" si="0"/>
        <v>-3.5000003408640623E-3</v>
      </c>
    </row>
    <row r="45" spans="1:7" s="24" customFormat="1" x14ac:dyDescent="0.3">
      <c r="A45" s="143" t="s">
        <v>3332</v>
      </c>
      <c r="B45" s="60">
        <v>3673683.2487499998</v>
      </c>
      <c r="C45" s="60">
        <v>-3023110.4187499997</v>
      </c>
      <c r="D45" s="60">
        <v>650572.83000000007</v>
      </c>
      <c r="E45" s="60">
        <v>650572.83000000007</v>
      </c>
      <c r="F45" s="60">
        <v>650572.83000000007</v>
      </c>
      <c r="G45" s="77">
        <f t="shared" si="0"/>
        <v>0</v>
      </c>
    </row>
    <row r="46" spans="1:7" s="24" customFormat="1" x14ac:dyDescent="0.3">
      <c r="A46" s="143" t="s">
        <v>3333</v>
      </c>
      <c r="B46" s="60">
        <v>26611498.019200001</v>
      </c>
      <c r="C46" s="60">
        <v>-17078353.669200003</v>
      </c>
      <c r="D46" s="60">
        <v>9533144.3499999959</v>
      </c>
      <c r="E46" s="60">
        <v>2552042.6189925186</v>
      </c>
      <c r="F46" s="60">
        <v>2552042.6189925186</v>
      </c>
      <c r="G46" s="77">
        <f t="shared" si="0"/>
        <v>6981101.7310074773</v>
      </c>
    </row>
    <row r="47" spans="1:7" s="24" customFormat="1" x14ac:dyDescent="0.3">
      <c r="A47" s="143" t="s">
        <v>3334</v>
      </c>
      <c r="B47" s="60">
        <v>6830102.9899999965</v>
      </c>
      <c r="C47" s="60">
        <v>-5613833.3199999966</v>
      </c>
      <c r="D47" s="60">
        <v>1216269.6699999997</v>
      </c>
      <c r="E47" s="60">
        <v>1216269.67</v>
      </c>
      <c r="F47" s="60">
        <v>1216269.67</v>
      </c>
      <c r="G47" s="77">
        <f t="shared" si="0"/>
        <v>0</v>
      </c>
    </row>
    <row r="48" spans="1:7" s="24" customFormat="1" x14ac:dyDescent="0.3">
      <c r="A48" s="143" t="s">
        <v>3335</v>
      </c>
      <c r="B48" s="60">
        <v>6767991.7800000012</v>
      </c>
      <c r="C48" s="60">
        <v>-5548787.4900000002</v>
      </c>
      <c r="D48" s="60">
        <v>1219204.2900000005</v>
      </c>
      <c r="E48" s="60">
        <v>1219204.29</v>
      </c>
      <c r="F48" s="60">
        <v>1219204.29</v>
      </c>
      <c r="G48" s="77">
        <f t="shared" si="0"/>
        <v>0</v>
      </c>
    </row>
    <row r="49" spans="1:7" s="24" customFormat="1" x14ac:dyDescent="0.3">
      <c r="A49" s="143" t="s">
        <v>3336</v>
      </c>
      <c r="B49" s="60">
        <v>12754314.850000001</v>
      </c>
      <c r="C49" s="60">
        <v>-11303787.270000001</v>
      </c>
      <c r="D49" s="60">
        <v>1450527.58</v>
      </c>
      <c r="E49" s="60">
        <v>331678.28000000003</v>
      </c>
      <c r="F49" s="60">
        <v>331678.28000000003</v>
      </c>
      <c r="G49" s="77">
        <f t="shared" si="0"/>
        <v>1118849.3</v>
      </c>
    </row>
    <row r="50" spans="1:7" s="24" customFormat="1" x14ac:dyDescent="0.3">
      <c r="A50" s="143" t="s">
        <v>3337</v>
      </c>
      <c r="B50" s="60">
        <v>6705713.3300000001</v>
      </c>
      <c r="C50" s="60">
        <v>-5678119.2699999996</v>
      </c>
      <c r="D50" s="60">
        <v>1027594.0600000002</v>
      </c>
      <c r="E50" s="60">
        <v>863097.5199999999</v>
      </c>
      <c r="F50" s="60">
        <v>863097.5199999999</v>
      </c>
      <c r="G50" s="77">
        <f t="shared" si="0"/>
        <v>164496.54000000027</v>
      </c>
    </row>
    <row r="51" spans="1:7" s="24" customFormat="1" x14ac:dyDescent="0.3">
      <c r="A51" s="143" t="s">
        <v>3338</v>
      </c>
      <c r="B51" s="60">
        <v>13299620.59</v>
      </c>
      <c r="C51" s="60">
        <v>-9387914.8500000015</v>
      </c>
      <c r="D51" s="60">
        <v>3911705.7399999993</v>
      </c>
      <c r="E51" s="60">
        <v>3404613.7699999996</v>
      </c>
      <c r="F51" s="60">
        <v>3404613.7699999996</v>
      </c>
      <c r="G51" s="77">
        <f t="shared" si="0"/>
        <v>507091.96999999974</v>
      </c>
    </row>
    <row r="52" spans="1:7" s="24" customFormat="1" x14ac:dyDescent="0.3">
      <c r="A52" s="143" t="s">
        <v>3339</v>
      </c>
      <c r="B52" s="60">
        <v>7067751.9100000001</v>
      </c>
      <c r="C52" s="60">
        <v>-6177710.0500000007</v>
      </c>
      <c r="D52" s="60">
        <v>890041.85999999964</v>
      </c>
      <c r="E52" s="60">
        <v>890041.86</v>
      </c>
      <c r="F52" s="60">
        <v>886387.86</v>
      </c>
      <c r="G52" s="77">
        <f t="shared" si="0"/>
        <v>0</v>
      </c>
    </row>
    <row r="53" spans="1:7" s="24" customFormat="1" x14ac:dyDescent="0.3">
      <c r="A53" s="143" t="s">
        <v>3297</v>
      </c>
      <c r="B53" s="60">
        <v>0</v>
      </c>
      <c r="C53" s="60">
        <v>100727.41</v>
      </c>
      <c r="D53" s="60">
        <v>100727.41</v>
      </c>
      <c r="E53" s="60">
        <v>59416.680000000008</v>
      </c>
      <c r="F53" s="60">
        <v>59416.680000000008</v>
      </c>
      <c r="G53" s="77">
        <f t="shared" si="0"/>
        <v>41310.729999999996</v>
      </c>
    </row>
    <row r="54" spans="1:7" s="24" customFormat="1" x14ac:dyDescent="0.3">
      <c r="A54" s="143" t="s">
        <v>3340</v>
      </c>
      <c r="B54" s="60">
        <v>0</v>
      </c>
      <c r="C54" s="60">
        <v>1798498.9800000004</v>
      </c>
      <c r="D54" s="60">
        <v>1798498.9800000004</v>
      </c>
      <c r="E54" s="60">
        <v>391809.90000000008</v>
      </c>
      <c r="F54" s="60">
        <v>348477.82000000007</v>
      </c>
      <c r="G54" s="77">
        <f t="shared" si="0"/>
        <v>1406689.0800000003</v>
      </c>
    </row>
    <row r="55" spans="1:7" s="24" customFormat="1" x14ac:dyDescent="0.3">
      <c r="A55" s="143" t="s">
        <v>3303</v>
      </c>
      <c r="B55" s="60">
        <v>0</v>
      </c>
      <c r="C55" s="60">
        <v>2435653.6800000002</v>
      </c>
      <c r="D55" s="60">
        <v>2435653.6800000002</v>
      </c>
      <c r="E55" s="60">
        <v>556783.37</v>
      </c>
      <c r="F55" s="60">
        <v>502161.3</v>
      </c>
      <c r="G55" s="77">
        <f t="shared" si="0"/>
        <v>1878870.31</v>
      </c>
    </row>
    <row r="56" spans="1:7" s="24" customFormat="1" x14ac:dyDescent="0.3">
      <c r="A56" s="143" t="s">
        <v>3341</v>
      </c>
      <c r="B56" s="60">
        <v>0</v>
      </c>
      <c r="C56" s="60">
        <v>4343487.3199999994</v>
      </c>
      <c r="D56" s="60">
        <v>4343487.3199999994</v>
      </c>
      <c r="E56" s="60">
        <v>1093645.74</v>
      </c>
      <c r="F56" s="60">
        <v>1069928.96</v>
      </c>
      <c r="G56" s="77">
        <f t="shared" si="0"/>
        <v>3249841.5799999991</v>
      </c>
    </row>
    <row r="57" spans="1:7" s="24" customFormat="1" x14ac:dyDescent="0.3">
      <c r="A57" s="143" t="s">
        <v>3305</v>
      </c>
      <c r="B57" s="60">
        <v>0</v>
      </c>
      <c r="C57" s="60">
        <v>1655606.33</v>
      </c>
      <c r="D57" s="60">
        <v>1655606.33</v>
      </c>
      <c r="E57" s="60">
        <v>444811.11000000004</v>
      </c>
      <c r="F57" s="60">
        <v>393829.36000000004</v>
      </c>
      <c r="G57" s="77">
        <f t="shared" si="0"/>
        <v>1210795.22</v>
      </c>
    </row>
    <row r="58" spans="1:7" s="24" customFormat="1" x14ac:dyDescent="0.3">
      <c r="A58" s="143" t="s">
        <v>3342</v>
      </c>
      <c r="B58" s="60">
        <v>0</v>
      </c>
      <c r="C58" s="60">
        <v>14248190.709999999</v>
      </c>
      <c r="D58" s="60">
        <v>14248190.709999999</v>
      </c>
      <c r="E58" s="60">
        <v>2581595.08</v>
      </c>
      <c r="F58" s="60">
        <v>1408255.37</v>
      </c>
      <c r="G58" s="77">
        <f t="shared" si="0"/>
        <v>11666595.629999999</v>
      </c>
    </row>
    <row r="59" spans="1:7" s="24" customFormat="1" x14ac:dyDescent="0.3">
      <c r="A59" s="143" t="s">
        <v>3343</v>
      </c>
      <c r="B59" s="60">
        <v>0</v>
      </c>
      <c r="C59" s="60">
        <v>467639.47</v>
      </c>
      <c r="D59" s="60">
        <v>467639.47</v>
      </c>
      <c r="E59" s="60">
        <v>115605.56000000001</v>
      </c>
      <c r="F59" s="60">
        <v>99146.040000000008</v>
      </c>
      <c r="G59" s="77">
        <f t="shared" si="0"/>
        <v>352033.91</v>
      </c>
    </row>
    <row r="60" spans="1:7" s="24" customFormat="1" x14ac:dyDescent="0.3">
      <c r="A60" s="143" t="s">
        <v>3299</v>
      </c>
      <c r="B60" s="60">
        <v>0</v>
      </c>
      <c r="C60" s="60">
        <v>3349494.0333333332</v>
      </c>
      <c r="D60" s="60">
        <v>3349494.0333333332</v>
      </c>
      <c r="E60" s="60">
        <v>1212791.76</v>
      </c>
      <c r="F60" s="60">
        <v>1161614.58</v>
      </c>
      <c r="G60" s="77">
        <f t="shared" si="0"/>
        <v>2136702.2733333334</v>
      </c>
    </row>
    <row r="61" spans="1:7" s="24" customFormat="1" x14ac:dyDescent="0.3">
      <c r="A61" s="143" t="s">
        <v>3344</v>
      </c>
      <c r="B61" s="60">
        <v>0</v>
      </c>
      <c r="C61" s="60">
        <v>228510887.32050022</v>
      </c>
      <c r="D61" s="60">
        <v>228510887.32050022</v>
      </c>
      <c r="E61" s="60">
        <v>388856.12000000005</v>
      </c>
      <c r="F61" s="60">
        <v>350927.39</v>
      </c>
      <c r="G61" s="77">
        <f t="shared" si="0"/>
        <v>228122031.20050022</v>
      </c>
    </row>
    <row r="62" spans="1:7" s="24" customFormat="1" x14ac:dyDescent="0.3">
      <c r="A62" s="143" t="s">
        <v>3345</v>
      </c>
      <c r="B62" s="60">
        <v>0</v>
      </c>
      <c r="C62" s="60">
        <v>1882695.6499999997</v>
      </c>
      <c r="D62" s="60">
        <v>1882695.6499999997</v>
      </c>
      <c r="E62" s="60">
        <v>549343.78999999992</v>
      </c>
      <c r="F62" s="60">
        <v>491689.77</v>
      </c>
      <c r="G62" s="77">
        <f t="shared" si="0"/>
        <v>1333351.8599999999</v>
      </c>
    </row>
    <row r="63" spans="1:7" s="24" customFormat="1" x14ac:dyDescent="0.3">
      <c r="A63" s="143" t="s">
        <v>3308</v>
      </c>
      <c r="B63" s="60">
        <v>0</v>
      </c>
      <c r="C63" s="60">
        <v>12024203.439999996</v>
      </c>
      <c r="D63" s="60">
        <v>12024203.439999996</v>
      </c>
      <c r="E63" s="60">
        <v>3597925.3799999985</v>
      </c>
      <c r="F63" s="60">
        <v>3205089.379999999</v>
      </c>
      <c r="G63" s="77">
        <f t="shared" si="0"/>
        <v>8426278.0599999968</v>
      </c>
    </row>
    <row r="64" spans="1:7" s="24" customFormat="1" x14ac:dyDescent="0.3">
      <c r="A64" s="143" t="s">
        <v>3301</v>
      </c>
      <c r="B64" s="60">
        <v>0</v>
      </c>
      <c r="C64" s="60">
        <v>6171500.0100000007</v>
      </c>
      <c r="D64" s="60">
        <v>6171500.0100000007</v>
      </c>
      <c r="E64" s="60">
        <v>1704999.8400000003</v>
      </c>
      <c r="F64" s="60">
        <v>1580461.9800000002</v>
      </c>
      <c r="G64" s="77">
        <f t="shared" si="0"/>
        <v>4466500.17</v>
      </c>
    </row>
    <row r="65" spans="1:7" s="24" customFormat="1" x14ac:dyDescent="0.3">
      <c r="A65" s="143" t="s">
        <v>3346</v>
      </c>
      <c r="B65" s="60">
        <v>0</v>
      </c>
      <c r="C65" s="60">
        <v>1255831.51</v>
      </c>
      <c r="D65" s="60">
        <v>1255831.51</v>
      </c>
      <c r="E65" s="60">
        <v>443330.29000000004</v>
      </c>
      <c r="F65" s="60">
        <v>415434.56000000006</v>
      </c>
      <c r="G65" s="77">
        <f t="shared" si="0"/>
        <v>812501.22</v>
      </c>
    </row>
    <row r="66" spans="1:7" s="24" customFormat="1" x14ac:dyDescent="0.3">
      <c r="A66" s="143" t="s">
        <v>3302</v>
      </c>
      <c r="B66" s="60">
        <v>0</v>
      </c>
      <c r="C66" s="60">
        <v>760562.93</v>
      </c>
      <c r="D66" s="60">
        <v>760562.93</v>
      </c>
      <c r="E66" s="60">
        <v>228884.89000000004</v>
      </c>
      <c r="F66" s="60">
        <v>202504.16000000003</v>
      </c>
      <c r="G66" s="77">
        <f t="shared" si="0"/>
        <v>531678.04</v>
      </c>
    </row>
    <row r="67" spans="1:7" s="24" customFormat="1" x14ac:dyDescent="0.3">
      <c r="A67" s="143" t="s">
        <v>3347</v>
      </c>
      <c r="B67" s="60">
        <v>0</v>
      </c>
      <c r="C67" s="60">
        <v>10875881.130000003</v>
      </c>
      <c r="D67" s="60">
        <v>10875881.130000003</v>
      </c>
      <c r="E67" s="60">
        <v>3997191.54</v>
      </c>
      <c r="F67" s="60">
        <v>3722422.9200000004</v>
      </c>
      <c r="G67" s="77">
        <f t="shared" si="0"/>
        <v>6878689.5900000026</v>
      </c>
    </row>
    <row r="68" spans="1:7" s="24" customFormat="1" x14ac:dyDescent="0.3">
      <c r="A68" s="143" t="s">
        <v>3322</v>
      </c>
      <c r="B68" s="60">
        <v>0</v>
      </c>
      <c r="C68" s="60">
        <v>39165570.969999999</v>
      </c>
      <c r="D68" s="60">
        <v>39165570.969999999</v>
      </c>
      <c r="E68" s="60">
        <v>1033423.8399999996</v>
      </c>
      <c r="F68" s="60">
        <v>981374.89999999967</v>
      </c>
      <c r="G68" s="77">
        <f t="shared" si="0"/>
        <v>38132147.130000003</v>
      </c>
    </row>
    <row r="69" spans="1:7" s="24" customFormat="1" x14ac:dyDescent="0.3">
      <c r="A69" s="143" t="s">
        <v>3348</v>
      </c>
      <c r="B69" s="60">
        <v>0</v>
      </c>
      <c r="C69" s="60">
        <v>17308178.449999999</v>
      </c>
      <c r="D69" s="60">
        <v>17308178.449999999</v>
      </c>
      <c r="E69" s="60">
        <v>2500758.4499999993</v>
      </c>
      <c r="F69" s="60">
        <v>2241269.6099999994</v>
      </c>
      <c r="G69" s="77">
        <f t="shared" si="0"/>
        <v>14807420</v>
      </c>
    </row>
    <row r="70" spans="1:7" s="24" customFormat="1" x14ac:dyDescent="0.3">
      <c r="A70" s="143" t="s">
        <v>3324</v>
      </c>
      <c r="B70" s="60">
        <v>0</v>
      </c>
      <c r="C70" s="60">
        <v>6471648.1000000006</v>
      </c>
      <c r="D70" s="60">
        <v>6471648.1000000006</v>
      </c>
      <c r="E70" s="60">
        <v>1848036.4200000002</v>
      </c>
      <c r="F70" s="60">
        <v>1669238.95</v>
      </c>
      <c r="G70" s="77">
        <f t="shared" si="0"/>
        <v>4623611.6800000006</v>
      </c>
    </row>
    <row r="71" spans="1:7" s="24" customFormat="1" x14ac:dyDescent="0.3">
      <c r="A71" s="143" t="s">
        <v>3349</v>
      </c>
      <c r="B71" s="60">
        <v>0</v>
      </c>
      <c r="C71" s="60">
        <v>7569816.5264999988</v>
      </c>
      <c r="D71" s="60">
        <v>7569816.5264999988</v>
      </c>
      <c r="E71" s="60">
        <v>1876623.0000000002</v>
      </c>
      <c r="F71" s="60">
        <v>1661159.0100000002</v>
      </c>
      <c r="G71" s="77">
        <f t="shared" si="0"/>
        <v>5693193.5264999988</v>
      </c>
    </row>
    <row r="72" spans="1:7" s="24" customFormat="1" x14ac:dyDescent="0.3">
      <c r="A72" s="143" t="s">
        <v>3327</v>
      </c>
      <c r="B72" s="60">
        <v>0</v>
      </c>
      <c r="C72" s="60">
        <v>181164517.21999997</v>
      </c>
      <c r="D72" s="60">
        <v>181164517.21999997</v>
      </c>
      <c r="E72" s="60">
        <v>83122859.549999967</v>
      </c>
      <c r="F72" s="60">
        <v>83070377.889999971</v>
      </c>
      <c r="G72" s="77">
        <f t="shared" si="0"/>
        <v>98041657.670000002</v>
      </c>
    </row>
    <row r="73" spans="1:7" s="24" customFormat="1" x14ac:dyDescent="0.3">
      <c r="A73" s="143" t="s">
        <v>3350</v>
      </c>
      <c r="B73" s="60">
        <v>0</v>
      </c>
      <c r="C73" s="60">
        <v>7849423.5900000008</v>
      </c>
      <c r="D73" s="60">
        <v>7849423.5900000008</v>
      </c>
      <c r="E73" s="60">
        <v>2832271.32</v>
      </c>
      <c r="F73" s="60">
        <v>2670530.27</v>
      </c>
      <c r="G73" s="77">
        <f t="shared" si="0"/>
        <v>5017152.2700000014</v>
      </c>
    </row>
    <row r="74" spans="1:7" s="24" customFormat="1" x14ac:dyDescent="0.3">
      <c r="A74" s="143" t="s">
        <v>3351</v>
      </c>
      <c r="B74" s="60">
        <v>0</v>
      </c>
      <c r="C74" s="60">
        <v>4135888.41</v>
      </c>
      <c r="D74" s="60">
        <v>4135888.41</v>
      </c>
      <c r="E74" s="60">
        <v>780971.18</v>
      </c>
      <c r="F74" s="60">
        <v>774000.2699999999</v>
      </c>
      <c r="G74" s="77">
        <f t="shared" si="0"/>
        <v>3354917.23</v>
      </c>
    </row>
    <row r="75" spans="1:7" s="24" customFormat="1" x14ac:dyDescent="0.3">
      <c r="A75" s="143" t="s">
        <v>3352</v>
      </c>
      <c r="B75" s="60">
        <v>0</v>
      </c>
      <c r="C75" s="60">
        <v>20629322.659999996</v>
      </c>
      <c r="D75" s="60">
        <v>20629322.659999996</v>
      </c>
      <c r="E75" s="60">
        <v>5369511.8599999985</v>
      </c>
      <c r="F75" s="60">
        <v>4514375.0299999993</v>
      </c>
      <c r="G75" s="77">
        <f t="shared" si="0"/>
        <v>15259810.799999997</v>
      </c>
    </row>
    <row r="76" spans="1:7" s="24" customFormat="1" x14ac:dyDescent="0.3">
      <c r="A76" s="143" t="s">
        <v>3353</v>
      </c>
      <c r="B76" s="60">
        <v>0</v>
      </c>
      <c r="C76" s="60">
        <v>8544400.700000003</v>
      </c>
      <c r="D76" s="60">
        <v>8544400.700000003</v>
      </c>
      <c r="E76" s="60">
        <v>1527214.2999999998</v>
      </c>
      <c r="F76" s="60">
        <v>1198450.1799999997</v>
      </c>
      <c r="G76" s="77">
        <f t="shared" si="0"/>
        <v>7017186.4000000032</v>
      </c>
    </row>
    <row r="77" spans="1:7" s="24" customFormat="1" x14ac:dyDescent="0.3">
      <c r="A77" s="143" t="s">
        <v>3338</v>
      </c>
      <c r="B77" s="60">
        <v>0</v>
      </c>
      <c r="C77" s="60">
        <v>18278526.829999998</v>
      </c>
      <c r="D77" s="60">
        <v>18278526.829999998</v>
      </c>
      <c r="E77" s="60">
        <v>5242862.7500000009</v>
      </c>
      <c r="F77" s="60">
        <v>4829180.79</v>
      </c>
      <c r="G77" s="77">
        <f t="shared" ref="G77:G85" si="1">D77-E77</f>
        <v>13035664.079999998</v>
      </c>
    </row>
    <row r="78" spans="1:7" s="24" customFormat="1" x14ac:dyDescent="0.3">
      <c r="A78" s="143" t="s">
        <v>3319</v>
      </c>
      <c r="B78" s="60">
        <v>0</v>
      </c>
      <c r="C78" s="60">
        <v>121700770.35264678</v>
      </c>
      <c r="D78" s="60">
        <v>121700770.35264678</v>
      </c>
      <c r="E78" s="60">
        <v>29038777.719999973</v>
      </c>
      <c r="F78" s="60">
        <v>28532921.119999979</v>
      </c>
      <c r="G78" s="77">
        <f t="shared" si="1"/>
        <v>92661992.632646814</v>
      </c>
    </row>
    <row r="79" spans="1:7" s="24" customFormat="1" x14ac:dyDescent="0.3">
      <c r="A79" s="143" t="s">
        <v>3354</v>
      </c>
      <c r="B79" s="60">
        <v>0</v>
      </c>
      <c r="C79" s="60">
        <v>6433016.629999999</v>
      </c>
      <c r="D79" s="60">
        <v>6433016.629999999</v>
      </c>
      <c r="E79" s="60">
        <v>1672986.6500000001</v>
      </c>
      <c r="F79" s="60">
        <v>1359724.6199999999</v>
      </c>
      <c r="G79" s="77">
        <f t="shared" si="1"/>
        <v>4760029.9799999986</v>
      </c>
    </row>
    <row r="80" spans="1:7" s="24" customFormat="1" x14ac:dyDescent="0.3">
      <c r="A80" s="143" t="s">
        <v>3320</v>
      </c>
      <c r="B80" s="60">
        <v>0</v>
      </c>
      <c r="C80" s="60">
        <v>36743716.059999995</v>
      </c>
      <c r="D80" s="60">
        <v>36743716.059999995</v>
      </c>
      <c r="E80" s="60">
        <v>10050120.780000003</v>
      </c>
      <c r="F80" s="60">
        <v>8238633.75</v>
      </c>
      <c r="G80" s="77">
        <f t="shared" si="1"/>
        <v>26693595.279999994</v>
      </c>
    </row>
    <row r="81" spans="1:7" s="24" customFormat="1" x14ac:dyDescent="0.3">
      <c r="A81" s="143" t="s">
        <v>3321</v>
      </c>
      <c r="B81" s="60">
        <v>0</v>
      </c>
      <c r="C81" s="60">
        <v>3869536.5375000001</v>
      </c>
      <c r="D81" s="60">
        <v>3869536.5375000001</v>
      </c>
      <c r="E81" s="60">
        <v>1213959.3400000008</v>
      </c>
      <c r="F81" s="60">
        <v>1046464.1700000005</v>
      </c>
      <c r="G81" s="77">
        <f t="shared" si="1"/>
        <v>2655577.1974999993</v>
      </c>
    </row>
    <row r="82" spans="1:7" s="24" customFormat="1" x14ac:dyDescent="0.3">
      <c r="A82" s="143" t="s">
        <v>3355</v>
      </c>
      <c r="B82" s="60">
        <v>0</v>
      </c>
      <c r="C82" s="60">
        <v>95382602.280000001</v>
      </c>
      <c r="D82" s="60">
        <v>95382602.280000001</v>
      </c>
      <c r="E82" s="60">
        <v>595376.72</v>
      </c>
      <c r="F82" s="60">
        <v>508380.37999999995</v>
      </c>
      <c r="G82" s="77">
        <f t="shared" si="1"/>
        <v>94787225.560000002</v>
      </c>
    </row>
    <row r="83" spans="1:7" s="24" customFormat="1" x14ac:dyDescent="0.3">
      <c r="A83" s="143" t="s">
        <v>3356</v>
      </c>
      <c r="B83" s="60">
        <v>0</v>
      </c>
      <c r="C83" s="60">
        <v>28626136.029999997</v>
      </c>
      <c r="D83" s="60">
        <v>28626136.029999997</v>
      </c>
      <c r="E83" s="60">
        <v>3324749.2300000004</v>
      </c>
      <c r="F83" s="60">
        <v>3227585.8900000006</v>
      </c>
      <c r="G83" s="77">
        <f t="shared" si="1"/>
        <v>25301386.799999997</v>
      </c>
    </row>
    <row r="84" spans="1:7" s="24" customFormat="1" x14ac:dyDescent="0.3">
      <c r="A84" s="143" t="s">
        <v>3334</v>
      </c>
      <c r="B84" s="60">
        <v>0</v>
      </c>
      <c r="C84" s="60">
        <v>6091665.2399999993</v>
      </c>
      <c r="D84" s="60">
        <v>6091665.2399999993</v>
      </c>
      <c r="E84" s="60">
        <v>1680504.46</v>
      </c>
      <c r="F84" s="60">
        <v>1504614.2899999998</v>
      </c>
      <c r="G84" s="77">
        <f t="shared" si="1"/>
        <v>4411160.7799999993</v>
      </c>
    </row>
    <row r="85" spans="1:7" s="24" customFormat="1" x14ac:dyDescent="0.3">
      <c r="A85" s="143" t="s">
        <v>3335</v>
      </c>
      <c r="B85" s="60">
        <v>0</v>
      </c>
      <c r="C85" s="60">
        <v>17276336.885000002</v>
      </c>
      <c r="D85" s="60">
        <v>17276336.885000002</v>
      </c>
      <c r="E85" s="60">
        <v>3701306.33</v>
      </c>
      <c r="F85" s="60">
        <v>3506682.4699999997</v>
      </c>
      <c r="G85" s="77">
        <f t="shared" si="1"/>
        <v>13575030.555000002</v>
      </c>
    </row>
    <row r="86" spans="1:7" s="24" customFormat="1" x14ac:dyDescent="0.3">
      <c r="A86" s="143" t="s">
        <v>3357</v>
      </c>
      <c r="B86" s="60">
        <v>0</v>
      </c>
      <c r="C86" s="60">
        <v>711819.19</v>
      </c>
      <c r="D86" s="60">
        <v>711819.19</v>
      </c>
      <c r="E86" s="60">
        <v>181450.44</v>
      </c>
      <c r="F86" s="60">
        <v>164973.62</v>
      </c>
      <c r="G86" s="77">
        <f t="shared" si="0"/>
        <v>530368.75</v>
      </c>
    </row>
    <row r="87" spans="1:7" s="24" customFormat="1" x14ac:dyDescent="0.3">
      <c r="A87" s="143" t="s">
        <v>3358</v>
      </c>
      <c r="B87" s="60">
        <v>0</v>
      </c>
      <c r="C87" s="60">
        <v>6952668.6500000004</v>
      </c>
      <c r="D87" s="60">
        <v>6952668.6500000004</v>
      </c>
      <c r="E87" s="60">
        <v>288019.42</v>
      </c>
      <c r="F87" s="60">
        <v>242818.99999999997</v>
      </c>
      <c r="G87" s="77">
        <f t="shared" si="0"/>
        <v>6664649.2300000004</v>
      </c>
    </row>
    <row r="88" spans="1:7" x14ac:dyDescent="0.3">
      <c r="A88" s="76" t="s">
        <v>678</v>
      </c>
      <c r="B88" s="54"/>
      <c r="C88" s="54"/>
      <c r="D88" s="54"/>
      <c r="E88" s="54"/>
      <c r="F88" s="54"/>
      <c r="G88" s="54"/>
    </row>
    <row r="89" spans="1:7" s="24" customFormat="1" x14ac:dyDescent="0.3">
      <c r="A89" s="55" t="s">
        <v>433</v>
      </c>
      <c r="B89" s="61">
        <f>SUM(B90:GASTO_E_FIN_01)</f>
        <v>0</v>
      </c>
      <c r="C89" s="61">
        <f>SUM(C90:GASTO_E_FIN_02)</f>
        <v>29701841.809999995</v>
      </c>
      <c r="D89" s="61">
        <f>SUM(D90:GASTO_E_FIN_03)</f>
        <v>29701841.809999995</v>
      </c>
      <c r="E89" s="61">
        <f>SUM(E90:GASTO_E_FIN_04)</f>
        <v>16029390.651007477</v>
      </c>
      <c r="F89" s="61">
        <f>SUM(F90:GASTO_E_FIN_05)</f>
        <v>16029390.651007477</v>
      </c>
      <c r="G89" s="61">
        <f>SUM(G90:GASTO_E_FIN_06)</f>
        <v>13672451.158992518</v>
      </c>
    </row>
    <row r="90" spans="1:7" s="24" customFormat="1" x14ac:dyDescent="0.3">
      <c r="A90" s="143" t="s">
        <v>3297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>D90-E90</f>
        <v>0</v>
      </c>
    </row>
    <row r="91" spans="1:7" s="24" customFormat="1" x14ac:dyDescent="0.3">
      <c r="A91" s="143" t="s">
        <v>3298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ref="G91:G154" si="2">D91-E91</f>
        <v>0</v>
      </c>
    </row>
    <row r="92" spans="1:7" s="24" customFormat="1" x14ac:dyDescent="0.3">
      <c r="A92" s="143" t="s">
        <v>3299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2"/>
        <v>0</v>
      </c>
    </row>
    <row r="93" spans="1:7" s="24" customFormat="1" x14ac:dyDescent="0.3">
      <c r="A93" s="143" t="s">
        <v>3300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2"/>
        <v>0</v>
      </c>
    </row>
    <row r="94" spans="1:7" s="24" customFormat="1" x14ac:dyDescent="0.3">
      <c r="A94" s="143" t="s">
        <v>3301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f t="shared" si="2"/>
        <v>0</v>
      </c>
    </row>
    <row r="95" spans="1:7" s="24" customFormat="1" x14ac:dyDescent="0.3">
      <c r="A95" s="143" t="s">
        <v>3302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2"/>
        <v>0</v>
      </c>
    </row>
    <row r="96" spans="1:7" s="24" customFormat="1" x14ac:dyDescent="0.3">
      <c r="A96" s="143" t="s">
        <v>3303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f t="shared" si="2"/>
        <v>0</v>
      </c>
    </row>
    <row r="97" spans="1:7" s="24" customFormat="1" x14ac:dyDescent="0.3">
      <c r="A97" s="143" t="s">
        <v>3304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f t="shared" si="2"/>
        <v>0</v>
      </c>
    </row>
    <row r="98" spans="1:7" s="24" customFormat="1" x14ac:dyDescent="0.3">
      <c r="A98" s="143" t="s">
        <v>3305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f t="shared" si="2"/>
        <v>0</v>
      </c>
    </row>
    <row r="99" spans="1:7" s="24" customFormat="1" x14ac:dyDescent="0.3">
      <c r="A99" s="143" t="s">
        <v>3306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f t="shared" si="2"/>
        <v>0</v>
      </c>
    </row>
    <row r="100" spans="1:7" s="24" customFormat="1" x14ac:dyDescent="0.3">
      <c r="A100" s="143" t="s">
        <v>3307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f t="shared" si="2"/>
        <v>0</v>
      </c>
    </row>
    <row r="101" spans="1:7" s="24" customFormat="1" x14ac:dyDescent="0.3">
      <c r="A101" s="143" t="s">
        <v>3308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f t="shared" si="2"/>
        <v>0</v>
      </c>
    </row>
    <row r="102" spans="1:7" s="24" customFormat="1" x14ac:dyDescent="0.3">
      <c r="A102" s="143" t="s">
        <v>3309</v>
      </c>
      <c r="B102" s="60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f t="shared" si="2"/>
        <v>0</v>
      </c>
    </row>
    <row r="103" spans="1:7" s="24" customFormat="1" x14ac:dyDescent="0.3">
      <c r="A103" s="143" t="s">
        <v>3310</v>
      </c>
      <c r="B103" s="60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f t="shared" si="2"/>
        <v>0</v>
      </c>
    </row>
    <row r="104" spans="1:7" s="24" customFormat="1" x14ac:dyDescent="0.3">
      <c r="A104" s="143" t="s">
        <v>3311</v>
      </c>
      <c r="B104" s="60">
        <v>0</v>
      </c>
      <c r="C104" s="60">
        <v>0</v>
      </c>
      <c r="D104" s="60">
        <v>0</v>
      </c>
      <c r="E104" s="60">
        <v>0</v>
      </c>
      <c r="F104" s="60">
        <v>0</v>
      </c>
      <c r="G104" s="60">
        <f t="shared" si="2"/>
        <v>0</v>
      </c>
    </row>
    <row r="105" spans="1:7" s="24" customFormat="1" x14ac:dyDescent="0.3">
      <c r="A105" s="143" t="s">
        <v>3312</v>
      </c>
      <c r="B105" s="60">
        <v>0</v>
      </c>
      <c r="C105" s="60">
        <v>14991180.509999998</v>
      </c>
      <c r="D105" s="60">
        <v>14991180.509999998</v>
      </c>
      <c r="E105" s="60">
        <v>2648892.7699999991</v>
      </c>
      <c r="F105" s="60">
        <v>2648892.7699999991</v>
      </c>
      <c r="G105" s="60">
        <f t="shared" si="2"/>
        <v>12342287.739999998</v>
      </c>
    </row>
    <row r="106" spans="1:7" s="24" customFormat="1" x14ac:dyDescent="0.3">
      <c r="A106" s="143" t="s">
        <v>3313</v>
      </c>
      <c r="B106" s="60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f t="shared" si="2"/>
        <v>0</v>
      </c>
    </row>
    <row r="107" spans="1:7" s="24" customFormat="1" x14ac:dyDescent="0.3">
      <c r="A107" s="143" t="s">
        <v>3314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f t="shared" si="2"/>
        <v>0</v>
      </c>
    </row>
    <row r="108" spans="1:7" s="24" customFormat="1" x14ac:dyDescent="0.3">
      <c r="A108" s="143" t="s">
        <v>3315</v>
      </c>
      <c r="B108" s="60">
        <v>0</v>
      </c>
      <c r="C108" s="60">
        <v>0</v>
      </c>
      <c r="D108" s="60">
        <v>0</v>
      </c>
      <c r="E108" s="60">
        <v>0</v>
      </c>
      <c r="F108" s="60">
        <v>0</v>
      </c>
      <c r="G108" s="60">
        <f t="shared" si="2"/>
        <v>0</v>
      </c>
    </row>
    <row r="109" spans="1:7" s="24" customFormat="1" x14ac:dyDescent="0.3">
      <c r="A109" s="143" t="s">
        <v>3316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f t="shared" si="2"/>
        <v>0</v>
      </c>
    </row>
    <row r="110" spans="1:7" s="24" customFormat="1" x14ac:dyDescent="0.3">
      <c r="A110" s="143" t="s">
        <v>3317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f t="shared" si="2"/>
        <v>0</v>
      </c>
    </row>
    <row r="111" spans="1:7" s="24" customFormat="1" x14ac:dyDescent="0.3">
      <c r="A111" s="143" t="s">
        <v>3318</v>
      </c>
      <c r="B111" s="60">
        <v>0</v>
      </c>
      <c r="C111" s="60">
        <v>0</v>
      </c>
      <c r="D111" s="60">
        <v>0</v>
      </c>
      <c r="E111" s="60">
        <v>0</v>
      </c>
      <c r="F111" s="60">
        <v>0</v>
      </c>
      <c r="G111" s="60">
        <f t="shared" si="2"/>
        <v>0</v>
      </c>
    </row>
    <row r="112" spans="1:7" s="24" customFormat="1" x14ac:dyDescent="0.3">
      <c r="A112" s="143" t="s">
        <v>3319</v>
      </c>
      <c r="B112" s="60">
        <v>0</v>
      </c>
      <c r="C112" s="60">
        <v>0</v>
      </c>
      <c r="D112" s="60">
        <v>0</v>
      </c>
      <c r="E112" s="60">
        <v>0</v>
      </c>
      <c r="F112" s="60">
        <v>0</v>
      </c>
      <c r="G112" s="60">
        <f t="shared" si="2"/>
        <v>0</v>
      </c>
    </row>
    <row r="113" spans="1:7" s="24" customFormat="1" x14ac:dyDescent="0.3">
      <c r="A113" s="143" t="s">
        <v>3320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f t="shared" si="2"/>
        <v>0</v>
      </c>
    </row>
    <row r="114" spans="1:7" s="24" customFormat="1" x14ac:dyDescent="0.3">
      <c r="A114" s="143" t="s">
        <v>3321</v>
      </c>
      <c r="B114" s="60">
        <v>0</v>
      </c>
      <c r="C114" s="60">
        <v>0</v>
      </c>
      <c r="D114" s="60">
        <v>0</v>
      </c>
      <c r="E114" s="60">
        <v>0</v>
      </c>
      <c r="F114" s="60">
        <v>0</v>
      </c>
      <c r="G114" s="60">
        <f t="shared" si="2"/>
        <v>0</v>
      </c>
    </row>
    <row r="115" spans="1:7" s="24" customFormat="1" x14ac:dyDescent="0.3">
      <c r="A115" s="143" t="s">
        <v>3322</v>
      </c>
      <c r="B115" s="60">
        <v>0</v>
      </c>
      <c r="C115" s="60">
        <v>296528.54999999981</v>
      </c>
      <c r="D115" s="60">
        <v>296528.54999999981</v>
      </c>
      <c r="E115" s="60">
        <v>296528.55</v>
      </c>
      <c r="F115" s="60">
        <v>296528.55</v>
      </c>
      <c r="G115" s="60">
        <f t="shared" si="2"/>
        <v>0</v>
      </c>
    </row>
    <row r="116" spans="1:7" s="24" customFormat="1" x14ac:dyDescent="0.3">
      <c r="A116" s="143" t="s">
        <v>3323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f t="shared" si="2"/>
        <v>0</v>
      </c>
    </row>
    <row r="117" spans="1:7" s="24" customFormat="1" x14ac:dyDescent="0.3">
      <c r="A117" s="143" t="s">
        <v>3324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f t="shared" si="2"/>
        <v>0</v>
      </c>
    </row>
    <row r="118" spans="1:7" s="24" customFormat="1" x14ac:dyDescent="0.3">
      <c r="A118" s="143" t="s">
        <v>3325</v>
      </c>
      <c r="B118" s="60">
        <v>0</v>
      </c>
      <c r="C118" s="60">
        <v>0</v>
      </c>
      <c r="D118" s="60">
        <v>0</v>
      </c>
      <c r="E118" s="60">
        <v>0</v>
      </c>
      <c r="F118" s="60">
        <v>0</v>
      </c>
      <c r="G118" s="60">
        <f t="shared" si="2"/>
        <v>0</v>
      </c>
    </row>
    <row r="119" spans="1:7" s="24" customFormat="1" x14ac:dyDescent="0.3">
      <c r="A119" s="143" t="s">
        <v>3326</v>
      </c>
      <c r="B119" s="60">
        <v>0</v>
      </c>
      <c r="C119" s="60">
        <v>0</v>
      </c>
      <c r="D119" s="60">
        <v>0</v>
      </c>
      <c r="E119" s="60">
        <v>0</v>
      </c>
      <c r="F119" s="60">
        <v>0</v>
      </c>
      <c r="G119" s="60">
        <f t="shared" si="2"/>
        <v>0</v>
      </c>
    </row>
    <row r="120" spans="1:7" s="24" customFormat="1" x14ac:dyDescent="0.3">
      <c r="A120" s="143" t="s">
        <v>3327</v>
      </c>
      <c r="B120" s="60">
        <v>0</v>
      </c>
      <c r="C120" s="60">
        <v>7189524.25</v>
      </c>
      <c r="D120" s="60">
        <v>7189524.25</v>
      </c>
      <c r="E120" s="60">
        <v>7112092.1399999987</v>
      </c>
      <c r="F120" s="60">
        <v>7112092.1399999987</v>
      </c>
      <c r="G120" s="60">
        <f t="shared" si="2"/>
        <v>77432.110000001267</v>
      </c>
    </row>
    <row r="121" spans="1:7" s="24" customFormat="1" x14ac:dyDescent="0.3">
      <c r="A121" s="143" t="s">
        <v>3328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f t="shared" si="2"/>
        <v>0</v>
      </c>
    </row>
    <row r="122" spans="1:7" s="24" customFormat="1" x14ac:dyDescent="0.3">
      <c r="A122" s="143" t="s">
        <v>3329</v>
      </c>
      <c r="B122" s="60">
        <v>0</v>
      </c>
      <c r="C122" s="60">
        <v>0</v>
      </c>
      <c r="D122" s="60">
        <v>0</v>
      </c>
      <c r="E122" s="60">
        <v>0</v>
      </c>
      <c r="F122" s="60">
        <v>0</v>
      </c>
      <c r="G122" s="60">
        <f t="shared" si="2"/>
        <v>0</v>
      </c>
    </row>
    <row r="123" spans="1:7" s="24" customFormat="1" x14ac:dyDescent="0.3">
      <c r="A123" s="143" t="s">
        <v>3330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60">
        <f t="shared" si="2"/>
        <v>0</v>
      </c>
    </row>
    <row r="124" spans="1:7" s="24" customFormat="1" x14ac:dyDescent="0.3">
      <c r="A124" s="143" t="s">
        <v>3331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60">
        <f t="shared" si="2"/>
        <v>0</v>
      </c>
    </row>
    <row r="125" spans="1:7" s="24" customFormat="1" x14ac:dyDescent="0.3">
      <c r="A125" s="143" t="s">
        <v>3332</v>
      </c>
      <c r="B125" s="60">
        <v>0</v>
      </c>
      <c r="C125" s="60">
        <v>0</v>
      </c>
      <c r="D125" s="60">
        <v>0</v>
      </c>
      <c r="E125" s="60">
        <v>0</v>
      </c>
      <c r="F125" s="60">
        <v>0</v>
      </c>
      <c r="G125" s="60">
        <f t="shared" si="2"/>
        <v>0</v>
      </c>
    </row>
    <row r="126" spans="1:7" s="24" customFormat="1" x14ac:dyDescent="0.3">
      <c r="A126" s="143" t="s">
        <v>3333</v>
      </c>
      <c r="B126" s="60">
        <v>0</v>
      </c>
      <c r="C126" s="60">
        <v>7123768.9999999981</v>
      </c>
      <c r="D126" s="60">
        <v>7123768.9999999981</v>
      </c>
      <c r="E126" s="60">
        <v>5971877.19100748</v>
      </c>
      <c r="F126" s="60">
        <v>5971877.19100748</v>
      </c>
      <c r="G126" s="60">
        <f t="shared" si="2"/>
        <v>1151891.8089925181</v>
      </c>
    </row>
    <row r="127" spans="1:7" s="24" customFormat="1" x14ac:dyDescent="0.3">
      <c r="A127" s="143" t="s">
        <v>3334</v>
      </c>
      <c r="B127" s="60">
        <v>0</v>
      </c>
      <c r="C127" s="60">
        <v>0</v>
      </c>
      <c r="D127" s="60">
        <v>0</v>
      </c>
      <c r="E127" s="60">
        <v>0</v>
      </c>
      <c r="F127" s="60">
        <v>0</v>
      </c>
      <c r="G127" s="60">
        <f t="shared" si="2"/>
        <v>0</v>
      </c>
    </row>
    <row r="128" spans="1:7" s="24" customFormat="1" x14ac:dyDescent="0.3">
      <c r="A128" s="143" t="s">
        <v>3335</v>
      </c>
      <c r="B128" s="60">
        <v>0</v>
      </c>
      <c r="C128" s="60">
        <v>0</v>
      </c>
      <c r="D128" s="60">
        <v>0</v>
      </c>
      <c r="E128" s="60">
        <v>0</v>
      </c>
      <c r="F128" s="60">
        <v>0</v>
      </c>
      <c r="G128" s="60">
        <f t="shared" si="2"/>
        <v>0</v>
      </c>
    </row>
    <row r="129" spans="1:7" s="24" customFormat="1" x14ac:dyDescent="0.3">
      <c r="A129" s="143" t="s">
        <v>3336</v>
      </c>
      <c r="B129" s="60">
        <v>0</v>
      </c>
      <c r="C129" s="60">
        <v>100839.5</v>
      </c>
      <c r="D129" s="60">
        <v>100839.5</v>
      </c>
      <c r="E129" s="60">
        <v>0</v>
      </c>
      <c r="F129" s="60">
        <v>0</v>
      </c>
      <c r="G129" s="60">
        <f t="shared" si="2"/>
        <v>100839.5</v>
      </c>
    </row>
    <row r="130" spans="1:7" s="24" customFormat="1" x14ac:dyDescent="0.3">
      <c r="A130" s="143" t="s">
        <v>3337</v>
      </c>
      <c r="B130" s="60">
        <v>0</v>
      </c>
      <c r="C130" s="60">
        <v>0</v>
      </c>
      <c r="D130" s="60">
        <v>0</v>
      </c>
      <c r="E130" s="60">
        <v>0</v>
      </c>
      <c r="F130" s="60">
        <v>0</v>
      </c>
      <c r="G130" s="60">
        <f t="shared" si="2"/>
        <v>0</v>
      </c>
    </row>
    <row r="131" spans="1:7" s="24" customFormat="1" x14ac:dyDescent="0.3">
      <c r="A131" s="143" t="s">
        <v>3338</v>
      </c>
      <c r="B131" s="60">
        <v>0</v>
      </c>
      <c r="C131" s="60">
        <v>0</v>
      </c>
      <c r="D131" s="60">
        <v>0</v>
      </c>
      <c r="E131" s="60">
        <v>0</v>
      </c>
      <c r="F131" s="60">
        <v>0</v>
      </c>
      <c r="G131" s="60">
        <f t="shared" si="2"/>
        <v>0</v>
      </c>
    </row>
    <row r="132" spans="1:7" s="24" customFormat="1" x14ac:dyDescent="0.3">
      <c r="A132" s="143" t="s">
        <v>3339</v>
      </c>
      <c r="B132" s="60">
        <v>0</v>
      </c>
      <c r="C132" s="60">
        <v>0</v>
      </c>
      <c r="D132" s="60">
        <v>0</v>
      </c>
      <c r="E132" s="60">
        <v>0</v>
      </c>
      <c r="F132" s="60">
        <v>0</v>
      </c>
      <c r="G132" s="60">
        <f t="shared" si="2"/>
        <v>0</v>
      </c>
    </row>
    <row r="133" spans="1:7" s="24" customFormat="1" x14ac:dyDescent="0.3">
      <c r="A133" s="143" t="s">
        <v>3297</v>
      </c>
      <c r="B133" s="60">
        <v>0</v>
      </c>
      <c r="C133" s="60">
        <v>0</v>
      </c>
      <c r="D133" s="60">
        <v>0</v>
      </c>
      <c r="E133" s="60">
        <v>0</v>
      </c>
      <c r="F133" s="60">
        <v>0</v>
      </c>
      <c r="G133" s="60">
        <f t="shared" si="2"/>
        <v>0</v>
      </c>
    </row>
    <row r="134" spans="1:7" s="24" customFormat="1" x14ac:dyDescent="0.3">
      <c r="A134" s="143" t="s">
        <v>3340</v>
      </c>
      <c r="B134" s="60">
        <v>0</v>
      </c>
      <c r="C134" s="60">
        <v>0</v>
      </c>
      <c r="D134" s="60">
        <v>0</v>
      </c>
      <c r="E134" s="60">
        <v>0</v>
      </c>
      <c r="F134" s="60">
        <v>0</v>
      </c>
      <c r="G134" s="60">
        <f t="shared" si="2"/>
        <v>0</v>
      </c>
    </row>
    <row r="135" spans="1:7" s="24" customFormat="1" x14ac:dyDescent="0.3">
      <c r="A135" s="143" t="s">
        <v>3303</v>
      </c>
      <c r="B135" s="60">
        <v>0</v>
      </c>
      <c r="C135" s="60">
        <v>0</v>
      </c>
      <c r="D135" s="60">
        <v>0</v>
      </c>
      <c r="E135" s="60">
        <v>0</v>
      </c>
      <c r="F135" s="60">
        <v>0</v>
      </c>
      <c r="G135" s="60">
        <f t="shared" si="2"/>
        <v>0</v>
      </c>
    </row>
    <row r="136" spans="1:7" s="24" customFormat="1" x14ac:dyDescent="0.3">
      <c r="A136" s="143" t="s">
        <v>3341</v>
      </c>
      <c r="B136" s="60">
        <v>0</v>
      </c>
      <c r="C136" s="60">
        <v>0</v>
      </c>
      <c r="D136" s="60">
        <v>0</v>
      </c>
      <c r="E136" s="60">
        <v>0</v>
      </c>
      <c r="F136" s="60">
        <v>0</v>
      </c>
      <c r="G136" s="60">
        <f t="shared" si="2"/>
        <v>0</v>
      </c>
    </row>
    <row r="137" spans="1:7" s="24" customFormat="1" x14ac:dyDescent="0.3">
      <c r="A137" s="143" t="s">
        <v>3305</v>
      </c>
      <c r="B137" s="60">
        <v>0</v>
      </c>
      <c r="C137" s="60">
        <v>0</v>
      </c>
      <c r="D137" s="60">
        <v>0</v>
      </c>
      <c r="E137" s="60">
        <v>0</v>
      </c>
      <c r="F137" s="60">
        <v>0</v>
      </c>
      <c r="G137" s="60">
        <f t="shared" si="2"/>
        <v>0</v>
      </c>
    </row>
    <row r="138" spans="1:7" s="24" customFormat="1" x14ac:dyDescent="0.3">
      <c r="A138" s="143" t="s">
        <v>3342</v>
      </c>
      <c r="B138" s="60">
        <v>0</v>
      </c>
      <c r="C138" s="60">
        <v>0</v>
      </c>
      <c r="D138" s="60">
        <v>0</v>
      </c>
      <c r="E138" s="60">
        <v>0</v>
      </c>
      <c r="F138" s="60">
        <v>0</v>
      </c>
      <c r="G138" s="60">
        <f t="shared" si="2"/>
        <v>0</v>
      </c>
    </row>
    <row r="139" spans="1:7" s="24" customFormat="1" x14ac:dyDescent="0.3">
      <c r="A139" s="143" t="s">
        <v>3343</v>
      </c>
      <c r="B139" s="60">
        <v>0</v>
      </c>
      <c r="C139" s="60">
        <v>0</v>
      </c>
      <c r="D139" s="60">
        <v>0</v>
      </c>
      <c r="E139" s="60">
        <v>0</v>
      </c>
      <c r="F139" s="60">
        <v>0</v>
      </c>
      <c r="G139" s="60">
        <f t="shared" si="2"/>
        <v>0</v>
      </c>
    </row>
    <row r="140" spans="1:7" s="24" customFormat="1" x14ac:dyDescent="0.3">
      <c r="A140" s="143" t="s">
        <v>3299</v>
      </c>
      <c r="B140" s="60">
        <v>0</v>
      </c>
      <c r="C140" s="60">
        <v>0</v>
      </c>
      <c r="D140" s="60">
        <v>0</v>
      </c>
      <c r="E140" s="60">
        <v>0</v>
      </c>
      <c r="F140" s="60">
        <v>0</v>
      </c>
      <c r="G140" s="60">
        <f t="shared" si="2"/>
        <v>0</v>
      </c>
    </row>
    <row r="141" spans="1:7" s="24" customFormat="1" x14ac:dyDescent="0.3">
      <c r="A141" s="143" t="s">
        <v>3344</v>
      </c>
      <c r="B141" s="60">
        <v>0</v>
      </c>
      <c r="C141" s="60">
        <v>0</v>
      </c>
      <c r="D141" s="60">
        <v>0</v>
      </c>
      <c r="E141" s="60">
        <v>0</v>
      </c>
      <c r="F141" s="60">
        <v>0</v>
      </c>
      <c r="G141" s="60">
        <f t="shared" si="2"/>
        <v>0</v>
      </c>
    </row>
    <row r="142" spans="1:7" s="24" customFormat="1" x14ac:dyDescent="0.3">
      <c r="A142" s="143" t="s">
        <v>3345</v>
      </c>
      <c r="B142" s="60">
        <v>0</v>
      </c>
      <c r="C142" s="60">
        <v>0</v>
      </c>
      <c r="D142" s="60">
        <v>0</v>
      </c>
      <c r="E142" s="60">
        <v>0</v>
      </c>
      <c r="F142" s="60">
        <v>0</v>
      </c>
      <c r="G142" s="60">
        <f t="shared" si="2"/>
        <v>0</v>
      </c>
    </row>
    <row r="143" spans="1:7" s="24" customFormat="1" x14ac:dyDescent="0.3">
      <c r="A143" s="143" t="s">
        <v>3308</v>
      </c>
      <c r="B143" s="60">
        <v>0</v>
      </c>
      <c r="C143" s="60">
        <v>0</v>
      </c>
      <c r="D143" s="60">
        <v>0</v>
      </c>
      <c r="E143" s="60">
        <v>0</v>
      </c>
      <c r="F143" s="60">
        <v>0</v>
      </c>
      <c r="G143" s="60">
        <f t="shared" si="2"/>
        <v>0</v>
      </c>
    </row>
    <row r="144" spans="1:7" s="24" customFormat="1" x14ac:dyDescent="0.3">
      <c r="A144" s="143" t="s">
        <v>3301</v>
      </c>
      <c r="B144" s="60">
        <v>0</v>
      </c>
      <c r="C144" s="60">
        <v>0</v>
      </c>
      <c r="D144" s="60">
        <v>0</v>
      </c>
      <c r="E144" s="60">
        <v>0</v>
      </c>
      <c r="F144" s="60">
        <v>0</v>
      </c>
      <c r="G144" s="60">
        <f t="shared" si="2"/>
        <v>0</v>
      </c>
    </row>
    <row r="145" spans="1:7" s="24" customFormat="1" x14ac:dyDescent="0.3">
      <c r="A145" s="143" t="s">
        <v>3346</v>
      </c>
      <c r="B145" s="60">
        <v>0</v>
      </c>
      <c r="C145" s="60">
        <v>0</v>
      </c>
      <c r="D145" s="60">
        <v>0</v>
      </c>
      <c r="E145" s="60">
        <v>0</v>
      </c>
      <c r="F145" s="60">
        <v>0</v>
      </c>
      <c r="G145" s="60">
        <f t="shared" si="2"/>
        <v>0</v>
      </c>
    </row>
    <row r="146" spans="1:7" s="24" customFormat="1" x14ac:dyDescent="0.3">
      <c r="A146" s="143" t="s">
        <v>3302</v>
      </c>
      <c r="B146" s="60">
        <v>0</v>
      </c>
      <c r="C146" s="60">
        <v>0</v>
      </c>
      <c r="D146" s="60">
        <v>0</v>
      </c>
      <c r="E146" s="60">
        <v>0</v>
      </c>
      <c r="F146" s="60">
        <v>0</v>
      </c>
      <c r="G146" s="60">
        <f t="shared" si="2"/>
        <v>0</v>
      </c>
    </row>
    <row r="147" spans="1:7" s="24" customFormat="1" x14ac:dyDescent="0.3">
      <c r="A147" s="143" t="s">
        <v>3347</v>
      </c>
      <c r="B147" s="60">
        <v>0</v>
      </c>
      <c r="C147" s="60">
        <v>0</v>
      </c>
      <c r="D147" s="60">
        <v>0</v>
      </c>
      <c r="E147" s="60">
        <v>0</v>
      </c>
      <c r="F147" s="60">
        <v>0</v>
      </c>
      <c r="G147" s="60">
        <f t="shared" si="2"/>
        <v>0</v>
      </c>
    </row>
    <row r="148" spans="1:7" s="24" customFormat="1" x14ac:dyDescent="0.3">
      <c r="A148" s="143" t="s">
        <v>3322</v>
      </c>
      <c r="B148" s="60">
        <v>0</v>
      </c>
      <c r="C148" s="60">
        <v>0</v>
      </c>
      <c r="D148" s="60">
        <v>0</v>
      </c>
      <c r="E148" s="60">
        <v>0</v>
      </c>
      <c r="F148" s="60">
        <v>0</v>
      </c>
      <c r="G148" s="60">
        <f t="shared" si="2"/>
        <v>0</v>
      </c>
    </row>
    <row r="149" spans="1:7" s="24" customFormat="1" x14ac:dyDescent="0.3">
      <c r="A149" s="143" t="s">
        <v>3348</v>
      </c>
      <c r="B149" s="60">
        <v>0</v>
      </c>
      <c r="C149" s="60">
        <v>0</v>
      </c>
      <c r="D149" s="60">
        <v>0</v>
      </c>
      <c r="E149" s="60">
        <v>0</v>
      </c>
      <c r="F149" s="60">
        <v>0</v>
      </c>
      <c r="G149" s="60">
        <f t="shared" si="2"/>
        <v>0</v>
      </c>
    </row>
    <row r="150" spans="1:7" s="24" customFormat="1" x14ac:dyDescent="0.3">
      <c r="A150" s="143" t="s">
        <v>3324</v>
      </c>
      <c r="B150" s="60">
        <v>0</v>
      </c>
      <c r="C150" s="60">
        <v>0</v>
      </c>
      <c r="D150" s="60">
        <v>0</v>
      </c>
      <c r="E150" s="60">
        <v>0</v>
      </c>
      <c r="F150" s="60">
        <v>0</v>
      </c>
      <c r="G150" s="60">
        <f t="shared" si="2"/>
        <v>0</v>
      </c>
    </row>
    <row r="151" spans="1:7" s="24" customFormat="1" x14ac:dyDescent="0.3">
      <c r="A151" s="143" t="s">
        <v>3349</v>
      </c>
      <c r="B151" s="60">
        <v>0</v>
      </c>
      <c r="C151" s="60">
        <v>0</v>
      </c>
      <c r="D151" s="60">
        <v>0</v>
      </c>
      <c r="E151" s="60">
        <v>0</v>
      </c>
      <c r="F151" s="60">
        <v>0</v>
      </c>
      <c r="G151" s="60">
        <f t="shared" si="2"/>
        <v>0</v>
      </c>
    </row>
    <row r="152" spans="1:7" s="24" customFormat="1" x14ac:dyDescent="0.3">
      <c r="A152" s="143" t="s">
        <v>3327</v>
      </c>
      <c r="B152" s="60">
        <v>0</v>
      </c>
      <c r="C152" s="60">
        <v>0</v>
      </c>
      <c r="D152" s="60">
        <v>0</v>
      </c>
      <c r="E152" s="60">
        <v>0</v>
      </c>
      <c r="F152" s="60">
        <v>0</v>
      </c>
      <c r="G152" s="60">
        <f t="shared" si="2"/>
        <v>0</v>
      </c>
    </row>
    <row r="153" spans="1:7" s="24" customFormat="1" x14ac:dyDescent="0.3">
      <c r="A153" s="143" t="s">
        <v>3350</v>
      </c>
      <c r="B153" s="60">
        <v>0</v>
      </c>
      <c r="C153" s="60">
        <v>0</v>
      </c>
      <c r="D153" s="60">
        <v>0</v>
      </c>
      <c r="E153" s="60">
        <v>0</v>
      </c>
      <c r="F153" s="60">
        <v>0</v>
      </c>
      <c r="G153" s="60">
        <f t="shared" si="2"/>
        <v>0</v>
      </c>
    </row>
    <row r="154" spans="1:7" s="24" customFormat="1" x14ac:dyDescent="0.3">
      <c r="A154" s="143" t="s">
        <v>3351</v>
      </c>
      <c r="B154" s="60">
        <v>0</v>
      </c>
      <c r="C154" s="60">
        <v>0</v>
      </c>
      <c r="D154" s="60">
        <v>0</v>
      </c>
      <c r="E154" s="60">
        <v>0</v>
      </c>
      <c r="F154" s="60">
        <v>0</v>
      </c>
      <c r="G154" s="60">
        <f t="shared" si="2"/>
        <v>0</v>
      </c>
    </row>
    <row r="155" spans="1:7" s="24" customFormat="1" x14ac:dyDescent="0.3">
      <c r="A155" s="143" t="s">
        <v>3352</v>
      </c>
      <c r="B155" s="60">
        <v>0</v>
      </c>
      <c r="C155" s="60">
        <v>0</v>
      </c>
      <c r="D155" s="60">
        <v>0</v>
      </c>
      <c r="E155" s="60">
        <v>0</v>
      </c>
      <c r="F155" s="60">
        <v>0</v>
      </c>
      <c r="G155" s="60">
        <f t="shared" ref="G155:G167" si="3">D155-E155</f>
        <v>0</v>
      </c>
    </row>
    <row r="156" spans="1:7" s="24" customFormat="1" x14ac:dyDescent="0.3">
      <c r="A156" s="143" t="s">
        <v>3353</v>
      </c>
      <c r="B156" s="60">
        <v>0</v>
      </c>
      <c r="C156" s="60">
        <v>0</v>
      </c>
      <c r="D156" s="60">
        <v>0</v>
      </c>
      <c r="E156" s="60">
        <v>0</v>
      </c>
      <c r="F156" s="60">
        <v>0</v>
      </c>
      <c r="G156" s="60">
        <f t="shared" si="3"/>
        <v>0</v>
      </c>
    </row>
    <row r="157" spans="1:7" s="24" customFormat="1" x14ac:dyDescent="0.3">
      <c r="A157" s="143" t="s">
        <v>3338</v>
      </c>
      <c r="B157" s="60">
        <v>0</v>
      </c>
      <c r="C157" s="60">
        <v>0</v>
      </c>
      <c r="D157" s="60">
        <v>0</v>
      </c>
      <c r="E157" s="60">
        <v>0</v>
      </c>
      <c r="F157" s="60">
        <v>0</v>
      </c>
      <c r="G157" s="60">
        <f t="shared" si="3"/>
        <v>0</v>
      </c>
    </row>
    <row r="158" spans="1:7" s="24" customFormat="1" x14ac:dyDescent="0.3">
      <c r="A158" s="143" t="s">
        <v>3319</v>
      </c>
      <c r="B158" s="60">
        <v>0</v>
      </c>
      <c r="C158" s="60">
        <v>0</v>
      </c>
      <c r="D158" s="60">
        <v>0</v>
      </c>
      <c r="E158" s="60">
        <v>0</v>
      </c>
      <c r="F158" s="60">
        <v>0</v>
      </c>
      <c r="G158" s="60">
        <f t="shared" si="3"/>
        <v>0</v>
      </c>
    </row>
    <row r="159" spans="1:7" s="24" customFormat="1" x14ac:dyDescent="0.3">
      <c r="A159" s="143" t="s">
        <v>3354</v>
      </c>
      <c r="B159" s="60">
        <v>0</v>
      </c>
      <c r="C159" s="60">
        <v>0</v>
      </c>
      <c r="D159" s="60">
        <v>0</v>
      </c>
      <c r="E159" s="60">
        <v>0</v>
      </c>
      <c r="F159" s="60">
        <v>0</v>
      </c>
      <c r="G159" s="60">
        <f t="shared" si="3"/>
        <v>0</v>
      </c>
    </row>
    <row r="160" spans="1:7" s="24" customFormat="1" x14ac:dyDescent="0.3">
      <c r="A160" s="143" t="s">
        <v>3320</v>
      </c>
      <c r="B160" s="60">
        <v>0</v>
      </c>
      <c r="C160" s="60">
        <v>0</v>
      </c>
      <c r="D160" s="60">
        <v>0</v>
      </c>
      <c r="E160" s="60">
        <v>0</v>
      </c>
      <c r="F160" s="60">
        <v>0</v>
      </c>
      <c r="G160" s="60">
        <f t="shared" si="3"/>
        <v>0</v>
      </c>
    </row>
    <row r="161" spans="1:7" s="24" customFormat="1" x14ac:dyDescent="0.3">
      <c r="A161" s="143" t="s">
        <v>3321</v>
      </c>
      <c r="B161" s="60">
        <v>0</v>
      </c>
      <c r="C161" s="60">
        <v>0</v>
      </c>
      <c r="D161" s="60">
        <v>0</v>
      </c>
      <c r="E161" s="60">
        <v>0</v>
      </c>
      <c r="F161" s="60">
        <v>0</v>
      </c>
      <c r="G161" s="60">
        <f t="shared" si="3"/>
        <v>0</v>
      </c>
    </row>
    <row r="162" spans="1:7" s="24" customFormat="1" x14ac:dyDescent="0.3">
      <c r="A162" s="143" t="s">
        <v>3355</v>
      </c>
      <c r="B162" s="60">
        <v>0</v>
      </c>
      <c r="C162" s="60">
        <v>0</v>
      </c>
      <c r="D162" s="60">
        <v>0</v>
      </c>
      <c r="E162" s="60">
        <v>0</v>
      </c>
      <c r="F162" s="60">
        <v>0</v>
      </c>
      <c r="G162" s="60">
        <f t="shared" si="3"/>
        <v>0</v>
      </c>
    </row>
    <row r="163" spans="1:7" s="24" customFormat="1" x14ac:dyDescent="0.3">
      <c r="A163" s="143" t="s">
        <v>3356</v>
      </c>
      <c r="B163" s="60">
        <v>0</v>
      </c>
      <c r="C163" s="60">
        <v>0</v>
      </c>
      <c r="D163" s="60">
        <v>0</v>
      </c>
      <c r="E163" s="60">
        <v>0</v>
      </c>
      <c r="F163" s="60">
        <v>0</v>
      </c>
      <c r="G163" s="60">
        <f t="shared" si="3"/>
        <v>0</v>
      </c>
    </row>
    <row r="164" spans="1:7" s="24" customFormat="1" x14ac:dyDescent="0.3">
      <c r="A164" s="143" t="s">
        <v>3334</v>
      </c>
      <c r="B164" s="60">
        <v>0</v>
      </c>
      <c r="C164" s="60">
        <v>0</v>
      </c>
      <c r="D164" s="60">
        <v>0</v>
      </c>
      <c r="E164" s="60">
        <v>0</v>
      </c>
      <c r="F164" s="60">
        <v>0</v>
      </c>
      <c r="G164" s="60">
        <f t="shared" si="3"/>
        <v>0</v>
      </c>
    </row>
    <row r="165" spans="1:7" s="24" customFormat="1" x14ac:dyDescent="0.3">
      <c r="A165" s="143" t="s">
        <v>3335</v>
      </c>
      <c r="B165" s="60">
        <v>0</v>
      </c>
      <c r="C165" s="60">
        <v>0</v>
      </c>
      <c r="D165" s="60">
        <v>0</v>
      </c>
      <c r="E165" s="60">
        <v>0</v>
      </c>
      <c r="F165" s="60">
        <v>0</v>
      </c>
      <c r="G165" s="60">
        <f t="shared" si="3"/>
        <v>0</v>
      </c>
    </row>
    <row r="166" spans="1:7" s="24" customFormat="1" x14ac:dyDescent="0.3">
      <c r="A166" s="143" t="s">
        <v>3357</v>
      </c>
      <c r="B166" s="60">
        <v>0</v>
      </c>
      <c r="C166" s="60">
        <v>0</v>
      </c>
      <c r="D166" s="60">
        <v>0</v>
      </c>
      <c r="E166" s="60">
        <v>0</v>
      </c>
      <c r="F166" s="60">
        <v>0</v>
      </c>
      <c r="G166" s="60">
        <f t="shared" si="3"/>
        <v>0</v>
      </c>
    </row>
    <row r="167" spans="1:7" s="24" customFormat="1" x14ac:dyDescent="0.3">
      <c r="A167" s="143" t="s">
        <v>3358</v>
      </c>
      <c r="B167" s="60">
        <v>0</v>
      </c>
      <c r="C167" s="60">
        <v>0</v>
      </c>
      <c r="D167" s="60">
        <v>0</v>
      </c>
      <c r="E167" s="60">
        <v>0</v>
      </c>
      <c r="F167" s="60">
        <v>0</v>
      </c>
      <c r="G167" s="60">
        <f t="shared" si="3"/>
        <v>0</v>
      </c>
    </row>
    <row r="168" spans="1:7" x14ac:dyDescent="0.3">
      <c r="A168" s="76" t="s">
        <v>678</v>
      </c>
      <c r="B168" s="54"/>
      <c r="C168" s="54"/>
      <c r="D168" s="54"/>
      <c r="E168" s="54"/>
      <c r="F168" s="54"/>
      <c r="G168" s="54"/>
    </row>
    <row r="169" spans="1:7" x14ac:dyDescent="0.3">
      <c r="A169" s="55" t="s">
        <v>360</v>
      </c>
      <c r="B169" s="61">
        <f>GASTO_NE_T1+GASTO_E_T1</f>
        <v>543608662.65175009</v>
      </c>
      <c r="C169" s="61">
        <f>GASTO_NE_T2+GASTO_E_T2</f>
        <v>506879669.95098019</v>
      </c>
      <c r="D169" s="61">
        <f>GASTO_NE_T3+GASTO_E_T3</f>
        <v>1050488332.6027303</v>
      </c>
      <c r="E169" s="61">
        <f>GASTO_NE_T4+GASTO_E_T4</f>
        <v>260127273.69999996</v>
      </c>
      <c r="F169" s="61">
        <f>GASTO_NE_T5+GASTO_E_T5</f>
        <v>251816781.36999995</v>
      </c>
      <c r="G169" s="61">
        <f>GASTO_NE_T6+GASTO_E_T6</f>
        <v>790361058.90273035</v>
      </c>
    </row>
    <row r="170" spans="1:7" x14ac:dyDescent="0.3">
      <c r="A170" s="58"/>
      <c r="B170" s="65"/>
      <c r="C170" s="65"/>
      <c r="D170" s="65"/>
      <c r="E170" s="65"/>
      <c r="F170" s="65"/>
      <c r="G170" s="78"/>
    </row>
    <row r="171" spans="1:7" hidden="1" x14ac:dyDescent="0.3">
      <c r="A17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6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15.554687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543608662.65175009</v>
      </c>
      <c r="Q2" s="18">
        <f>GASTO_NE_T2</f>
        <v>477177828.14098018</v>
      </c>
      <c r="R2" s="18">
        <f>GASTO_NE_T3</f>
        <v>1020786490.7927303</v>
      </c>
      <c r="S2" s="18">
        <f>GASTO_NE_T4</f>
        <v>244097883.04899248</v>
      </c>
      <c r="T2" s="18">
        <f>GASTO_NE_T5</f>
        <v>235787390.71899247</v>
      </c>
      <c r="U2" s="18">
        <f>GASTO_NE_T6</f>
        <v>776688607.74373782</v>
      </c>
    </row>
    <row r="3" spans="1:25" x14ac:dyDescent="0.3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0</v>
      </c>
      <c r="Q3" s="18">
        <f>GASTO_E_T2</f>
        <v>29701841.809999995</v>
      </c>
      <c r="R3" s="18">
        <f>GASTO_E_T3</f>
        <v>29701841.809999995</v>
      </c>
      <c r="S3" s="18">
        <f>GASTO_E_T4</f>
        <v>16029390.651007477</v>
      </c>
      <c r="T3" s="18">
        <f>GASTO_E_T5</f>
        <v>16029390.651007477</v>
      </c>
      <c r="U3" s="18">
        <f>GASTO_E_T6</f>
        <v>13672451.158992518</v>
      </c>
      <c r="V3" s="18"/>
    </row>
    <row r="4" spans="1:25" x14ac:dyDescent="0.3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543608662.65175009</v>
      </c>
      <c r="Q4" s="18">
        <f>TOTAL_E_T2</f>
        <v>506879669.95098019</v>
      </c>
      <c r="R4" s="18">
        <f>TOTAL_E_T3</f>
        <v>1050488332.6027303</v>
      </c>
      <c r="S4" s="18">
        <f>TOTAL_E_T4</f>
        <v>260127273.69999996</v>
      </c>
      <c r="T4" s="18">
        <f>TOTAL_E_T5</f>
        <v>251816781.36999995</v>
      </c>
      <c r="U4" s="18">
        <f>TOTAL_E_T6</f>
        <v>790361058.90273035</v>
      </c>
      <c r="V4" s="18"/>
    </row>
    <row r="5" spans="1:25" x14ac:dyDescent="0.3">
      <c r="A5" s="3"/>
      <c r="P5" s="18"/>
      <c r="Q5" s="18"/>
      <c r="R5" s="18"/>
      <c r="S5" s="18"/>
      <c r="T5" s="18"/>
      <c r="U5" s="18"/>
      <c r="V5" s="18"/>
    </row>
    <row r="6" spans="1:25" x14ac:dyDescent="0.3">
      <c r="A6" s="3"/>
      <c r="P6" s="18"/>
      <c r="Q6" s="18"/>
      <c r="R6" s="18"/>
      <c r="S6" s="18"/>
      <c r="T6" s="18"/>
      <c r="U6" s="18"/>
      <c r="V6" s="18"/>
    </row>
    <row r="7" spans="1:25" x14ac:dyDescent="0.3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3">
      <c r="A8" s="3"/>
      <c r="P8" s="18"/>
      <c r="Q8" s="18"/>
      <c r="R8" s="18"/>
      <c r="S8" s="18"/>
      <c r="T8" s="18"/>
      <c r="U8" s="18"/>
    </row>
    <row r="9" spans="1:25" x14ac:dyDescent="0.3">
      <c r="A9" s="3"/>
      <c r="P9" s="18"/>
      <c r="Q9" s="18"/>
      <c r="R9" s="18"/>
      <c r="S9" s="18"/>
      <c r="T9" s="18"/>
      <c r="U9" s="18"/>
    </row>
    <row r="10" spans="1:25" x14ac:dyDescent="0.3">
      <c r="A10" s="3"/>
      <c r="P10" s="18"/>
      <c r="Q10" s="18"/>
      <c r="R10" s="18"/>
      <c r="S10" s="18"/>
      <c r="T10" s="18"/>
      <c r="U10" s="18"/>
    </row>
    <row r="11" spans="1:25" x14ac:dyDescent="0.3">
      <c r="A11" s="3"/>
      <c r="P11" s="18"/>
      <c r="Q11" s="18"/>
      <c r="R11" s="18"/>
      <c r="S11" s="18"/>
      <c r="T11" s="18"/>
      <c r="U11" s="18"/>
    </row>
    <row r="12" spans="1:25" x14ac:dyDescent="0.3">
      <c r="A12" s="3"/>
      <c r="N12" s="20"/>
      <c r="P12" s="18"/>
      <c r="Q12" s="18"/>
      <c r="R12" s="18"/>
      <c r="S12" s="18"/>
      <c r="T12" s="18"/>
      <c r="U12" s="18"/>
    </row>
    <row r="13" spans="1:25" x14ac:dyDescent="0.3">
      <c r="A13" s="3"/>
      <c r="P13" s="18"/>
      <c r="Q13" s="18"/>
      <c r="R13" s="18"/>
      <c r="S13" s="18"/>
      <c r="T13" s="18"/>
      <c r="U13" s="18"/>
    </row>
    <row r="14" spans="1:25" x14ac:dyDescent="0.3">
      <c r="A14" s="3"/>
      <c r="P14" s="18"/>
      <c r="Q14" s="18"/>
      <c r="R14" s="18"/>
      <c r="S14" s="18"/>
      <c r="T14" s="18"/>
      <c r="U14" s="18"/>
    </row>
    <row r="15" spans="1:25" x14ac:dyDescent="0.3">
      <c r="A15" s="3"/>
      <c r="P15" s="18"/>
      <c r="Q15" s="18"/>
      <c r="R15" s="18"/>
      <c r="S15" s="18"/>
      <c r="T15" s="18"/>
      <c r="U15" s="18"/>
    </row>
    <row r="16" spans="1:25" x14ac:dyDescent="0.3">
      <c r="A16" s="3"/>
      <c r="P16" s="18"/>
      <c r="Q16" s="18"/>
      <c r="R16" s="18"/>
      <c r="S16" s="18"/>
      <c r="T16" s="18"/>
      <c r="U16" s="18"/>
    </row>
    <row r="17" spans="1:21" x14ac:dyDescent="0.3">
      <c r="A17" s="3"/>
      <c r="P17" s="18"/>
      <c r="Q17" s="18"/>
      <c r="R17" s="18"/>
      <c r="S17" s="18"/>
      <c r="T17" s="18"/>
      <c r="U17" s="18"/>
    </row>
    <row r="18" spans="1:21" x14ac:dyDescent="0.3">
      <c r="A18" s="3"/>
      <c r="P18" s="18"/>
      <c r="Q18" s="18"/>
      <c r="R18" s="18"/>
      <c r="S18" s="18"/>
      <c r="T18" s="18"/>
      <c r="U18" s="18"/>
    </row>
    <row r="19" spans="1:21" x14ac:dyDescent="0.3">
      <c r="A19" s="3"/>
      <c r="P19" s="18"/>
      <c r="Q19" s="18"/>
      <c r="R19" s="18"/>
      <c r="S19" s="18"/>
      <c r="T19" s="18"/>
      <c r="U19" s="18"/>
    </row>
    <row r="20" spans="1:21" x14ac:dyDescent="0.3">
      <c r="A20" s="3"/>
      <c r="P20" s="18"/>
      <c r="Q20" s="18"/>
      <c r="R20" s="18"/>
      <c r="S20" s="18"/>
      <c r="T20" s="18"/>
      <c r="U20" s="18"/>
    </row>
    <row r="21" spans="1:21" x14ac:dyDescent="0.3">
      <c r="A21" s="3"/>
      <c r="P21" s="18"/>
      <c r="Q21" s="18"/>
      <c r="R21" s="18"/>
      <c r="S21" s="18"/>
      <c r="T21" s="18"/>
      <c r="U21" s="18"/>
    </row>
    <row r="22" spans="1:21" x14ac:dyDescent="0.3">
      <c r="A22" s="3"/>
      <c r="P22" s="18"/>
      <c r="Q22" s="18"/>
      <c r="R22" s="18"/>
      <c r="S22" s="18"/>
      <c r="T22" s="18"/>
      <c r="U22" s="18"/>
    </row>
    <row r="23" spans="1:21" x14ac:dyDescent="0.3">
      <c r="A23" s="3"/>
      <c r="P23" s="18"/>
      <c r="Q23" s="18"/>
      <c r="R23" s="18"/>
      <c r="S23" s="18"/>
      <c r="T23" s="18"/>
      <c r="U23" s="18"/>
    </row>
    <row r="24" spans="1:21" x14ac:dyDescent="0.3">
      <c r="A24" s="3"/>
      <c r="P24" s="18"/>
      <c r="Q24" s="18"/>
      <c r="R24" s="18"/>
      <c r="S24" s="18"/>
      <c r="T24" s="18"/>
      <c r="U24" s="18"/>
    </row>
    <row r="25" spans="1:21" x14ac:dyDescent="0.3">
      <c r="A25" s="3"/>
      <c r="P25" s="18"/>
      <c r="Q25" s="18"/>
      <c r="R25" s="18"/>
      <c r="S25" s="18"/>
      <c r="T25" s="18"/>
      <c r="U25" s="18"/>
    </row>
    <row r="26" spans="1:21" x14ac:dyDescent="0.3">
      <c r="A26" s="3"/>
      <c r="P26" s="18"/>
      <c r="Q26" s="18"/>
      <c r="R26" s="18"/>
      <c r="S26" s="18"/>
      <c r="T26" s="18"/>
      <c r="U26" s="18"/>
    </row>
    <row r="27" spans="1:21" x14ac:dyDescent="0.3">
      <c r="A27" s="3"/>
      <c r="P27" s="18"/>
      <c r="Q27" s="18"/>
      <c r="R27" s="18"/>
      <c r="S27" s="18"/>
      <c r="T27" s="18"/>
      <c r="U27" s="18"/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  <row r="40" spans="1:21" x14ac:dyDescent="0.3">
      <c r="A40" s="3"/>
      <c r="P40" s="18"/>
      <c r="Q40" s="18"/>
      <c r="R40" s="18"/>
      <c r="S40" s="18"/>
      <c r="T40" s="18"/>
      <c r="U40" s="18"/>
    </row>
    <row r="41" spans="1:21" x14ac:dyDescent="0.3">
      <c r="A41" s="3"/>
      <c r="P41" s="18"/>
      <c r="Q41" s="18"/>
      <c r="R41" s="18"/>
      <c r="S41" s="18"/>
      <c r="T41" s="18"/>
      <c r="U41" s="18"/>
    </row>
    <row r="42" spans="1:21" x14ac:dyDescent="0.3">
      <c r="A42" s="3"/>
      <c r="P42" s="18"/>
      <c r="Q42" s="18"/>
      <c r="R42" s="18"/>
      <c r="S42" s="18"/>
      <c r="T42" s="18"/>
      <c r="U42" s="18"/>
    </row>
    <row r="43" spans="1:21" x14ac:dyDescent="0.3">
      <c r="A43" s="3"/>
      <c r="P43" s="18"/>
      <c r="Q43" s="18"/>
      <c r="R43" s="18"/>
      <c r="S43" s="18"/>
      <c r="T43" s="18"/>
      <c r="U43" s="18"/>
    </row>
    <row r="44" spans="1:21" x14ac:dyDescent="0.3">
      <c r="A44" s="3"/>
      <c r="P44" s="18"/>
      <c r="Q44" s="18"/>
      <c r="R44" s="18"/>
      <c r="S44" s="18"/>
      <c r="T44" s="18"/>
      <c r="U44" s="18"/>
    </row>
    <row r="45" spans="1:21" x14ac:dyDescent="0.3">
      <c r="A45" s="3"/>
      <c r="P45" s="18"/>
      <c r="Q45" s="18"/>
      <c r="R45" s="18"/>
      <c r="S45" s="18"/>
      <c r="T45" s="18"/>
      <c r="U45" s="18"/>
    </row>
    <row r="46" spans="1:21" x14ac:dyDescent="0.3">
      <c r="A46" s="3"/>
      <c r="P46" s="18"/>
      <c r="Q46" s="18"/>
      <c r="R46" s="18"/>
      <c r="S46" s="18"/>
      <c r="T46" s="18"/>
      <c r="U46" s="18"/>
    </row>
    <row r="47" spans="1:21" x14ac:dyDescent="0.3">
      <c r="A47" s="3"/>
      <c r="P47" s="18"/>
      <c r="Q47" s="18"/>
      <c r="R47" s="18"/>
      <c r="S47" s="18"/>
      <c r="T47" s="18"/>
      <c r="U47" s="18"/>
    </row>
    <row r="48" spans="1:21" x14ac:dyDescent="0.3">
      <c r="A48" s="3"/>
      <c r="P48" s="18"/>
      <c r="Q48" s="18"/>
      <c r="R48" s="18"/>
      <c r="S48" s="18"/>
      <c r="T48" s="18"/>
      <c r="U48" s="18"/>
    </row>
    <row r="49" spans="1:21" x14ac:dyDescent="0.3">
      <c r="A49" s="3"/>
      <c r="P49" s="18"/>
      <c r="Q49" s="18"/>
      <c r="R49" s="18"/>
      <c r="S49" s="18"/>
      <c r="T49" s="18"/>
      <c r="U49" s="18"/>
    </row>
    <row r="50" spans="1:21" x14ac:dyDescent="0.3">
      <c r="A50" s="3"/>
      <c r="P50" s="18"/>
      <c r="Q50" s="18"/>
      <c r="R50" s="18"/>
      <c r="S50" s="18"/>
      <c r="T50" s="18"/>
      <c r="U50" s="18"/>
    </row>
    <row r="51" spans="1:21" x14ac:dyDescent="0.3">
      <c r="A51" s="3"/>
      <c r="P51" s="18"/>
      <c r="Q51" s="18"/>
      <c r="R51" s="18"/>
      <c r="S51" s="18"/>
      <c r="T51" s="18"/>
      <c r="U51" s="18"/>
    </row>
    <row r="52" spans="1:21" x14ac:dyDescent="0.3">
      <c r="A52" s="3"/>
      <c r="P52" s="18"/>
      <c r="Q52" s="18"/>
      <c r="R52" s="18"/>
      <c r="S52" s="18"/>
      <c r="T52" s="18"/>
      <c r="U52" s="18"/>
    </row>
    <row r="53" spans="1:21" x14ac:dyDescent="0.3">
      <c r="A53" s="3"/>
      <c r="P53" s="18"/>
      <c r="Q53" s="18"/>
      <c r="R53" s="18"/>
      <c r="S53" s="18"/>
      <c r="T53" s="18"/>
      <c r="U53" s="18"/>
    </row>
    <row r="54" spans="1:21" x14ac:dyDescent="0.3">
      <c r="A54" s="3"/>
      <c r="P54" s="18"/>
      <c r="Q54" s="18"/>
      <c r="R54" s="18"/>
      <c r="S54" s="18"/>
      <c r="T54" s="18"/>
      <c r="U54" s="18"/>
    </row>
    <row r="55" spans="1:21" x14ac:dyDescent="0.3">
      <c r="A55" s="3"/>
      <c r="P55" s="18"/>
      <c r="Q55" s="18"/>
      <c r="R55" s="18"/>
      <c r="S55" s="18"/>
      <c r="T55" s="18"/>
      <c r="U55" s="18"/>
    </row>
    <row r="56" spans="1:21" x14ac:dyDescent="0.3">
      <c r="A56" s="3"/>
      <c r="P56" s="18"/>
      <c r="Q56" s="18"/>
      <c r="R56" s="18"/>
      <c r="S56" s="18"/>
      <c r="T56" s="18"/>
      <c r="U56" s="18"/>
    </row>
    <row r="57" spans="1:21" x14ac:dyDescent="0.3">
      <c r="A57" s="3"/>
      <c r="P57" s="18"/>
      <c r="Q57" s="18"/>
      <c r="R57" s="18"/>
      <c r="S57" s="18"/>
      <c r="T57" s="18"/>
      <c r="U57" s="18"/>
    </row>
    <row r="58" spans="1:21" x14ac:dyDescent="0.3">
      <c r="A58" s="3"/>
      <c r="P58" s="18"/>
      <c r="Q58" s="18"/>
      <c r="R58" s="18"/>
      <c r="S58" s="18"/>
      <c r="T58" s="18"/>
      <c r="U58" s="18"/>
    </row>
    <row r="59" spans="1:21" x14ac:dyDescent="0.3">
      <c r="A59" s="3"/>
      <c r="P59" s="18"/>
      <c r="Q59" s="18"/>
      <c r="R59" s="18"/>
      <c r="S59" s="18"/>
      <c r="T59" s="18"/>
      <c r="U59" s="18"/>
    </row>
    <row r="60" spans="1:21" x14ac:dyDescent="0.3">
      <c r="A60" s="3"/>
      <c r="P60" s="18"/>
      <c r="Q60" s="18"/>
      <c r="R60" s="18"/>
      <c r="S60" s="18"/>
      <c r="T60" s="18"/>
      <c r="U60" s="18"/>
    </row>
    <row r="61" spans="1:21" x14ac:dyDescent="0.3">
      <c r="A61" s="3"/>
      <c r="P61" s="18"/>
      <c r="Q61" s="18"/>
      <c r="R61" s="18"/>
      <c r="S61" s="18"/>
      <c r="T61" s="18"/>
      <c r="U61" s="18"/>
    </row>
    <row r="62" spans="1:21" x14ac:dyDescent="0.3">
      <c r="A62" s="3"/>
      <c r="P62" s="18"/>
      <c r="Q62" s="18"/>
      <c r="R62" s="18"/>
      <c r="S62" s="18"/>
      <c r="T62" s="18"/>
      <c r="U62" s="18"/>
    </row>
    <row r="63" spans="1:21" x14ac:dyDescent="0.3">
      <c r="A63" s="3"/>
      <c r="P63" s="18"/>
      <c r="Q63" s="18"/>
      <c r="R63" s="18"/>
      <c r="S63" s="18"/>
      <c r="T63" s="18"/>
      <c r="U63" s="18"/>
    </row>
    <row r="64" spans="1:21" x14ac:dyDescent="0.3">
      <c r="A64" s="3"/>
      <c r="P64" s="18"/>
      <c r="Q64" s="18"/>
      <c r="R64" s="18"/>
      <c r="S64" s="18"/>
      <c r="T64" s="18"/>
      <c r="U64" s="18"/>
    </row>
    <row r="65" spans="1:21" x14ac:dyDescent="0.3">
      <c r="A65" s="3"/>
      <c r="P65" s="18"/>
      <c r="Q65" s="18"/>
      <c r="R65" s="18"/>
      <c r="S65" s="18"/>
      <c r="T65" s="18"/>
      <c r="U65" s="18"/>
    </row>
    <row r="66" spans="1:21" x14ac:dyDescent="0.3">
      <c r="A66" s="3"/>
      <c r="P66" s="18"/>
      <c r="Q66" s="18"/>
      <c r="R66" s="18"/>
      <c r="S66" s="18"/>
      <c r="T66" s="18"/>
      <c r="U66" s="18"/>
    </row>
    <row r="67" spans="1:21" x14ac:dyDescent="0.3">
      <c r="A67" s="3"/>
      <c r="P67" s="18"/>
      <c r="Q67" s="18"/>
      <c r="R67" s="18"/>
      <c r="S67" s="18"/>
      <c r="T67" s="18"/>
      <c r="U67" s="18"/>
    </row>
    <row r="68" spans="1:21" x14ac:dyDescent="0.3">
      <c r="A68" s="3"/>
      <c r="P68" s="18"/>
      <c r="Q68" s="18"/>
      <c r="R68" s="18"/>
      <c r="S68" s="18"/>
      <c r="T68" s="18"/>
      <c r="U68" s="18"/>
    </row>
    <row r="69" spans="1:21" x14ac:dyDescent="0.3">
      <c r="A69" s="3"/>
      <c r="P69" s="18"/>
      <c r="Q69" s="18"/>
      <c r="R69" s="18"/>
      <c r="S69" s="18"/>
      <c r="T69" s="18"/>
      <c r="U69" s="18"/>
    </row>
    <row r="70" spans="1:21" x14ac:dyDescent="0.3">
      <c r="A70" s="3"/>
      <c r="P70" s="18"/>
      <c r="Q70" s="18"/>
      <c r="R70" s="18"/>
      <c r="S70" s="18"/>
      <c r="T70" s="18"/>
      <c r="U70" s="18"/>
    </row>
    <row r="71" spans="1:21" x14ac:dyDescent="0.3">
      <c r="A71" s="3"/>
      <c r="P71" s="18"/>
      <c r="Q71" s="18"/>
      <c r="R71" s="18"/>
      <c r="S71" s="18"/>
      <c r="T71" s="18"/>
      <c r="U71" s="18"/>
    </row>
    <row r="72" spans="1:21" x14ac:dyDescent="0.3">
      <c r="A72" s="3"/>
      <c r="P72" s="18"/>
      <c r="Q72" s="18"/>
      <c r="R72" s="18"/>
      <c r="S72" s="18"/>
      <c r="T72" s="18"/>
      <c r="U72" s="18"/>
    </row>
    <row r="73" spans="1:21" x14ac:dyDescent="0.3">
      <c r="A73" s="3"/>
      <c r="P73" s="18"/>
      <c r="Q73" s="18"/>
      <c r="R73" s="18"/>
      <c r="S73" s="18"/>
      <c r="T73" s="18"/>
      <c r="U73" s="18"/>
    </row>
    <row r="74" spans="1:21" x14ac:dyDescent="0.3">
      <c r="A74" s="3"/>
      <c r="P74" s="18"/>
      <c r="Q74" s="18"/>
      <c r="R74" s="18"/>
      <c r="S74" s="18"/>
      <c r="T74" s="18"/>
      <c r="U74" s="18"/>
    </row>
    <row r="75" spans="1:21" x14ac:dyDescent="0.3">
      <c r="A75" s="3"/>
      <c r="P75" s="18"/>
      <c r="Q75" s="18"/>
      <c r="R75" s="18"/>
      <c r="S75" s="18"/>
      <c r="T75" s="18"/>
      <c r="U75" s="18"/>
    </row>
    <row r="76" spans="1:21" x14ac:dyDescent="0.3">
      <c r="A76" s="3"/>
    </row>
    <row r="77" spans="1:21" x14ac:dyDescent="0.3">
      <c r="A77" s="3"/>
    </row>
    <row r="78" spans="1:21" x14ac:dyDescent="0.3">
      <c r="A78" s="3"/>
    </row>
    <row r="79" spans="1:21" x14ac:dyDescent="0.3">
      <c r="A79" s="3"/>
    </row>
    <row r="80" spans="1:21" x14ac:dyDescent="0.3">
      <c r="A80" s="3"/>
    </row>
    <row r="81" spans="1:1" x14ac:dyDescent="0.3">
      <c r="A81" s="3"/>
    </row>
    <row r="82" spans="1:1" x14ac:dyDescent="0.3">
      <c r="A82" s="3"/>
    </row>
    <row r="83" spans="1:1" x14ac:dyDescent="0.3">
      <c r="A83" s="3"/>
    </row>
    <row r="84" spans="1:1" x14ac:dyDescent="0.3">
      <c r="A84" s="3"/>
    </row>
    <row r="85" spans="1:1" x14ac:dyDescent="0.3">
      <c r="A85" s="3"/>
    </row>
    <row r="86" spans="1:1" x14ac:dyDescent="0.3">
      <c r="A86" s="3"/>
    </row>
    <row r="87" spans="1:1" x14ac:dyDescent="0.3">
      <c r="A87" s="3"/>
    </row>
    <row r="88" spans="1:1" x14ac:dyDescent="0.3">
      <c r="A88" s="3"/>
    </row>
    <row r="89" spans="1:1" x14ac:dyDescent="0.3">
      <c r="A89" s="3"/>
    </row>
    <row r="90" spans="1:1" x14ac:dyDescent="0.3">
      <c r="A90" s="3"/>
    </row>
    <row r="91" spans="1:1" x14ac:dyDescent="0.3">
      <c r="A91" s="3"/>
    </row>
    <row r="92" spans="1:1" x14ac:dyDescent="0.3">
      <c r="A92" s="3"/>
    </row>
    <row r="93" spans="1:1" x14ac:dyDescent="0.3">
      <c r="A93" s="3"/>
    </row>
    <row r="94" spans="1:1" x14ac:dyDescent="0.3">
      <c r="A94" s="3"/>
    </row>
    <row r="95" spans="1:1" x14ac:dyDescent="0.3">
      <c r="A95" s="3"/>
    </row>
    <row r="96" spans="1:1" x14ac:dyDescent="0.3">
      <c r="A96" s="3"/>
    </row>
    <row r="97" spans="1:1" x14ac:dyDescent="0.3">
      <c r="A97" s="3"/>
    </row>
    <row r="98" spans="1:1" x14ac:dyDescent="0.3">
      <c r="A98" s="3"/>
    </row>
    <row r="99" spans="1:1" x14ac:dyDescent="0.3">
      <c r="A99" s="3"/>
    </row>
    <row r="100" spans="1:1" x14ac:dyDescent="0.3">
      <c r="A100" s="3"/>
    </row>
    <row r="101" spans="1:1" x14ac:dyDescent="0.3">
      <c r="A101" s="3"/>
    </row>
    <row r="102" spans="1:1" x14ac:dyDescent="0.3">
      <c r="A102" s="3"/>
    </row>
    <row r="103" spans="1:1" x14ac:dyDescent="0.3">
      <c r="A103" s="3"/>
    </row>
    <row r="104" spans="1:1" x14ac:dyDescent="0.3">
      <c r="A104" s="3"/>
    </row>
    <row r="105" spans="1:1" x14ac:dyDescent="0.3">
      <c r="A105" s="3"/>
    </row>
    <row r="106" spans="1:1" x14ac:dyDescent="0.3">
      <c r="A106" s="3"/>
    </row>
    <row r="107" spans="1:1" x14ac:dyDescent="0.3">
      <c r="A107" s="3"/>
    </row>
    <row r="108" spans="1:1" x14ac:dyDescent="0.3">
      <c r="A108" s="3"/>
    </row>
    <row r="109" spans="1:1" x14ac:dyDescent="0.3">
      <c r="A109" s="3"/>
    </row>
    <row r="110" spans="1:1" x14ac:dyDescent="0.3">
      <c r="A110" s="3"/>
    </row>
    <row r="111" spans="1:1" x14ac:dyDescent="0.3">
      <c r="A111" s="3"/>
    </row>
    <row r="112" spans="1:1" x14ac:dyDescent="0.3">
      <c r="A112" s="3"/>
    </row>
    <row r="113" spans="1:1" x14ac:dyDescent="0.3">
      <c r="A113" s="3"/>
    </row>
    <row r="114" spans="1:1" x14ac:dyDescent="0.3">
      <c r="A114" s="3"/>
    </row>
    <row r="115" spans="1:1" x14ac:dyDescent="0.3">
      <c r="A115" s="3"/>
    </row>
    <row r="116" spans="1:1" x14ac:dyDescent="0.3">
      <c r="A116" s="3"/>
    </row>
    <row r="117" spans="1:1" x14ac:dyDescent="0.3">
      <c r="A117" s="3"/>
    </row>
    <row r="118" spans="1:1" x14ac:dyDescent="0.3">
      <c r="A118" s="3"/>
    </row>
    <row r="119" spans="1:1" x14ac:dyDescent="0.3">
      <c r="A119" s="3"/>
    </row>
    <row r="120" spans="1:1" x14ac:dyDescent="0.3">
      <c r="A120" s="3"/>
    </row>
    <row r="121" spans="1:1" x14ac:dyDescent="0.3">
      <c r="A121" s="3"/>
    </row>
    <row r="122" spans="1:1" x14ac:dyDescent="0.3">
      <c r="A122" s="3"/>
    </row>
    <row r="123" spans="1:1" x14ac:dyDescent="0.3">
      <c r="A123" s="3"/>
    </row>
    <row r="124" spans="1:1" x14ac:dyDescent="0.3">
      <c r="A124" s="3"/>
    </row>
    <row r="125" spans="1:1" x14ac:dyDescent="0.3">
      <c r="A125" s="3"/>
    </row>
    <row r="126" spans="1:1" x14ac:dyDescent="0.3">
      <c r="A126" s="3"/>
    </row>
    <row r="127" spans="1:1" x14ac:dyDescent="0.3">
      <c r="A127" s="3"/>
    </row>
    <row r="128" spans="1:1" x14ac:dyDescent="0.3">
      <c r="A128" s="3"/>
    </row>
    <row r="129" spans="1:1" x14ac:dyDescent="0.3">
      <c r="A129" s="3"/>
    </row>
    <row r="130" spans="1:1" x14ac:dyDescent="0.3">
      <c r="A130" s="3"/>
    </row>
    <row r="131" spans="1:1" x14ac:dyDescent="0.3">
      <c r="A131" s="3"/>
    </row>
    <row r="132" spans="1:1" x14ac:dyDescent="0.3">
      <c r="A132" s="3"/>
    </row>
    <row r="133" spans="1:1" x14ac:dyDescent="0.3">
      <c r="A133" s="3"/>
    </row>
    <row r="134" spans="1:1" x14ac:dyDescent="0.3">
      <c r="A134" s="3"/>
    </row>
    <row r="135" spans="1:1" x14ac:dyDescent="0.3">
      <c r="A135" s="3"/>
    </row>
    <row r="136" spans="1:1" x14ac:dyDescent="0.3">
      <c r="A136" s="3"/>
    </row>
    <row r="137" spans="1:1" x14ac:dyDescent="0.3">
      <c r="A137" s="3"/>
    </row>
    <row r="138" spans="1:1" x14ac:dyDescent="0.3">
      <c r="A138" s="3"/>
    </row>
    <row r="139" spans="1:1" x14ac:dyDescent="0.3">
      <c r="A139" s="3"/>
    </row>
    <row r="140" spans="1:1" x14ac:dyDescent="0.3">
      <c r="A140" s="3"/>
    </row>
    <row r="141" spans="1:1" x14ac:dyDescent="0.3">
      <c r="A141" s="3"/>
    </row>
    <row r="142" spans="1:1" x14ac:dyDescent="0.3">
      <c r="A142" s="3"/>
    </row>
    <row r="143" spans="1:1" x14ac:dyDescent="0.3">
      <c r="A143" s="3"/>
    </row>
    <row r="144" spans="1:1" x14ac:dyDescent="0.3">
      <c r="A144" s="3"/>
    </row>
    <row r="145" spans="1:1" x14ac:dyDescent="0.3">
      <c r="A145" s="3"/>
    </row>
    <row r="146" spans="1:1" x14ac:dyDescent="0.3">
      <c r="A146" s="3"/>
    </row>
    <row r="147" spans="1:1" x14ac:dyDescent="0.3">
      <c r="A147" s="3"/>
    </row>
    <row r="148" spans="1:1" x14ac:dyDescent="0.3">
      <c r="A148" s="3"/>
    </row>
    <row r="149" spans="1:1" x14ac:dyDescent="0.3">
      <c r="A149" s="3"/>
    </row>
    <row r="150" spans="1:1" x14ac:dyDescent="0.3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64" zoomScale="90" zoomScaleNormal="90" workbookViewId="0">
      <selection sqref="A1:G1"/>
    </sheetView>
  </sheetViews>
  <sheetFormatPr baseColWidth="10" defaultColWidth="0" defaultRowHeight="14.4" zeroHeight="1" x14ac:dyDescent="0.3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 x14ac:dyDescent="0.3">
      <c r="A1" s="177" t="s">
        <v>3281</v>
      </c>
      <c r="B1" s="178"/>
      <c r="C1" s="178"/>
      <c r="D1" s="178"/>
      <c r="E1" s="178"/>
      <c r="F1" s="178"/>
      <c r="G1" s="178"/>
    </row>
    <row r="2" spans="1:7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7" x14ac:dyDescent="0.3">
      <c r="A3" s="155" t="s">
        <v>396</v>
      </c>
      <c r="B3" s="156"/>
      <c r="C3" s="156"/>
      <c r="D3" s="156"/>
      <c r="E3" s="156"/>
      <c r="F3" s="156"/>
      <c r="G3" s="157"/>
    </row>
    <row r="4" spans="1:7" x14ac:dyDescent="0.3">
      <c r="A4" s="155" t="s">
        <v>397</v>
      </c>
      <c r="B4" s="156"/>
      <c r="C4" s="156"/>
      <c r="D4" s="156"/>
      <c r="E4" s="156"/>
      <c r="F4" s="156"/>
      <c r="G4" s="157"/>
    </row>
    <row r="5" spans="1:7" x14ac:dyDescent="0.3">
      <c r="A5" s="158" t="str">
        <f>TRIMESTRE</f>
        <v>Del 1 de enero al 30 de junio de 2022 (b)</v>
      </c>
      <c r="B5" s="159"/>
      <c r="C5" s="159"/>
      <c r="D5" s="159"/>
      <c r="E5" s="159"/>
      <c r="F5" s="159"/>
      <c r="G5" s="160"/>
    </row>
    <row r="6" spans="1:7" x14ac:dyDescent="0.3">
      <c r="A6" s="161" t="s">
        <v>118</v>
      </c>
      <c r="B6" s="162"/>
      <c r="C6" s="162"/>
      <c r="D6" s="162"/>
      <c r="E6" s="162"/>
      <c r="F6" s="162"/>
      <c r="G6" s="163"/>
    </row>
    <row r="7" spans="1:7" x14ac:dyDescent="0.3">
      <c r="A7" s="156" t="s">
        <v>0</v>
      </c>
      <c r="B7" s="161" t="s">
        <v>279</v>
      </c>
      <c r="C7" s="162"/>
      <c r="D7" s="162"/>
      <c r="E7" s="162"/>
      <c r="F7" s="163"/>
      <c r="G7" s="173" t="s">
        <v>3278</v>
      </c>
    </row>
    <row r="8" spans="1:7" ht="30.75" customHeight="1" x14ac:dyDescent="0.3">
      <c r="A8" s="156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2"/>
    </row>
    <row r="9" spans="1:7" x14ac:dyDescent="0.3">
      <c r="A9" s="52" t="s">
        <v>363</v>
      </c>
      <c r="B9" s="70">
        <f>SUM(B10,B19,B27,B37)</f>
        <v>543608662.65175009</v>
      </c>
      <c r="C9" s="70">
        <f t="shared" ref="C9:G9" si="0">SUM(C10,C19,C27,C37)</f>
        <v>477177828.1409803</v>
      </c>
      <c r="D9" s="70">
        <f t="shared" si="0"/>
        <v>1020786490.7927303</v>
      </c>
      <c r="E9" s="70">
        <f t="shared" si="0"/>
        <v>244097883.04899248</v>
      </c>
      <c r="F9" s="70">
        <f t="shared" si="0"/>
        <v>235787390.71899247</v>
      </c>
      <c r="G9" s="70">
        <f t="shared" si="0"/>
        <v>776688607.74373782</v>
      </c>
    </row>
    <row r="10" spans="1:7" x14ac:dyDescent="0.3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3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3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3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3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3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3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3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3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3">
      <c r="A19" s="53" t="s">
        <v>373</v>
      </c>
      <c r="B19" s="71">
        <f>SUM(B20:B26)</f>
        <v>543608662.65175009</v>
      </c>
      <c r="C19" s="71">
        <f t="shared" ref="C19:F19" si="3">SUM(C20:C26)</f>
        <v>477177828.1409803</v>
      </c>
      <c r="D19" s="71">
        <f t="shared" si="3"/>
        <v>1020786490.7927303</v>
      </c>
      <c r="E19" s="71">
        <f t="shared" si="3"/>
        <v>244097883.04899248</v>
      </c>
      <c r="F19" s="71">
        <f t="shared" si="3"/>
        <v>235787390.71899247</v>
      </c>
      <c r="G19" s="71">
        <f>SUM(G20:G26)</f>
        <v>776688607.74373782</v>
      </c>
    </row>
    <row r="20" spans="1:7" x14ac:dyDescent="0.3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3">
      <c r="A21" s="63" t="s">
        <v>375</v>
      </c>
      <c r="B21" s="71">
        <v>543608662.65175009</v>
      </c>
      <c r="C21" s="71">
        <v>477177828.1409803</v>
      </c>
      <c r="D21" s="71">
        <v>1020786490.7927303</v>
      </c>
      <c r="E21" s="71">
        <v>244097883.04899248</v>
      </c>
      <c r="F21" s="71">
        <v>235787390.71899247</v>
      </c>
      <c r="G21" s="72">
        <f t="shared" ref="G21:G26" si="4">D21-E21</f>
        <v>776688607.74373782</v>
      </c>
    </row>
    <row r="22" spans="1:7" x14ac:dyDescent="0.3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3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3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3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3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3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3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3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3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3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3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3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3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3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3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28.8" x14ac:dyDescent="0.3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3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28.8" x14ac:dyDescent="0.3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3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3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3">
      <c r="A42" s="69"/>
      <c r="B42" s="72"/>
      <c r="C42" s="72"/>
      <c r="D42" s="72"/>
      <c r="E42" s="72"/>
      <c r="F42" s="72"/>
      <c r="G42" s="72"/>
    </row>
    <row r="43" spans="1:7" x14ac:dyDescent="0.3">
      <c r="A43" s="55" t="s">
        <v>395</v>
      </c>
      <c r="B43" s="73">
        <f>SUM(B44,B53,B61,B71)</f>
        <v>0</v>
      </c>
      <c r="C43" s="73">
        <f t="shared" ref="C43:G43" si="9">SUM(C44,C53,C61,C71)</f>
        <v>29701841.809999995</v>
      </c>
      <c r="D43" s="73">
        <f t="shared" si="9"/>
        <v>29701841.809999995</v>
      </c>
      <c r="E43" s="73">
        <f t="shared" si="9"/>
        <v>16029390.651007488</v>
      </c>
      <c r="F43" s="73">
        <f t="shared" si="9"/>
        <v>16029390.651007488</v>
      </c>
      <c r="G43" s="73">
        <f t="shared" si="9"/>
        <v>13672451.158992507</v>
      </c>
    </row>
    <row r="44" spans="1:7" x14ac:dyDescent="0.3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3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3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3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3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3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3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3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3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3">
      <c r="A53" s="53" t="s">
        <v>373</v>
      </c>
      <c r="B53" s="71">
        <f>SUM(B54:B60)</f>
        <v>0</v>
      </c>
      <c r="C53" s="71">
        <f t="shared" ref="C53:G53" si="12">SUM(C54:C60)</f>
        <v>29701841.809999995</v>
      </c>
      <c r="D53" s="71">
        <f t="shared" si="12"/>
        <v>29701841.809999995</v>
      </c>
      <c r="E53" s="71">
        <f t="shared" si="12"/>
        <v>16029390.651007488</v>
      </c>
      <c r="F53" s="71">
        <f t="shared" si="12"/>
        <v>16029390.651007488</v>
      </c>
      <c r="G53" s="71">
        <f t="shared" si="12"/>
        <v>13672451.158992507</v>
      </c>
    </row>
    <row r="54" spans="1:7" x14ac:dyDescent="0.3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3">
      <c r="A55" s="69" t="s">
        <v>375</v>
      </c>
      <c r="B55" s="71">
        <v>0</v>
      </c>
      <c r="C55" s="71">
        <v>29701841.809999995</v>
      </c>
      <c r="D55" s="71">
        <v>29701841.809999995</v>
      </c>
      <c r="E55" s="71">
        <v>16029390.651007488</v>
      </c>
      <c r="F55" s="71">
        <v>16029390.651007488</v>
      </c>
      <c r="G55" s="72">
        <f t="shared" ref="G55:G60" si="13">D55-E55</f>
        <v>13672451.158992507</v>
      </c>
    </row>
    <row r="56" spans="1:7" x14ac:dyDescent="0.3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3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3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3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3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3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3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3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3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3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3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3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3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3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3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3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3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28.8" x14ac:dyDescent="0.3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3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3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3">
      <c r="A76" s="54"/>
      <c r="B76" s="75"/>
      <c r="C76" s="75"/>
      <c r="D76" s="75"/>
      <c r="E76" s="75"/>
      <c r="F76" s="75"/>
      <c r="G76" s="75"/>
    </row>
    <row r="77" spans="1:8" x14ac:dyDescent="0.3">
      <c r="A77" s="55" t="s">
        <v>360</v>
      </c>
      <c r="B77" s="73">
        <f>B43+B9</f>
        <v>543608662.65175009</v>
      </c>
      <c r="C77" s="73">
        <f t="shared" ref="C77:F77" si="18">C43+C9</f>
        <v>506879669.95098031</v>
      </c>
      <c r="D77" s="73">
        <f t="shared" si="18"/>
        <v>1050488332.6027303</v>
      </c>
      <c r="E77" s="73">
        <f t="shared" si="18"/>
        <v>260127273.69999999</v>
      </c>
      <c r="F77" s="73">
        <f t="shared" si="18"/>
        <v>251816781.36999995</v>
      </c>
      <c r="G77" s="73">
        <f>G43+G9</f>
        <v>790361058.90273035</v>
      </c>
    </row>
    <row r="78" spans="1:8" x14ac:dyDescent="0.3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543608662.65175009</v>
      </c>
      <c r="Q2" s="18">
        <f>'Formato 6 c)'!C9</f>
        <v>477177828.1409803</v>
      </c>
      <c r="R2" s="18">
        <f>'Formato 6 c)'!D9</f>
        <v>1020786490.7927303</v>
      </c>
      <c r="S2" s="18">
        <f>'Formato 6 c)'!E9</f>
        <v>244097883.04899248</v>
      </c>
      <c r="T2" s="18">
        <f>'Formato 6 c)'!F9</f>
        <v>235787390.71899247</v>
      </c>
      <c r="U2" s="18">
        <f>'Formato 6 c)'!G9</f>
        <v>776688607.74373782</v>
      </c>
    </row>
    <row r="3" spans="1:25" x14ac:dyDescent="0.3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3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3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3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3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3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3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3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3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3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543608662.65175009</v>
      </c>
      <c r="Q12" s="18">
        <f>'Formato 6 c)'!C19</f>
        <v>477177828.1409803</v>
      </c>
      <c r="R12" s="18">
        <f>'Formato 6 c)'!D19</f>
        <v>1020786490.7927303</v>
      </c>
      <c r="S12" s="18">
        <f>'Formato 6 c)'!E19</f>
        <v>244097883.04899248</v>
      </c>
      <c r="T12" s="18">
        <f>'Formato 6 c)'!F19</f>
        <v>235787390.71899247</v>
      </c>
      <c r="U12" s="18">
        <f>'Formato 6 c)'!G19</f>
        <v>776688607.74373782</v>
      </c>
    </row>
    <row r="13" spans="1:25" x14ac:dyDescent="0.3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3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543608662.65175009</v>
      </c>
      <c r="Q14" s="18">
        <f>'Formato 6 c)'!C21</f>
        <v>477177828.1409803</v>
      </c>
      <c r="R14" s="18">
        <f>'Formato 6 c)'!D21</f>
        <v>1020786490.7927303</v>
      </c>
      <c r="S14" s="18">
        <f>'Formato 6 c)'!E21</f>
        <v>244097883.04899248</v>
      </c>
      <c r="T14" s="18">
        <f>'Formato 6 c)'!F21</f>
        <v>235787390.71899247</v>
      </c>
      <c r="U14" s="18">
        <f>'Formato 6 c)'!G21</f>
        <v>776688607.74373782</v>
      </c>
    </row>
    <row r="15" spans="1:25" x14ac:dyDescent="0.3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3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3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3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3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3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3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3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3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3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3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3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3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3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3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3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3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3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3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3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3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29701841.809999995</v>
      </c>
      <c r="R35" s="18">
        <f>'Formato 6 c)'!D43</f>
        <v>29701841.809999995</v>
      </c>
      <c r="S35" s="18">
        <f>'Formato 6 c)'!E43</f>
        <v>16029390.651007488</v>
      </c>
      <c r="T35" s="18">
        <f>'Formato 6 c)'!F43</f>
        <v>16029390.651007488</v>
      </c>
      <c r="U35" s="18">
        <f>'Formato 6 c)'!G43</f>
        <v>13672451.158992507</v>
      </c>
    </row>
    <row r="36" spans="1:21" x14ac:dyDescent="0.3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3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3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3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3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3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3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3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3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3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29701841.809999995</v>
      </c>
      <c r="R45" s="18">
        <f>'Formato 6 c)'!D53</f>
        <v>29701841.809999995</v>
      </c>
      <c r="S45" s="18">
        <f>'Formato 6 c)'!E53</f>
        <v>16029390.651007488</v>
      </c>
      <c r="T45" s="18">
        <f>'Formato 6 c)'!F53</f>
        <v>16029390.651007488</v>
      </c>
      <c r="U45" s="18">
        <f>'Formato 6 c)'!G53</f>
        <v>13672451.158992507</v>
      </c>
    </row>
    <row r="46" spans="1:21" x14ac:dyDescent="0.3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3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29701841.809999995</v>
      </c>
      <c r="R47" s="18">
        <f>'Formato 6 c)'!D55</f>
        <v>29701841.809999995</v>
      </c>
      <c r="S47" s="18">
        <f>'Formato 6 c)'!E55</f>
        <v>16029390.651007488</v>
      </c>
      <c r="T47" s="18">
        <f>'Formato 6 c)'!F55</f>
        <v>16029390.651007488</v>
      </c>
      <c r="U47" s="18">
        <f>'Formato 6 c)'!G55</f>
        <v>13672451.158992507</v>
      </c>
    </row>
    <row r="48" spans="1:21" x14ac:dyDescent="0.3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3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3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3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3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3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3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3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3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3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3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3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3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3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3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3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3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3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3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3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3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543608662.65175009</v>
      </c>
      <c r="Q68" s="18">
        <f>'Formato 6 c)'!C77</f>
        <v>506879669.95098031</v>
      </c>
      <c r="R68" s="18">
        <f>'Formato 6 c)'!D77</f>
        <v>1050488332.6027303</v>
      </c>
      <c r="S68" s="18">
        <f>'Formato 6 c)'!E77</f>
        <v>260127273.69999999</v>
      </c>
      <c r="T68" s="18">
        <f>'Formato 6 c)'!F77</f>
        <v>251816781.36999995</v>
      </c>
      <c r="U68" s="18">
        <f>'Formato 6 c)'!G77</f>
        <v>790361058.90273035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4.4" x14ac:dyDescent="0.3"/>
  <cols>
    <col min="2" max="2" width="35.88671875" bestFit="1" customWidth="1"/>
    <col min="3" max="3" width="50.33203125" customWidth="1"/>
    <col min="4" max="4" width="12.109375" bestFit="1" customWidth="1"/>
  </cols>
  <sheetData>
    <row r="3" spans="2:3" x14ac:dyDescent="0.3">
      <c r="B3" t="s">
        <v>821</v>
      </c>
    </row>
    <row r="6" spans="2:3" x14ac:dyDescent="0.3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3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3">
      <c r="B8" t="s">
        <v>787</v>
      </c>
      <c r="C8" s="24" t="s">
        <v>799</v>
      </c>
    </row>
    <row r="10" spans="2:3" ht="25.5" customHeight="1" x14ac:dyDescent="0.3">
      <c r="B10" t="s">
        <v>788</v>
      </c>
      <c r="C10" s="24" t="s">
        <v>1136</v>
      </c>
    </row>
    <row r="11" spans="2:3" ht="20.25" customHeight="1" x14ac:dyDescent="0.3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3">
      <c r="B12" t="s">
        <v>786</v>
      </c>
      <c r="C12" s="24">
        <v>2022</v>
      </c>
    </row>
    <row r="14" spans="2:3" x14ac:dyDescent="0.3">
      <c r="B14" t="s">
        <v>785</v>
      </c>
      <c r="C14" s="24" t="s">
        <v>3295</v>
      </c>
    </row>
    <row r="15" spans="2:3" x14ac:dyDescent="0.3">
      <c r="C15" s="24">
        <v>2</v>
      </c>
    </row>
    <row r="16" spans="2:3" x14ac:dyDescent="0.3">
      <c r="C16" s="24" t="s">
        <v>3296</v>
      </c>
    </row>
    <row r="18" spans="4:9" ht="115.2" x14ac:dyDescent="0.3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2022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2022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2022 (m = g – l)</v>
      </c>
    </row>
    <row r="20" spans="4:9" ht="57.6" x14ac:dyDescent="0.3">
      <c r="D20" s="21" t="str">
        <f>CONCATENATE(ANIO_INFORME, " (d)")</f>
        <v>2022 (d)</v>
      </c>
      <c r="E20" s="22" t="str">
        <f>CONCATENATE("31 de diciembre de ",ANIO_INFORME-1, " (e)")</f>
        <v>31 de diciembre de 2021 (e)</v>
      </c>
      <c r="F20" s="31" t="str">
        <f>CONCATENATE("Saldo al 31 de diciembre de ",ANIO_INFORME-1, " (d)")</f>
        <v>Saldo al 31 de diciembre de 2021 (d)</v>
      </c>
    </row>
    <row r="23" spans="4:9" x14ac:dyDescent="0.3">
      <c r="D23" s="33">
        <f>ANIO_INFORME + 1</f>
        <v>2023</v>
      </c>
      <c r="E23" s="34" t="str">
        <f>CONCATENATE(ANIO_INFORME + 2, " (d)")</f>
        <v>2024 (d)</v>
      </c>
      <c r="F23" s="34" t="str">
        <f>CONCATENATE(ANIO_INFORME + 3, " (d)")</f>
        <v>2025 (d)</v>
      </c>
      <c r="G23" s="34" t="str">
        <f>CONCATENATE(ANIO_INFORME + 4, " (d)")</f>
        <v>2026 (d)</v>
      </c>
      <c r="H23" s="34" t="str">
        <f>CONCATENATE(ANIO_INFORME + 5, " (d)")</f>
        <v>2027 (d)</v>
      </c>
      <c r="I23" s="34" t="str">
        <f>CONCATENATE(ANIO_INFORME + 6, " (d)")</f>
        <v>2028 (d)</v>
      </c>
    </row>
    <row r="25" spans="4:9" x14ac:dyDescent="0.3">
      <c r="D25" s="35" t="str">
        <f>CONCATENATE(ANIO_INFORME - 5, " ",CHAR(185)," (c)")</f>
        <v>2017 ¹ (c)</v>
      </c>
      <c r="E25" s="35" t="str">
        <f>CONCATENATE(ANIO_INFORME - 4, " ",CHAR(185)," (c)")</f>
        <v>2018 ¹ (c)</v>
      </c>
      <c r="F25" s="35" t="str">
        <f>CONCATENATE(ANIO_INFORME - 3, " ",CHAR(185)," (c)")</f>
        <v>2019 ¹ (c)</v>
      </c>
      <c r="G25" s="35" t="str">
        <f>CONCATENATE(ANIO_INFORME - 2, " ",CHAR(185)," (c)")</f>
        <v>2020 ¹ (c)</v>
      </c>
      <c r="H25" s="35" t="str">
        <f>CONCATENATE(ANIO_INFORME - 1, " ",CHAR(185)," (c)")</f>
        <v>2021 ¹ (c)</v>
      </c>
      <c r="I25" s="33">
        <f>ANIO_INFORME</f>
        <v>2022</v>
      </c>
    </row>
    <row r="26" spans="4:9" x14ac:dyDescent="0.3">
      <c r="D26" s="92"/>
    </row>
    <row r="29" spans="4:9" x14ac:dyDescent="0.3">
      <c r="D29" t="s">
        <v>3135</v>
      </c>
      <c r="E29" t="s">
        <v>3136</v>
      </c>
    </row>
    <row r="30" spans="4:9" x14ac:dyDescent="0.3">
      <c r="D30" s="139">
        <v>-1.7976931348623099E+100</v>
      </c>
      <c r="E30" s="139">
        <v>1.7976931348623099E+100</v>
      </c>
    </row>
    <row r="32" spans="4:9" x14ac:dyDescent="0.3">
      <c r="D32" t="s">
        <v>3137</v>
      </c>
      <c r="E32" t="s">
        <v>3138</v>
      </c>
    </row>
    <row r="33" spans="4:5" x14ac:dyDescent="0.3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3" zoomScale="90" zoomScaleNormal="90" workbookViewId="0">
      <selection activeCell="D33" sqref="D33"/>
    </sheetView>
  </sheetViews>
  <sheetFormatPr baseColWidth="10" defaultColWidth="0" defaultRowHeight="14.4" zeroHeight="1" x14ac:dyDescent="0.3"/>
  <cols>
    <col min="1" max="1" width="111.88671875" customWidth="1"/>
    <col min="2" max="6" width="20.6640625" style="16" customWidth="1"/>
    <col min="7" max="7" width="17.5546875" style="16" customWidth="1"/>
    <col min="8" max="16384" width="10.88671875" hidden="1"/>
  </cols>
  <sheetData>
    <row r="1" spans="1:7" ht="54" customHeight="1" x14ac:dyDescent="0.3">
      <c r="A1" s="171" t="s">
        <v>3279</v>
      </c>
      <c r="B1" s="170"/>
      <c r="C1" s="170"/>
      <c r="D1" s="170"/>
      <c r="E1" s="170"/>
      <c r="F1" s="170"/>
      <c r="G1" s="170"/>
    </row>
    <row r="2" spans="1:7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7" x14ac:dyDescent="0.3">
      <c r="A3" s="158" t="s">
        <v>277</v>
      </c>
      <c r="B3" s="159"/>
      <c r="C3" s="159"/>
      <c r="D3" s="159"/>
      <c r="E3" s="159"/>
      <c r="F3" s="159"/>
      <c r="G3" s="160"/>
    </row>
    <row r="4" spans="1:7" x14ac:dyDescent="0.3">
      <c r="A4" s="158" t="s">
        <v>399</v>
      </c>
      <c r="B4" s="159"/>
      <c r="C4" s="159"/>
      <c r="D4" s="159"/>
      <c r="E4" s="159"/>
      <c r="F4" s="159"/>
      <c r="G4" s="160"/>
    </row>
    <row r="5" spans="1:7" x14ac:dyDescent="0.3">
      <c r="A5" s="158" t="str">
        <f>TRIMESTRE</f>
        <v>Del 1 de enero al 30 de junio de 2022 (b)</v>
      </c>
      <c r="B5" s="159"/>
      <c r="C5" s="159"/>
      <c r="D5" s="159"/>
      <c r="E5" s="159"/>
      <c r="F5" s="159"/>
      <c r="G5" s="160"/>
    </row>
    <row r="6" spans="1:7" x14ac:dyDescent="0.3">
      <c r="A6" s="161" t="s">
        <v>118</v>
      </c>
      <c r="B6" s="162"/>
      <c r="C6" s="162"/>
      <c r="D6" s="162"/>
      <c r="E6" s="162"/>
      <c r="F6" s="162"/>
      <c r="G6" s="163"/>
    </row>
    <row r="7" spans="1:7" x14ac:dyDescent="0.3">
      <c r="A7" s="167" t="s">
        <v>361</v>
      </c>
      <c r="B7" s="172" t="s">
        <v>279</v>
      </c>
      <c r="C7" s="172"/>
      <c r="D7" s="172"/>
      <c r="E7" s="172"/>
      <c r="F7" s="172"/>
      <c r="G7" s="172" t="s">
        <v>280</v>
      </c>
    </row>
    <row r="8" spans="1:7" ht="29.25" customHeight="1" x14ac:dyDescent="0.3">
      <c r="A8" s="168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9"/>
    </row>
    <row r="9" spans="1:7" x14ac:dyDescent="0.3">
      <c r="A9" s="52" t="s">
        <v>400</v>
      </c>
      <c r="B9" s="66">
        <f>SUM(B10,B11,B12,B15,B16,B19)</f>
        <v>125501090.69999993</v>
      </c>
      <c r="C9" s="66">
        <f t="shared" ref="C9:F9" si="0">SUM(C10,C11,C12,C15,C16,C19)</f>
        <v>0</v>
      </c>
      <c r="D9" s="66">
        <f t="shared" si="0"/>
        <v>125501090.69999993</v>
      </c>
      <c r="E9" s="66">
        <f t="shared" si="0"/>
        <v>52992626.160000019</v>
      </c>
      <c r="F9" s="66">
        <f t="shared" si="0"/>
        <v>49770200.760000013</v>
      </c>
      <c r="G9" s="66">
        <f>SUM(G10,G11,G12,G15,G16,G19)</f>
        <v>72508464.539999902</v>
      </c>
    </row>
    <row r="10" spans="1:7" x14ac:dyDescent="0.3">
      <c r="A10" s="53" t="s">
        <v>401</v>
      </c>
      <c r="B10" s="67">
        <v>125501090.69999993</v>
      </c>
      <c r="C10" s="67">
        <v>0</v>
      </c>
      <c r="D10" s="67">
        <v>125501090.69999993</v>
      </c>
      <c r="E10" s="67">
        <v>52992626.160000019</v>
      </c>
      <c r="F10" s="67">
        <v>49770200.760000013</v>
      </c>
      <c r="G10" s="67">
        <f>D10-E10</f>
        <v>72508464.539999902</v>
      </c>
    </row>
    <row r="11" spans="1:7" x14ac:dyDescent="0.3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3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3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3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3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3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3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3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3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3">
      <c r="A20" s="54"/>
      <c r="B20" s="68"/>
      <c r="C20" s="68"/>
      <c r="D20" s="68"/>
      <c r="E20" s="68"/>
      <c r="F20" s="68"/>
      <c r="G20" s="68"/>
    </row>
    <row r="21" spans="1:7" s="24" customFormat="1" x14ac:dyDescent="0.3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3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3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3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3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3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3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3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3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3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3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3">
      <c r="A32" s="54"/>
      <c r="B32" s="68"/>
      <c r="C32" s="68"/>
      <c r="D32" s="68"/>
      <c r="E32" s="68"/>
      <c r="F32" s="68"/>
      <c r="G32" s="68"/>
    </row>
    <row r="33" spans="1:7" x14ac:dyDescent="0.3">
      <c r="A33" s="55" t="s">
        <v>412</v>
      </c>
      <c r="B33" s="66">
        <f>B21+B9</f>
        <v>125501090.69999993</v>
      </c>
      <c r="C33" s="66">
        <f t="shared" ref="C33:G33" si="9">C21+C9</f>
        <v>0</v>
      </c>
      <c r="D33" s="66">
        <f t="shared" si="9"/>
        <v>125501090.69999993</v>
      </c>
      <c r="E33" s="66">
        <f t="shared" si="9"/>
        <v>52992626.160000019</v>
      </c>
      <c r="F33" s="66">
        <f t="shared" si="9"/>
        <v>49770200.760000013</v>
      </c>
      <c r="G33" s="66">
        <f t="shared" si="9"/>
        <v>72508464.539999902</v>
      </c>
    </row>
    <row r="34" spans="1:7" x14ac:dyDescent="0.3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125501090.69999993</v>
      </c>
      <c r="Q2" s="18">
        <f>'Formato 6 d)'!C9</f>
        <v>0</v>
      </c>
      <c r="R2" s="18">
        <f>'Formato 6 d)'!D9</f>
        <v>125501090.69999993</v>
      </c>
      <c r="S2" s="18">
        <f>'Formato 6 d)'!E9</f>
        <v>52992626.160000019</v>
      </c>
      <c r="T2" s="18">
        <f>'Formato 6 d)'!F9</f>
        <v>49770200.760000013</v>
      </c>
      <c r="U2" s="18">
        <f>'Formato 6 d)'!G9</f>
        <v>72508464.539999902</v>
      </c>
    </row>
    <row r="3" spans="1:25" x14ac:dyDescent="0.3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125501090.69999993</v>
      </c>
      <c r="Q3" s="18">
        <f>'Formato 6 d)'!C10</f>
        <v>0</v>
      </c>
      <c r="R3" s="18">
        <f>'Formato 6 d)'!D10</f>
        <v>125501090.69999993</v>
      </c>
      <c r="S3" s="18">
        <f>'Formato 6 d)'!E10</f>
        <v>52992626.160000019</v>
      </c>
      <c r="T3" s="18">
        <f>'Formato 6 d)'!F10</f>
        <v>49770200.760000013</v>
      </c>
      <c r="U3" s="18">
        <f>'Formato 6 d)'!G10</f>
        <v>72508464.539999902</v>
      </c>
      <c r="V3" s="18"/>
    </row>
    <row r="4" spans="1:25" x14ac:dyDescent="0.3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3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3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3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3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3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3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3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3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3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3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3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3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3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3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3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3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3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3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3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3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125501090.69999993</v>
      </c>
      <c r="Q24" s="18">
        <f>'Formato 6 d)'!C33</f>
        <v>0</v>
      </c>
      <c r="R24" s="18">
        <f>'Formato 6 d)'!D33</f>
        <v>125501090.69999993</v>
      </c>
      <c r="S24" s="18">
        <f>'Formato 6 d)'!E33</f>
        <v>52992626.160000019</v>
      </c>
      <c r="T24" s="18">
        <f>'Formato 6 d)'!F33</f>
        <v>49770200.760000013</v>
      </c>
      <c r="U24" s="18">
        <f>'Formato 6 d)'!G33</f>
        <v>72508464.539999902</v>
      </c>
    </row>
    <row r="25" spans="1:21" x14ac:dyDescent="0.3">
      <c r="A25" s="3"/>
      <c r="P25" s="18"/>
      <c r="Q25" s="18"/>
      <c r="R25" s="18"/>
      <c r="S25" s="18"/>
      <c r="T25" s="18"/>
      <c r="U25" s="18"/>
    </row>
    <row r="26" spans="1:21" x14ac:dyDescent="0.3">
      <c r="A26" s="3"/>
      <c r="P26" s="18"/>
      <c r="Q26" s="18"/>
      <c r="R26" s="18"/>
      <c r="S26" s="18"/>
      <c r="T26" s="18"/>
      <c r="U26" s="18"/>
    </row>
    <row r="27" spans="1:21" x14ac:dyDescent="0.3">
      <c r="A27" s="3"/>
      <c r="P27" s="18"/>
      <c r="Q27" s="18"/>
      <c r="R27" s="18"/>
      <c r="S27" s="18"/>
      <c r="T27" s="18"/>
      <c r="U27" s="18"/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  <row r="40" spans="1:21" x14ac:dyDescent="0.3">
      <c r="A40" s="3"/>
      <c r="P40" s="18"/>
      <c r="Q40" s="18"/>
      <c r="R40" s="18"/>
      <c r="S40" s="18"/>
      <c r="T40" s="18"/>
      <c r="U40" s="18"/>
    </row>
    <row r="41" spans="1:21" x14ac:dyDescent="0.3">
      <c r="A41" s="3"/>
      <c r="P41" s="18"/>
      <c r="Q41" s="18"/>
      <c r="R41" s="18"/>
      <c r="S41" s="18"/>
      <c r="T41" s="18"/>
      <c r="U41" s="18"/>
    </row>
    <row r="42" spans="1:21" x14ac:dyDescent="0.3">
      <c r="A42" s="3"/>
      <c r="P42" s="18"/>
      <c r="Q42" s="18"/>
      <c r="R42" s="18"/>
      <c r="S42" s="18"/>
      <c r="T42" s="18"/>
      <c r="U42" s="18"/>
    </row>
    <row r="43" spans="1:21" x14ac:dyDescent="0.3">
      <c r="A43" s="3"/>
      <c r="P43" s="18"/>
      <c r="Q43" s="18"/>
      <c r="R43" s="18"/>
      <c r="S43" s="18"/>
      <c r="T43" s="18"/>
      <c r="U43" s="18"/>
    </row>
    <row r="44" spans="1:21" x14ac:dyDescent="0.3">
      <c r="A44" s="3"/>
      <c r="P44" s="18"/>
      <c r="Q44" s="18"/>
      <c r="R44" s="18"/>
      <c r="S44" s="18"/>
      <c r="T44" s="18"/>
      <c r="U44" s="18"/>
    </row>
    <row r="45" spans="1:21" x14ac:dyDescent="0.3">
      <c r="A45" s="3"/>
      <c r="P45" s="18"/>
      <c r="Q45" s="18"/>
      <c r="R45" s="18"/>
      <c r="S45" s="18"/>
      <c r="T45" s="18"/>
      <c r="U45" s="18"/>
    </row>
    <row r="46" spans="1:21" x14ac:dyDescent="0.3">
      <c r="A46" s="3"/>
      <c r="P46" s="18"/>
      <c r="Q46" s="18"/>
      <c r="R46" s="18"/>
      <c r="S46" s="18"/>
      <c r="T46" s="18"/>
      <c r="U46" s="18"/>
    </row>
    <row r="47" spans="1:21" x14ac:dyDescent="0.3">
      <c r="A47" s="3"/>
      <c r="P47" s="18"/>
      <c r="Q47" s="18"/>
      <c r="R47" s="18"/>
      <c r="S47" s="18"/>
      <c r="T47" s="18"/>
      <c r="U47" s="18"/>
    </row>
    <row r="48" spans="1:21" x14ac:dyDescent="0.3">
      <c r="A48" s="3"/>
      <c r="P48" s="18"/>
      <c r="Q48" s="18"/>
      <c r="R48" s="18"/>
      <c r="S48" s="18"/>
      <c r="T48" s="18"/>
      <c r="U48" s="18"/>
    </row>
    <row r="49" spans="1:21" x14ac:dyDescent="0.3">
      <c r="A49" s="3"/>
      <c r="P49" s="18"/>
      <c r="Q49" s="18"/>
      <c r="R49" s="18"/>
      <c r="S49" s="18"/>
      <c r="T49" s="18"/>
      <c r="U49" s="18"/>
    </row>
    <row r="50" spans="1:21" x14ac:dyDescent="0.3">
      <c r="A50" s="3"/>
      <c r="P50" s="18"/>
      <c r="Q50" s="18"/>
      <c r="R50" s="18"/>
      <c r="S50" s="18"/>
      <c r="T50" s="18"/>
      <c r="U50" s="18"/>
    </row>
    <row r="51" spans="1:21" x14ac:dyDescent="0.3">
      <c r="A51" s="3"/>
      <c r="P51" s="18"/>
      <c r="Q51" s="18"/>
      <c r="R51" s="18"/>
      <c r="S51" s="18"/>
      <c r="T51" s="18"/>
      <c r="U51" s="18"/>
    </row>
    <row r="52" spans="1:21" x14ac:dyDescent="0.3">
      <c r="A52" s="3"/>
      <c r="P52" s="18"/>
      <c r="Q52" s="18"/>
      <c r="R52" s="18"/>
      <c r="S52" s="18"/>
      <c r="T52" s="18"/>
      <c r="U52" s="18"/>
    </row>
    <row r="53" spans="1:21" x14ac:dyDescent="0.3">
      <c r="A53" s="3"/>
      <c r="P53" s="18"/>
      <c r="Q53" s="18"/>
      <c r="R53" s="18"/>
      <c r="S53" s="18"/>
      <c r="T53" s="18"/>
      <c r="U53" s="18"/>
    </row>
    <row r="54" spans="1:21" x14ac:dyDescent="0.3">
      <c r="A54" s="3"/>
      <c r="P54" s="18"/>
      <c r="Q54" s="18"/>
      <c r="R54" s="18"/>
      <c r="S54" s="18"/>
      <c r="T54" s="18"/>
      <c r="U54" s="18"/>
    </row>
    <row r="55" spans="1:21" x14ac:dyDescent="0.3">
      <c r="A55" s="3"/>
      <c r="P55" s="18"/>
      <c r="Q55" s="18"/>
      <c r="R55" s="18"/>
      <c r="S55" s="18"/>
      <c r="T55" s="18"/>
      <c r="U55" s="18"/>
    </row>
    <row r="56" spans="1:21" x14ac:dyDescent="0.3">
      <c r="A56" s="3"/>
      <c r="P56" s="18"/>
      <c r="Q56" s="18"/>
      <c r="R56" s="18"/>
      <c r="S56" s="18"/>
      <c r="T56" s="18"/>
      <c r="U56" s="18"/>
    </row>
    <row r="57" spans="1:21" x14ac:dyDescent="0.3">
      <c r="A57" s="3"/>
      <c r="P57" s="18"/>
      <c r="Q57" s="18"/>
      <c r="R57" s="18"/>
      <c r="S57" s="18"/>
      <c r="T57" s="18"/>
      <c r="U57" s="18"/>
    </row>
    <row r="58" spans="1:21" x14ac:dyDescent="0.3">
      <c r="A58" s="3"/>
      <c r="P58" s="18"/>
      <c r="Q58" s="18"/>
      <c r="R58" s="18"/>
      <c r="S58" s="18"/>
      <c r="T58" s="18"/>
      <c r="U58" s="18"/>
    </row>
    <row r="59" spans="1:21" x14ac:dyDescent="0.3">
      <c r="A59" s="3"/>
      <c r="P59" s="18"/>
      <c r="Q59" s="18"/>
      <c r="R59" s="18"/>
      <c r="S59" s="18"/>
      <c r="T59" s="18"/>
      <c r="U59" s="18"/>
    </row>
    <row r="60" spans="1:21" x14ac:dyDescent="0.3">
      <c r="A60" s="3"/>
      <c r="P60" s="18"/>
      <c r="Q60" s="18"/>
      <c r="R60" s="18"/>
      <c r="S60" s="18"/>
      <c r="T60" s="18"/>
      <c r="U60" s="18"/>
    </row>
    <row r="61" spans="1:21" x14ac:dyDescent="0.3">
      <c r="A61" s="3"/>
      <c r="P61" s="18"/>
      <c r="Q61" s="18"/>
      <c r="R61" s="18"/>
      <c r="S61" s="18"/>
      <c r="T61" s="18"/>
      <c r="U61" s="18"/>
    </row>
    <row r="62" spans="1:21" x14ac:dyDescent="0.3">
      <c r="A62" s="3"/>
      <c r="P62" s="18"/>
      <c r="Q62" s="18"/>
      <c r="R62" s="18"/>
      <c r="S62" s="18"/>
      <c r="T62" s="18"/>
      <c r="U62" s="18"/>
    </row>
    <row r="63" spans="1:21" x14ac:dyDescent="0.3">
      <c r="A63" s="3"/>
      <c r="P63" s="18"/>
      <c r="Q63" s="18"/>
      <c r="R63" s="18"/>
      <c r="S63" s="18"/>
      <c r="T63" s="18"/>
      <c r="U63" s="18"/>
    </row>
    <row r="64" spans="1:21" x14ac:dyDescent="0.3">
      <c r="A64" s="3"/>
      <c r="P64" s="18"/>
      <c r="Q64" s="18"/>
      <c r="R64" s="18"/>
      <c r="S64" s="18"/>
      <c r="T64" s="18"/>
      <c r="U64" s="18"/>
    </row>
    <row r="65" spans="1:21" x14ac:dyDescent="0.3">
      <c r="A65" s="3"/>
      <c r="P65" s="18"/>
      <c r="Q65" s="18"/>
      <c r="R65" s="18"/>
      <c r="S65" s="18"/>
      <c r="T65" s="18"/>
      <c r="U65" s="18"/>
    </row>
    <row r="66" spans="1:21" x14ac:dyDescent="0.3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4" zoomScale="85" zoomScaleNormal="85" zoomScalePageLayoutView="90" workbookViewId="0">
      <selection activeCell="B23" sqref="B23"/>
    </sheetView>
  </sheetViews>
  <sheetFormatPr baseColWidth="10" defaultColWidth="0" defaultRowHeight="14.4" zeroHeight="1" x14ac:dyDescent="0.3"/>
  <cols>
    <col min="1" max="1" width="81.44140625" customWidth="1"/>
    <col min="2" max="7" width="20.6640625" customWidth="1"/>
    <col min="8" max="16384" width="10.88671875" hidden="1"/>
  </cols>
  <sheetData>
    <row r="1" spans="1:7" ht="37.5" customHeight="1" x14ac:dyDescent="0.3">
      <c r="A1" s="170" t="s">
        <v>413</v>
      </c>
      <c r="B1" s="170"/>
      <c r="C1" s="170"/>
      <c r="D1" s="170"/>
      <c r="E1" s="170"/>
      <c r="F1" s="170"/>
      <c r="G1" s="170"/>
    </row>
    <row r="2" spans="1:7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x14ac:dyDescent="0.3">
      <c r="A3" s="155" t="s">
        <v>414</v>
      </c>
      <c r="B3" s="156"/>
      <c r="C3" s="156"/>
      <c r="D3" s="156"/>
      <c r="E3" s="156"/>
      <c r="F3" s="156"/>
      <c r="G3" s="157"/>
    </row>
    <row r="4" spans="1:7" x14ac:dyDescent="0.3">
      <c r="A4" s="155" t="s">
        <v>118</v>
      </c>
      <c r="B4" s="156"/>
      <c r="C4" s="156"/>
      <c r="D4" s="156"/>
      <c r="E4" s="156"/>
      <c r="F4" s="156"/>
      <c r="G4" s="157"/>
    </row>
    <row r="5" spans="1:7" x14ac:dyDescent="0.3">
      <c r="A5" s="155" t="s">
        <v>415</v>
      </c>
      <c r="B5" s="156"/>
      <c r="C5" s="156"/>
      <c r="D5" s="156"/>
      <c r="E5" s="156"/>
      <c r="F5" s="156"/>
      <c r="G5" s="157"/>
    </row>
    <row r="6" spans="1:7" x14ac:dyDescent="0.3">
      <c r="A6" s="167" t="s">
        <v>3280</v>
      </c>
      <c r="B6" s="51">
        <f>ANIO1P</f>
        <v>2023</v>
      </c>
      <c r="C6" s="180" t="str">
        <f>ANIO2P</f>
        <v>2024 (d)</v>
      </c>
      <c r="D6" s="180" t="str">
        <f>ANIO3P</f>
        <v>2025 (d)</v>
      </c>
      <c r="E6" s="180" t="str">
        <f>ANIO4P</f>
        <v>2026 (d)</v>
      </c>
      <c r="F6" s="180" t="str">
        <f>ANIO5P</f>
        <v>2027 (d)</v>
      </c>
      <c r="G6" s="180" t="str">
        <f>ANIO6P</f>
        <v>2028 (d)</v>
      </c>
    </row>
    <row r="7" spans="1:7" ht="48" customHeight="1" x14ac:dyDescent="0.3">
      <c r="A7" s="168"/>
      <c r="B7" s="88" t="s">
        <v>3283</v>
      </c>
      <c r="C7" s="181"/>
      <c r="D7" s="181"/>
      <c r="E7" s="181"/>
      <c r="F7" s="181"/>
      <c r="G7" s="181"/>
    </row>
    <row r="8" spans="1:7" x14ac:dyDescent="0.3">
      <c r="A8" s="52" t="s">
        <v>421</v>
      </c>
      <c r="B8" s="59">
        <f>SUM(B9:B20)</f>
        <v>570789095.78332901</v>
      </c>
      <c r="C8" s="59">
        <f t="shared" ref="C8:G8" si="0">SUM(C9:C20)</f>
        <v>599328550.57249546</v>
      </c>
      <c r="D8" s="59">
        <f t="shared" si="0"/>
        <v>629294978.10112023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3" t="s">
        <v>220</v>
      </c>
      <c r="B13" s="60">
        <v>19349230.025222998</v>
      </c>
      <c r="C13" s="60">
        <v>20316691.52648415</v>
      </c>
      <c r="D13" s="60">
        <v>21332526.10280836</v>
      </c>
      <c r="E13" s="60">
        <v>0</v>
      </c>
      <c r="F13" s="60">
        <v>0</v>
      </c>
      <c r="G13" s="60">
        <v>0</v>
      </c>
    </row>
    <row r="14" spans="1:7" x14ac:dyDescent="0.3">
      <c r="A14" s="53" t="s">
        <v>221</v>
      </c>
      <c r="B14" s="60">
        <v>2955868.1801617504</v>
      </c>
      <c r="C14" s="60">
        <v>3103661.589169838</v>
      </c>
      <c r="D14" s="60">
        <v>3258844.6686283299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417</v>
      </c>
      <c r="B15" s="60">
        <v>548483997.57794428</v>
      </c>
      <c r="C15" s="60">
        <v>575908197.45684147</v>
      </c>
      <c r="D15" s="60">
        <v>604703607.32968354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4"/>
      <c r="B21" s="54"/>
      <c r="C21" s="54"/>
      <c r="D21" s="54"/>
      <c r="E21" s="54"/>
      <c r="F21" s="54"/>
      <c r="G21" s="54"/>
    </row>
    <row r="22" spans="1:7" x14ac:dyDescent="0.3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3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4"/>
      <c r="B28" s="54"/>
      <c r="C28" s="54"/>
      <c r="D28" s="54"/>
      <c r="E28" s="54"/>
      <c r="F28" s="54"/>
      <c r="G28" s="54"/>
    </row>
    <row r="29" spans="1:7" x14ac:dyDescent="0.3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3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54"/>
      <c r="B31" s="54"/>
      <c r="C31" s="54"/>
      <c r="D31" s="54"/>
      <c r="E31" s="54"/>
      <c r="F31" s="54"/>
      <c r="G31" s="54"/>
    </row>
    <row r="32" spans="1:7" x14ac:dyDescent="0.3">
      <c r="A32" s="14" t="s">
        <v>427</v>
      </c>
      <c r="B32" s="61">
        <f>B29+B22+B8</f>
        <v>570789095.78332901</v>
      </c>
      <c r="C32" s="61">
        <f t="shared" ref="C32:F32" si="3">C29+C22+C8</f>
        <v>599328550.57249546</v>
      </c>
      <c r="D32" s="61">
        <f t="shared" si="3"/>
        <v>629294978.10112023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3">
      <c r="A33" s="54"/>
      <c r="B33" s="54"/>
      <c r="C33" s="54"/>
      <c r="D33" s="54"/>
      <c r="E33" s="54"/>
      <c r="F33" s="54"/>
      <c r="G33" s="54"/>
    </row>
    <row r="34" spans="1:7" x14ac:dyDescent="0.3">
      <c r="A34" s="55" t="s">
        <v>271</v>
      </c>
      <c r="B34" s="62"/>
      <c r="C34" s="62"/>
      <c r="D34" s="62"/>
      <c r="E34" s="62"/>
      <c r="F34" s="62"/>
      <c r="G34" s="62"/>
    </row>
    <row r="35" spans="1:7" ht="28.8" x14ac:dyDescent="0.3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28.8" x14ac:dyDescent="0.3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3">
      <c r="A38" s="58"/>
      <c r="B38" s="13"/>
      <c r="C38" s="13"/>
      <c r="D38" s="13"/>
      <c r="E38" s="13"/>
      <c r="F38" s="13"/>
      <c r="G38" s="13"/>
    </row>
    <row r="39" spans="1:7" hidden="1" x14ac:dyDescent="0.3">
      <c r="A39" s="7"/>
      <c r="B39" s="7"/>
      <c r="C39" s="7"/>
      <c r="D39" s="7"/>
      <c r="E39" s="7"/>
      <c r="F39" s="7"/>
      <c r="G39" s="7"/>
    </row>
    <row r="40" spans="1:7" hidden="1" x14ac:dyDescent="0.3">
      <c r="A40" s="7"/>
      <c r="B40" s="7"/>
      <c r="C40" s="7"/>
      <c r="D40" s="7"/>
      <c r="E40" s="7"/>
      <c r="F40" s="7"/>
      <c r="G40" s="7"/>
    </row>
    <row r="41" spans="1:7" hidden="1" x14ac:dyDescent="0.3">
      <c r="A41" s="7"/>
      <c r="B41" s="7"/>
      <c r="C41" s="7"/>
      <c r="D41" s="7"/>
      <c r="E41" s="7"/>
      <c r="F41" s="7"/>
      <c r="G41" s="7"/>
    </row>
    <row r="42" spans="1:7" hidden="1" x14ac:dyDescent="0.3">
      <c r="A42" s="7"/>
      <c r="B42" s="7"/>
      <c r="C42" s="7"/>
      <c r="D42" s="7"/>
      <c r="E42" s="7"/>
      <c r="F42" s="7"/>
      <c r="G42" s="7"/>
    </row>
    <row r="43" spans="1:7" hidden="1" x14ac:dyDescent="0.3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570789095.78332901</v>
      </c>
      <c r="Q2" s="18">
        <f>'Formato 7 a)'!C8</f>
        <v>599328550.57249546</v>
      </c>
      <c r="R2" s="18">
        <f>'Formato 7 a)'!D8</f>
        <v>629294978.10112023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3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3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3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3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19349230.025222998</v>
      </c>
      <c r="Q7" s="18">
        <f>'Formato 7 a)'!C13</f>
        <v>20316691.52648415</v>
      </c>
      <c r="R7" s="18">
        <f>'Formato 7 a)'!D13</f>
        <v>21332526.10280836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3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2955868.1801617504</v>
      </c>
      <c r="Q8" s="18">
        <f>'Formato 7 a)'!C14</f>
        <v>3103661.589169838</v>
      </c>
      <c r="R8" s="18">
        <f>'Formato 7 a)'!D14</f>
        <v>3258844.6686283299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3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548483997.57794428</v>
      </c>
      <c r="Q9" s="18">
        <f>'Formato 7 a)'!C15</f>
        <v>575908197.45684147</v>
      </c>
      <c r="R9" s="18">
        <f>'Formato 7 a)'!D15</f>
        <v>604703607.32968354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3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3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3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3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3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3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3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3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3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3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3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3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3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3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570789095.78332901</v>
      </c>
      <c r="Q23" s="18">
        <f>'Formato 7 a)'!C32</f>
        <v>599328550.57249546</v>
      </c>
      <c r="R23" s="18">
        <f>'Formato 7 a)'!D32</f>
        <v>629294978.10112023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3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3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3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3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3" zoomScale="90" zoomScaleNormal="90" workbookViewId="0">
      <selection activeCell="B30" sqref="B30:D30"/>
    </sheetView>
  </sheetViews>
  <sheetFormatPr baseColWidth="10" defaultColWidth="0" defaultRowHeight="14.4" zeroHeight="1" x14ac:dyDescent="0.3"/>
  <cols>
    <col min="1" max="1" width="68.6640625" style="3" customWidth="1"/>
    <col min="2" max="7" width="20.6640625" style="3" customWidth="1"/>
    <col min="8" max="16384" width="10.88671875" style="3" hidden="1"/>
  </cols>
  <sheetData>
    <row r="1" spans="1:7" customFormat="1" ht="37.5" customHeight="1" x14ac:dyDescent="0.3">
      <c r="A1" s="170" t="s">
        <v>443</v>
      </c>
      <c r="B1" s="170"/>
      <c r="C1" s="170"/>
      <c r="D1" s="170"/>
      <c r="E1" s="170"/>
      <c r="F1" s="170"/>
      <c r="G1" s="170"/>
    </row>
    <row r="2" spans="1:7" customFormat="1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customFormat="1" x14ac:dyDescent="0.3">
      <c r="A3" s="155" t="s">
        <v>444</v>
      </c>
      <c r="B3" s="156"/>
      <c r="C3" s="156"/>
      <c r="D3" s="156"/>
      <c r="E3" s="156"/>
      <c r="F3" s="156"/>
      <c r="G3" s="157"/>
    </row>
    <row r="4" spans="1:7" customFormat="1" x14ac:dyDescent="0.3">
      <c r="A4" s="155" t="s">
        <v>118</v>
      </c>
      <c r="B4" s="156"/>
      <c r="C4" s="156"/>
      <c r="D4" s="156"/>
      <c r="E4" s="156"/>
      <c r="F4" s="156"/>
      <c r="G4" s="157"/>
    </row>
    <row r="5" spans="1:7" customFormat="1" x14ac:dyDescent="0.3">
      <c r="A5" s="155" t="s">
        <v>415</v>
      </c>
      <c r="B5" s="156"/>
      <c r="C5" s="156"/>
      <c r="D5" s="156"/>
      <c r="E5" s="156"/>
      <c r="F5" s="156"/>
      <c r="G5" s="157"/>
    </row>
    <row r="6" spans="1:7" customFormat="1" x14ac:dyDescent="0.3">
      <c r="A6" s="182" t="s">
        <v>3134</v>
      </c>
      <c r="B6" s="51">
        <f>ANIO1P</f>
        <v>2023</v>
      </c>
      <c r="C6" s="180" t="str">
        <f>ANIO2P</f>
        <v>2024 (d)</v>
      </c>
      <c r="D6" s="180" t="str">
        <f>ANIO3P</f>
        <v>2025 (d)</v>
      </c>
      <c r="E6" s="180" t="str">
        <f>ANIO4P</f>
        <v>2026 (d)</v>
      </c>
      <c r="F6" s="180" t="str">
        <f>ANIO5P</f>
        <v>2027 (d)</v>
      </c>
      <c r="G6" s="180" t="str">
        <f>ANIO6P</f>
        <v>2028 (d)</v>
      </c>
    </row>
    <row r="7" spans="1:7" customFormat="1" ht="48" customHeight="1" x14ac:dyDescent="0.3">
      <c r="A7" s="183"/>
      <c r="B7" s="88" t="s">
        <v>3283</v>
      </c>
      <c r="C7" s="181"/>
      <c r="D7" s="181"/>
      <c r="E7" s="181"/>
      <c r="F7" s="181"/>
      <c r="G7" s="181"/>
    </row>
    <row r="8" spans="1:7" x14ac:dyDescent="0.3">
      <c r="A8" s="52" t="s">
        <v>445</v>
      </c>
      <c r="B8" s="59">
        <f>SUM(B9:B17)</f>
        <v>570789095.78332901</v>
      </c>
      <c r="C8" s="59">
        <f t="shared" ref="C8:G8" si="0">SUM(C9:C17)</f>
        <v>599328550.57249546</v>
      </c>
      <c r="D8" s="59">
        <f t="shared" si="0"/>
        <v>629294978.10112023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3">
      <c r="A9" s="53" t="s">
        <v>446</v>
      </c>
      <c r="B9" s="60">
        <v>129266123.421</v>
      </c>
      <c r="C9" s="60">
        <v>133144107.12363</v>
      </c>
      <c r="D9" s="60">
        <v>137138430.33733889</v>
      </c>
      <c r="E9" s="60">
        <v>0</v>
      </c>
      <c r="F9" s="60">
        <v>0</v>
      </c>
      <c r="G9" s="60">
        <v>0</v>
      </c>
    </row>
    <row r="10" spans="1:7" x14ac:dyDescent="0.3">
      <c r="A10" s="53" t="s">
        <v>447</v>
      </c>
      <c r="B10" s="60">
        <v>43062761.229524486</v>
      </c>
      <c r="C10" s="60">
        <v>44354644.066410221</v>
      </c>
      <c r="D10" s="60">
        <v>45685283.388402529</v>
      </c>
      <c r="E10" s="60">
        <v>0</v>
      </c>
      <c r="F10" s="60">
        <v>0</v>
      </c>
      <c r="G10" s="60">
        <v>0</v>
      </c>
    </row>
    <row r="11" spans="1:7" x14ac:dyDescent="0.3">
      <c r="A11" s="53" t="s">
        <v>448</v>
      </c>
      <c r="B11" s="60">
        <v>137901389.27310202</v>
      </c>
      <c r="C11" s="60">
        <v>142038430.95129508</v>
      </c>
      <c r="D11" s="60">
        <v>146299583.87983394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449</v>
      </c>
      <c r="B12" s="60">
        <v>1144930.1088999999</v>
      </c>
      <c r="C12" s="60">
        <v>1179278.012167</v>
      </c>
      <c r="D12" s="60">
        <v>1214656.3525320101</v>
      </c>
      <c r="E12" s="60">
        <v>0</v>
      </c>
      <c r="F12" s="60">
        <v>0</v>
      </c>
      <c r="G12" s="60">
        <v>0</v>
      </c>
    </row>
    <row r="13" spans="1:7" x14ac:dyDescent="0.3">
      <c r="A13" s="53" t="s">
        <v>450</v>
      </c>
      <c r="B13" s="60">
        <v>26768051.298775997</v>
      </c>
      <c r="C13" s="60">
        <v>27571092.837739278</v>
      </c>
      <c r="D13" s="60">
        <v>28398225.622871459</v>
      </c>
      <c r="E13" s="60">
        <v>0</v>
      </c>
      <c r="F13" s="60">
        <v>0</v>
      </c>
      <c r="G13" s="60">
        <v>0</v>
      </c>
    </row>
    <row r="14" spans="1:7" x14ac:dyDescent="0.3">
      <c r="A14" s="53" t="s">
        <v>451</v>
      </c>
      <c r="B14" s="60">
        <v>232645840.45202649</v>
      </c>
      <c r="C14" s="60">
        <v>251040997.58125389</v>
      </c>
      <c r="D14" s="60">
        <v>270558798.52014142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89"/>
      <c r="B18" s="54"/>
      <c r="C18" s="54"/>
      <c r="D18" s="54"/>
      <c r="E18" s="54"/>
      <c r="F18" s="54"/>
      <c r="G18" s="54"/>
    </row>
    <row r="19" spans="1:7" x14ac:dyDescent="0.3">
      <c r="A19" s="55" t="s">
        <v>455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3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0" spans="1:7" x14ac:dyDescent="0.3">
      <c r="A30" s="55" t="s">
        <v>457</v>
      </c>
      <c r="B30" s="61">
        <f>B8+B19</f>
        <v>570789095.78332901</v>
      </c>
      <c r="C30" s="61">
        <f t="shared" ref="C30:G30" si="2">C8+C19</f>
        <v>599328550.57249546</v>
      </c>
      <c r="D30" s="61">
        <f t="shared" si="2"/>
        <v>629294978.10112023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3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570789095.78332901</v>
      </c>
      <c r="Q2" s="18">
        <f>'Formato 7 b)'!C8</f>
        <v>599328550.57249546</v>
      </c>
      <c r="R2" s="18">
        <f>'Formato 7 b)'!D8</f>
        <v>629294978.10112023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3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129266123.421</v>
      </c>
      <c r="Q3" s="18">
        <f>'Formato 7 b)'!C9</f>
        <v>133144107.12363</v>
      </c>
      <c r="R3" s="18">
        <f>'Formato 7 b)'!D9</f>
        <v>137138430.33733889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3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43062761.229524486</v>
      </c>
      <c r="Q4" s="18">
        <f>'Formato 7 b)'!C10</f>
        <v>44354644.066410221</v>
      </c>
      <c r="R4" s="18">
        <f>'Formato 7 b)'!D10</f>
        <v>45685283.388402529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3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137901389.27310202</v>
      </c>
      <c r="Q5" s="18">
        <f>'Formato 7 b)'!C11</f>
        <v>142038430.95129508</v>
      </c>
      <c r="R5" s="18">
        <f>'Formato 7 b)'!D11</f>
        <v>146299583.87983394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3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1144930.1088999999</v>
      </c>
      <c r="Q6" s="18">
        <f>'Formato 7 b)'!C12</f>
        <v>1179278.012167</v>
      </c>
      <c r="R6" s="18">
        <f>'Formato 7 b)'!D12</f>
        <v>1214656.3525320101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3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26768051.298775997</v>
      </c>
      <c r="Q7" s="18">
        <f>'Formato 7 b)'!C13</f>
        <v>27571092.837739278</v>
      </c>
      <c r="R7" s="18">
        <f>'Formato 7 b)'!D13</f>
        <v>28398225.622871459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3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232645840.45202649</v>
      </c>
      <c r="Q8" s="18">
        <f>'Formato 7 b)'!C14</f>
        <v>251040997.58125389</v>
      </c>
      <c r="R8" s="18">
        <f>'Formato 7 b)'!D14</f>
        <v>270558798.52014142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3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3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3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3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3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3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3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3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3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3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3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3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3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3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570789095.78332901</v>
      </c>
      <c r="Q22" s="18">
        <f>'Formato 7 b)'!C30</f>
        <v>599328550.57249546</v>
      </c>
      <c r="R22" s="18">
        <f>'Formato 7 b)'!D30</f>
        <v>629294978.10112023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90" zoomScaleNormal="90" workbookViewId="0">
      <selection sqref="A1:G1"/>
    </sheetView>
  </sheetViews>
  <sheetFormatPr baseColWidth="10" defaultColWidth="0" defaultRowHeight="14.4" zeroHeight="1" x14ac:dyDescent="0.3"/>
  <cols>
    <col min="1" max="1" width="88.109375" customWidth="1"/>
    <col min="2" max="7" width="20.6640625" customWidth="1"/>
    <col min="8" max="16384" width="10.88671875" hidden="1"/>
  </cols>
  <sheetData>
    <row r="1" spans="1:7" s="91" customFormat="1" ht="37.5" customHeight="1" x14ac:dyDescent="0.3">
      <c r="A1" s="170" t="s">
        <v>458</v>
      </c>
      <c r="B1" s="170"/>
      <c r="C1" s="170"/>
      <c r="D1" s="170"/>
      <c r="E1" s="170"/>
      <c r="F1" s="170"/>
      <c r="G1" s="170"/>
    </row>
    <row r="2" spans="1:7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x14ac:dyDescent="0.3">
      <c r="A3" s="155" t="s">
        <v>459</v>
      </c>
      <c r="B3" s="156"/>
      <c r="C3" s="156"/>
      <c r="D3" s="156"/>
      <c r="E3" s="156"/>
      <c r="F3" s="156"/>
      <c r="G3" s="157"/>
    </row>
    <row r="4" spans="1:7" x14ac:dyDescent="0.3">
      <c r="A4" s="161" t="s">
        <v>118</v>
      </c>
      <c r="B4" s="162"/>
      <c r="C4" s="162"/>
      <c r="D4" s="162"/>
      <c r="E4" s="162"/>
      <c r="F4" s="162"/>
      <c r="G4" s="163"/>
    </row>
    <row r="5" spans="1:7" x14ac:dyDescent="0.3">
      <c r="A5" s="187" t="s">
        <v>3280</v>
      </c>
      <c r="B5" s="185" t="str">
        <f>ANIO5R</f>
        <v>2017 ¹ (c)</v>
      </c>
      <c r="C5" s="185" t="str">
        <f>ANIO4R</f>
        <v>2018 ¹ (c)</v>
      </c>
      <c r="D5" s="185" t="str">
        <f>ANIO3R</f>
        <v>2019 ¹ (c)</v>
      </c>
      <c r="E5" s="185" t="str">
        <f>ANIO2R</f>
        <v>2020 ¹ (c)</v>
      </c>
      <c r="F5" s="185" t="str">
        <f>ANIO1R</f>
        <v>2021 ¹ (c)</v>
      </c>
      <c r="G5" s="51">
        <f>ANIO_INFORME</f>
        <v>2022</v>
      </c>
    </row>
    <row r="6" spans="1:7" ht="32.1" customHeight="1" x14ac:dyDescent="0.3">
      <c r="A6" s="188"/>
      <c r="B6" s="186"/>
      <c r="C6" s="186"/>
      <c r="D6" s="186"/>
      <c r="E6" s="186"/>
      <c r="F6" s="186"/>
      <c r="G6" s="88" t="s">
        <v>3286</v>
      </c>
    </row>
    <row r="7" spans="1:7" x14ac:dyDescent="0.3">
      <c r="A7" s="52" t="s">
        <v>460</v>
      </c>
      <c r="B7" s="59">
        <f>SUM(B8:B19)</f>
        <v>410576238.33999997</v>
      </c>
      <c r="C7" s="59">
        <f t="shared" ref="C7:G7" si="0">SUM(C8:C19)</f>
        <v>437042126.98281258</v>
      </c>
      <c r="D7" s="59">
        <f t="shared" si="0"/>
        <v>473131306.56</v>
      </c>
      <c r="E7" s="59">
        <f t="shared" si="0"/>
        <v>483235640.58999997</v>
      </c>
      <c r="F7" s="59">
        <f t="shared" si="0"/>
        <v>1004455844.09</v>
      </c>
      <c r="G7" s="59">
        <f t="shared" si="0"/>
        <v>543608662.64999998</v>
      </c>
    </row>
    <row r="8" spans="1:7" x14ac:dyDescent="0.3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3" t="s">
        <v>463</v>
      </c>
      <c r="B10" s="60">
        <v>1907916.07</v>
      </c>
      <c r="C10" s="60">
        <v>0</v>
      </c>
      <c r="D10" s="60">
        <v>10193326.83</v>
      </c>
      <c r="E10" s="60">
        <v>0</v>
      </c>
      <c r="F10" s="60">
        <v>0</v>
      </c>
      <c r="G10" s="60">
        <v>0</v>
      </c>
    </row>
    <row r="11" spans="1:7" x14ac:dyDescent="0.3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465</v>
      </c>
      <c r="B12" s="60">
        <v>1338896.3400000001</v>
      </c>
      <c r="C12" s="60">
        <v>0</v>
      </c>
      <c r="D12" s="60">
        <v>32872879.5</v>
      </c>
      <c r="E12" s="60">
        <v>28571359.949999999</v>
      </c>
      <c r="F12" s="60">
        <v>20109673.680000003</v>
      </c>
      <c r="G12" s="60">
        <v>18427838.120000001</v>
      </c>
    </row>
    <row r="13" spans="1:7" x14ac:dyDescent="0.3">
      <c r="A13" s="56" t="s">
        <v>466</v>
      </c>
      <c r="B13" s="60">
        <v>48411016.899999999</v>
      </c>
      <c r="C13" s="60">
        <v>24243910</v>
      </c>
      <c r="D13" s="60">
        <v>0</v>
      </c>
      <c r="E13" s="60">
        <v>20675967.199999999</v>
      </c>
      <c r="F13" s="60">
        <v>2492335.7599999998</v>
      </c>
      <c r="G13" s="60">
        <v>2815112.55</v>
      </c>
    </row>
    <row r="14" spans="1:7" x14ac:dyDescent="0.3">
      <c r="A14" s="53" t="s">
        <v>467</v>
      </c>
      <c r="B14" s="60">
        <v>358918409.02999997</v>
      </c>
      <c r="C14" s="60">
        <v>412798216.98281258</v>
      </c>
      <c r="D14" s="60">
        <v>430065100.23000002</v>
      </c>
      <c r="E14" s="60">
        <v>433988313.44</v>
      </c>
      <c r="F14" s="60">
        <v>981853834.64999998</v>
      </c>
      <c r="G14" s="60">
        <v>522365711.98000002</v>
      </c>
    </row>
    <row r="15" spans="1:7" x14ac:dyDescent="0.3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4"/>
      <c r="B20" s="54"/>
      <c r="C20" s="54"/>
      <c r="D20" s="54"/>
      <c r="E20" s="54"/>
      <c r="F20" s="54"/>
      <c r="G20" s="54"/>
    </row>
    <row r="21" spans="1:7" x14ac:dyDescent="0.3">
      <c r="A21" s="55" t="s">
        <v>477</v>
      </c>
      <c r="B21" s="61">
        <f>SUM(B22:B26)</f>
        <v>85688641.209999993</v>
      </c>
      <c r="C21" s="61">
        <f t="shared" ref="C21:G21" si="1">SUM(C22:C26)</f>
        <v>106851039</v>
      </c>
      <c r="D21" s="61">
        <f t="shared" si="1"/>
        <v>99599862.489999995</v>
      </c>
      <c r="E21" s="61">
        <f t="shared" si="1"/>
        <v>103366535.59</v>
      </c>
      <c r="F21" s="61">
        <f t="shared" si="1"/>
        <v>117899622.03000002</v>
      </c>
      <c r="G21" s="61">
        <f t="shared" si="1"/>
        <v>0</v>
      </c>
    </row>
    <row r="22" spans="1:7" x14ac:dyDescent="0.3">
      <c r="A22" s="53" t="s">
        <v>472</v>
      </c>
      <c r="B22" s="60">
        <v>0</v>
      </c>
      <c r="C22" s="60">
        <v>0</v>
      </c>
      <c r="D22" s="60">
        <v>0</v>
      </c>
      <c r="E22" s="60">
        <v>103366535.59</v>
      </c>
      <c r="F22" s="60">
        <v>69824928.170000017</v>
      </c>
      <c r="G22" s="60">
        <v>0</v>
      </c>
    </row>
    <row r="23" spans="1:7" x14ac:dyDescent="0.3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48074693.859999999</v>
      </c>
      <c r="G23" s="60">
        <v>0</v>
      </c>
    </row>
    <row r="24" spans="1:7" x14ac:dyDescent="0.3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475</v>
      </c>
      <c r="B25" s="60">
        <v>0</v>
      </c>
      <c r="C25" s="60">
        <v>0</v>
      </c>
      <c r="D25" s="60">
        <v>99599862.489999995</v>
      </c>
      <c r="E25" s="60">
        <v>0</v>
      </c>
      <c r="F25" s="60">
        <v>0</v>
      </c>
      <c r="G25" s="60">
        <v>0</v>
      </c>
    </row>
    <row r="26" spans="1:7" x14ac:dyDescent="0.3">
      <c r="A26" s="53" t="s">
        <v>476</v>
      </c>
      <c r="B26" s="60">
        <v>85688641.209999993</v>
      </c>
      <c r="C26" s="60">
        <v>106851039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4"/>
      <c r="B27" s="54"/>
      <c r="C27" s="54"/>
      <c r="D27" s="54"/>
      <c r="E27" s="54"/>
      <c r="F27" s="54"/>
      <c r="G27" s="54"/>
    </row>
    <row r="28" spans="1:7" x14ac:dyDescent="0.3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3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  <row r="31" spans="1:7" x14ac:dyDescent="0.3">
      <c r="A31" s="55" t="s">
        <v>479</v>
      </c>
      <c r="B31" s="61">
        <f>B7+B21+B28</f>
        <v>496264879.54999995</v>
      </c>
      <c r="C31" s="61">
        <f t="shared" ref="C31:G31" si="3">C7+C21+C28</f>
        <v>543893165.98281264</v>
      </c>
      <c r="D31" s="61">
        <f t="shared" si="3"/>
        <v>572731169.04999995</v>
      </c>
      <c r="E31" s="61">
        <f t="shared" si="3"/>
        <v>586602176.17999995</v>
      </c>
      <c r="F31" s="61">
        <f t="shared" si="3"/>
        <v>1122355466.1200001</v>
      </c>
      <c r="G31" s="61">
        <f t="shared" si="3"/>
        <v>543608662.64999998</v>
      </c>
    </row>
    <row r="32" spans="1:7" x14ac:dyDescent="0.3">
      <c r="A32" s="54"/>
      <c r="B32" s="54"/>
      <c r="C32" s="54"/>
      <c r="D32" s="54"/>
      <c r="E32" s="54"/>
      <c r="F32" s="54"/>
      <c r="G32" s="54"/>
    </row>
    <row r="33" spans="1:7" x14ac:dyDescent="0.3">
      <c r="A33" s="55" t="s">
        <v>271</v>
      </c>
      <c r="B33" s="54"/>
      <c r="C33" s="54"/>
      <c r="D33" s="54"/>
      <c r="E33" s="54"/>
      <c r="F33" s="54"/>
      <c r="G33" s="54"/>
    </row>
    <row r="34" spans="1:7" x14ac:dyDescent="0.3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28.8" x14ac:dyDescent="0.3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3">
      <c r="A37" s="65"/>
      <c r="B37" s="65"/>
      <c r="C37" s="65"/>
      <c r="D37" s="65"/>
      <c r="E37" s="65"/>
      <c r="F37" s="65"/>
      <c r="G37" s="65"/>
    </row>
    <row r="38" spans="1:7" x14ac:dyDescent="0.3">
      <c r="A38" s="90"/>
    </row>
    <row r="39" spans="1:7" ht="15" customHeight="1" x14ac:dyDescent="0.3">
      <c r="A39" s="184" t="s">
        <v>3284</v>
      </c>
      <c r="B39" s="184"/>
      <c r="C39" s="184"/>
      <c r="D39" s="184"/>
      <c r="E39" s="184"/>
      <c r="F39" s="184"/>
      <c r="G39" s="184"/>
    </row>
    <row r="40" spans="1:7" ht="15" customHeight="1" x14ac:dyDescent="0.3">
      <c r="A40" s="184" t="s">
        <v>3285</v>
      </c>
      <c r="B40" s="184"/>
      <c r="C40" s="184"/>
      <c r="D40" s="184"/>
      <c r="E40" s="184"/>
      <c r="F40" s="184"/>
      <c r="G40" s="184"/>
    </row>
    <row r="41" spans="1:7" hidden="1" x14ac:dyDescent="0.3"/>
    <row r="42" spans="1:7" ht="15" hidden="1" customHeight="1" x14ac:dyDescent="0.3"/>
    <row r="43" spans="1:7" ht="15" hidden="1" customHeight="1" x14ac:dyDescent="0.3"/>
    <row r="44" spans="1:7" ht="15" hidden="1" customHeight="1" x14ac:dyDescent="0.3"/>
    <row r="45" spans="1:7" ht="15" hidden="1" customHeight="1" x14ac:dyDescent="0.3"/>
    <row r="46" spans="1:7" ht="15" hidden="1" customHeight="1" x14ac:dyDescent="0.3"/>
    <row r="47" spans="1:7" ht="15.75" hidden="1" customHeight="1" x14ac:dyDescent="0.3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410576238.33999997</v>
      </c>
      <c r="Q2" s="18">
        <f>'Formato 7 c)'!C7</f>
        <v>437042126.98281258</v>
      </c>
      <c r="R2" s="18">
        <f>'Formato 7 c)'!D7</f>
        <v>473131306.56</v>
      </c>
      <c r="S2" s="18">
        <f>'Formato 7 c)'!E7</f>
        <v>483235640.58999997</v>
      </c>
      <c r="T2" s="18">
        <f>'Formato 7 c)'!F7</f>
        <v>1004455844.09</v>
      </c>
      <c r="U2" s="18">
        <f>'Formato 7 c)'!G7</f>
        <v>543608662.64999998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3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3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1907916.07</v>
      </c>
      <c r="Q5" s="18">
        <f>'Formato 7 c)'!C10</f>
        <v>0</v>
      </c>
      <c r="R5" s="18">
        <f>'Formato 7 c)'!D10</f>
        <v>10193326.83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3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3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1338896.3400000001</v>
      </c>
      <c r="Q7" s="18">
        <f>'Formato 7 c)'!C12</f>
        <v>0</v>
      </c>
      <c r="R7" s="18">
        <f>'Formato 7 c)'!D12</f>
        <v>32872879.5</v>
      </c>
      <c r="S7" s="18">
        <f>'Formato 7 c)'!E12</f>
        <v>28571359.949999999</v>
      </c>
      <c r="T7" s="18">
        <f>'Formato 7 c)'!F12</f>
        <v>20109673.680000003</v>
      </c>
      <c r="U7" s="18">
        <f>'Formato 7 c)'!G12</f>
        <v>18427838.120000001</v>
      </c>
    </row>
    <row r="8" spans="1:21" x14ac:dyDescent="0.3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48411016.899999999</v>
      </c>
      <c r="Q8" s="18">
        <f>'Formato 7 c)'!C13</f>
        <v>24243910</v>
      </c>
      <c r="R8" s="18">
        <f>'Formato 7 c)'!D13</f>
        <v>0</v>
      </c>
      <c r="S8" s="18">
        <f>'Formato 7 c)'!E13</f>
        <v>20675967.199999999</v>
      </c>
      <c r="T8" s="18">
        <f>'Formato 7 c)'!F13</f>
        <v>2492335.7599999998</v>
      </c>
      <c r="U8" s="18">
        <f>'Formato 7 c)'!G13</f>
        <v>2815112.55</v>
      </c>
    </row>
    <row r="9" spans="1:21" x14ac:dyDescent="0.3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358918409.02999997</v>
      </c>
      <c r="Q9" s="18">
        <f>'Formato 7 c)'!C14</f>
        <v>412798216.98281258</v>
      </c>
      <c r="R9" s="18">
        <f>'Formato 7 c)'!D14</f>
        <v>430065100.23000002</v>
      </c>
      <c r="S9" s="18">
        <f>'Formato 7 c)'!E14</f>
        <v>433988313.44</v>
      </c>
      <c r="T9" s="18">
        <f>'Formato 7 c)'!F14</f>
        <v>981853834.64999998</v>
      </c>
      <c r="U9" s="18">
        <f>'Formato 7 c)'!G14</f>
        <v>522365711.98000002</v>
      </c>
    </row>
    <row r="10" spans="1:21" x14ac:dyDescent="0.3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3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3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3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3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3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85688641.209999993</v>
      </c>
      <c r="Q15" s="18">
        <f>'Formato 7 c)'!C21</f>
        <v>106851039</v>
      </c>
      <c r="R15" s="18">
        <f>'Formato 7 c)'!D21</f>
        <v>99599862.489999995</v>
      </c>
      <c r="S15" s="18">
        <f>'Formato 7 c)'!E21</f>
        <v>103366535.59</v>
      </c>
      <c r="T15" s="18">
        <f>'Formato 7 c)'!F21</f>
        <v>117899622.03000002</v>
      </c>
      <c r="U15" s="18">
        <f>'Formato 7 c)'!G21</f>
        <v>0</v>
      </c>
    </row>
    <row r="16" spans="1:21" x14ac:dyDescent="0.3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103366535.59</v>
      </c>
      <c r="T16" s="18">
        <f>'Formato 7 c)'!F22</f>
        <v>69824928.170000017</v>
      </c>
      <c r="U16" s="18">
        <f>'Formato 7 c)'!G22</f>
        <v>0</v>
      </c>
    </row>
    <row r="17" spans="1:21" x14ac:dyDescent="0.3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48074693.859999999</v>
      </c>
      <c r="U17" s="18">
        <f>'Formato 7 c)'!G23</f>
        <v>0</v>
      </c>
    </row>
    <row r="18" spans="1:21" x14ac:dyDescent="0.3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3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99599862.489999995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3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85688641.209999993</v>
      </c>
      <c r="Q20" s="18">
        <f>'Formato 7 c)'!C26</f>
        <v>106851039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3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3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3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496264879.54999995</v>
      </c>
      <c r="Q23" s="18">
        <f>'Formato 7 c)'!C31</f>
        <v>543893165.98281264</v>
      </c>
      <c r="R23" s="18">
        <f>'Formato 7 c)'!D31</f>
        <v>572731169.04999995</v>
      </c>
      <c r="S23" s="18">
        <f>'Formato 7 c)'!E31</f>
        <v>586602176.17999995</v>
      </c>
      <c r="T23" s="18">
        <f>'Formato 7 c)'!F31</f>
        <v>1122355466.1200001</v>
      </c>
      <c r="U23" s="18">
        <f>'Formato 7 c)'!G31</f>
        <v>543608662.64999998</v>
      </c>
    </row>
    <row r="24" spans="1:21" x14ac:dyDescent="0.3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3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3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3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D31" sqref="D31"/>
    </sheetView>
  </sheetViews>
  <sheetFormatPr baseColWidth="10" defaultColWidth="0" defaultRowHeight="14.4" zeroHeight="1" x14ac:dyDescent="0.3"/>
  <cols>
    <col min="1" max="1" width="69.44140625" customWidth="1"/>
    <col min="2" max="7" width="20.6640625" customWidth="1"/>
    <col min="8" max="16384" width="10.88671875" hidden="1"/>
  </cols>
  <sheetData>
    <row r="1" spans="1:7" s="91" customFormat="1" ht="37.5" customHeight="1" x14ac:dyDescent="0.3">
      <c r="A1" s="170" t="s">
        <v>482</v>
      </c>
      <c r="B1" s="170"/>
      <c r="C1" s="170"/>
      <c r="D1" s="170"/>
      <c r="E1" s="170"/>
      <c r="F1" s="170"/>
      <c r="G1" s="170"/>
    </row>
    <row r="2" spans="1:7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x14ac:dyDescent="0.3">
      <c r="A3" s="155" t="s">
        <v>483</v>
      </c>
      <c r="B3" s="156"/>
      <c r="C3" s="156"/>
      <c r="D3" s="156"/>
      <c r="E3" s="156"/>
      <c r="F3" s="156"/>
      <c r="G3" s="157"/>
    </row>
    <row r="4" spans="1:7" x14ac:dyDescent="0.3">
      <c r="A4" s="161" t="s">
        <v>118</v>
      </c>
      <c r="B4" s="162"/>
      <c r="C4" s="162"/>
      <c r="D4" s="162"/>
      <c r="E4" s="162"/>
      <c r="F4" s="162"/>
      <c r="G4" s="163"/>
    </row>
    <row r="5" spans="1:7" x14ac:dyDescent="0.3">
      <c r="A5" s="189" t="s">
        <v>3134</v>
      </c>
      <c r="B5" s="185" t="str">
        <f>ANIO5R</f>
        <v>2017 ¹ (c)</v>
      </c>
      <c r="C5" s="185" t="str">
        <f>ANIO4R</f>
        <v>2018 ¹ (c)</v>
      </c>
      <c r="D5" s="185" t="str">
        <f>ANIO3R</f>
        <v>2019 ¹ (c)</v>
      </c>
      <c r="E5" s="185" t="str">
        <f>ANIO2R</f>
        <v>2020 ¹ (c)</v>
      </c>
      <c r="F5" s="185" t="str">
        <f>ANIO1R</f>
        <v>2021 ¹ (c)</v>
      </c>
      <c r="G5" s="51">
        <f>ANIO_INFORME</f>
        <v>2022</v>
      </c>
    </row>
    <row r="6" spans="1:7" ht="32.1" customHeight="1" x14ac:dyDescent="0.3">
      <c r="A6" s="190"/>
      <c r="B6" s="186"/>
      <c r="C6" s="186"/>
      <c r="D6" s="186"/>
      <c r="E6" s="186"/>
      <c r="F6" s="186"/>
      <c r="G6" s="88" t="s">
        <v>3287</v>
      </c>
    </row>
    <row r="7" spans="1:7" x14ac:dyDescent="0.3">
      <c r="A7" s="52" t="s">
        <v>484</v>
      </c>
      <c r="B7" s="59">
        <f>SUM(B8:B16)</f>
        <v>281480929.83240008</v>
      </c>
      <c r="C7" s="59">
        <f t="shared" ref="C7:G7" si="0">SUM(C8:C16)</f>
        <v>326159206.70920002</v>
      </c>
      <c r="D7" s="59">
        <f t="shared" si="0"/>
        <v>461254022.40500009</v>
      </c>
      <c r="E7" s="59">
        <f t="shared" si="0"/>
        <v>565404283.40799999</v>
      </c>
      <c r="F7" s="59">
        <f t="shared" si="0"/>
        <v>521667663.98000002</v>
      </c>
      <c r="G7" s="59">
        <f t="shared" si="0"/>
        <v>125701911.36724997</v>
      </c>
    </row>
    <row r="8" spans="1:7" x14ac:dyDescent="0.3">
      <c r="A8" s="53" t="s">
        <v>446</v>
      </c>
      <c r="B8" s="60">
        <v>105209381.61000007</v>
      </c>
      <c r="C8" s="60">
        <v>109213604.25999998</v>
      </c>
      <c r="D8" s="60">
        <v>111808624.745</v>
      </c>
      <c r="E8" s="60">
        <v>111229441.93000001</v>
      </c>
      <c r="F8" s="60">
        <v>116303374.29000001</v>
      </c>
      <c r="G8" s="60">
        <v>24767157.899999991</v>
      </c>
    </row>
    <row r="9" spans="1:7" x14ac:dyDescent="0.3">
      <c r="A9" s="53" t="s">
        <v>447</v>
      </c>
      <c r="B9" s="60">
        <v>40457820.490000002</v>
      </c>
      <c r="C9" s="60">
        <v>52230376.329200022</v>
      </c>
      <c r="D9" s="60">
        <v>43535262.189999998</v>
      </c>
      <c r="E9" s="60">
        <v>55510489.828000009</v>
      </c>
      <c r="F9" s="60">
        <v>57007264.170000002</v>
      </c>
      <c r="G9" s="60">
        <v>5786220.8612999991</v>
      </c>
    </row>
    <row r="10" spans="1:7" x14ac:dyDescent="0.3">
      <c r="A10" s="53" t="s">
        <v>448</v>
      </c>
      <c r="B10" s="60">
        <v>119622372.21240003</v>
      </c>
      <c r="C10" s="60">
        <v>138567278.08000004</v>
      </c>
      <c r="D10" s="60">
        <v>140658440.15000001</v>
      </c>
      <c r="E10" s="60">
        <v>135702512.24000001</v>
      </c>
      <c r="F10" s="60">
        <v>145244748.88</v>
      </c>
      <c r="G10" s="60">
        <v>42182469.165949985</v>
      </c>
    </row>
    <row r="11" spans="1:7" x14ac:dyDescent="0.3">
      <c r="A11" s="53" t="s">
        <v>449</v>
      </c>
      <c r="B11" s="60">
        <v>789898.60999999987</v>
      </c>
      <c r="C11" s="60">
        <v>1082210.2</v>
      </c>
      <c r="D11" s="60">
        <v>736288.91</v>
      </c>
      <c r="E11" s="60">
        <v>1899670</v>
      </c>
      <c r="F11" s="60">
        <v>58465012.109999999</v>
      </c>
      <c r="G11" s="60">
        <v>23023.71</v>
      </c>
    </row>
    <row r="12" spans="1:7" x14ac:dyDescent="0.3">
      <c r="A12" s="53" t="s">
        <v>450</v>
      </c>
      <c r="B12" s="60">
        <v>15384935.019999998</v>
      </c>
      <c r="C12" s="60">
        <v>23203027.810000002</v>
      </c>
      <c r="D12" s="60">
        <v>10990609.57</v>
      </c>
      <c r="E12" s="60">
        <v>24610942.259999998</v>
      </c>
      <c r="F12" s="60">
        <v>26254738.68</v>
      </c>
      <c r="G12" s="60">
        <v>160450.20000000001</v>
      </c>
    </row>
    <row r="13" spans="1:7" x14ac:dyDescent="0.3">
      <c r="A13" s="53" t="s">
        <v>451</v>
      </c>
      <c r="B13" s="60"/>
      <c r="C13" s="60"/>
      <c r="D13" s="60">
        <v>79998201.540000007</v>
      </c>
      <c r="E13" s="60">
        <v>176525835.42999998</v>
      </c>
      <c r="F13" s="60">
        <v>118387961.97</v>
      </c>
      <c r="G13" s="60">
        <v>52782589.529999994</v>
      </c>
    </row>
    <row r="14" spans="1:7" x14ac:dyDescent="0.3">
      <c r="A14" s="53" t="s">
        <v>452</v>
      </c>
      <c r="B14" s="60"/>
      <c r="C14" s="60"/>
      <c r="D14" s="60">
        <v>43556000</v>
      </c>
      <c r="E14" s="60">
        <v>59693431.260000005</v>
      </c>
      <c r="F14" s="60">
        <v>0</v>
      </c>
      <c r="G14" s="60">
        <v>0</v>
      </c>
    </row>
    <row r="15" spans="1:7" x14ac:dyDescent="0.3">
      <c r="A15" s="53" t="s">
        <v>453</v>
      </c>
      <c r="B15" s="60">
        <v>16521.89</v>
      </c>
      <c r="C15" s="60">
        <v>1862710.03</v>
      </c>
      <c r="D15" s="60">
        <v>29970595.300000001</v>
      </c>
      <c r="E15" s="60">
        <v>231960.46</v>
      </c>
      <c r="F15" s="60">
        <v>4563.88</v>
      </c>
      <c r="G15" s="60">
        <v>0</v>
      </c>
    </row>
    <row r="16" spans="1:7" x14ac:dyDescent="0.3">
      <c r="A16" s="53" t="s">
        <v>454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4"/>
      <c r="B17" s="54"/>
      <c r="C17" s="54"/>
      <c r="D17" s="54"/>
      <c r="E17" s="54"/>
      <c r="F17" s="54"/>
      <c r="G17" s="54"/>
    </row>
    <row r="18" spans="1:7" x14ac:dyDescent="0.3">
      <c r="A18" s="55" t="s">
        <v>485</v>
      </c>
      <c r="B18" s="61">
        <f>SUM(B19:B27)</f>
        <v>75155721.780000001</v>
      </c>
      <c r="C18" s="61">
        <f t="shared" ref="C18:G18" si="1">SUM(C19:C27)</f>
        <v>138826523</v>
      </c>
      <c r="D18" s="61">
        <f t="shared" si="1"/>
        <v>115518199.29000001</v>
      </c>
      <c r="E18" s="61">
        <f t="shared" si="1"/>
        <v>97379616.5</v>
      </c>
      <c r="F18" s="61">
        <f t="shared" si="1"/>
        <v>88855851.179999992</v>
      </c>
      <c r="G18" s="61">
        <f t="shared" si="1"/>
        <v>924786421.23548019</v>
      </c>
    </row>
    <row r="19" spans="1:7" x14ac:dyDescent="0.3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100733932.79949997</v>
      </c>
    </row>
    <row r="20" spans="1:7" x14ac:dyDescent="0.3">
      <c r="A20" s="53" t="s">
        <v>447</v>
      </c>
      <c r="B20" s="60">
        <v>0</v>
      </c>
      <c r="C20" s="60">
        <v>0</v>
      </c>
      <c r="D20" s="60">
        <v>0</v>
      </c>
      <c r="E20" s="60">
        <v>4032373.5900000003</v>
      </c>
      <c r="F20" s="60">
        <v>35674.75</v>
      </c>
      <c r="G20" s="60">
        <v>46274708.429999992</v>
      </c>
    </row>
    <row r="21" spans="1:7" x14ac:dyDescent="0.3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178539374.59598005</v>
      </c>
    </row>
    <row r="22" spans="1:7" x14ac:dyDescent="0.3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58558.92</v>
      </c>
    </row>
    <row r="23" spans="1:7" x14ac:dyDescent="0.3">
      <c r="A23" s="53" t="s">
        <v>450</v>
      </c>
      <c r="B23" s="60">
        <v>0</v>
      </c>
      <c r="C23" s="60">
        <v>0</v>
      </c>
      <c r="D23" s="60">
        <v>0</v>
      </c>
      <c r="E23" s="60">
        <v>3636685.18</v>
      </c>
      <c r="F23" s="60">
        <v>0</v>
      </c>
      <c r="G23" s="60">
        <v>132652657.81</v>
      </c>
    </row>
    <row r="24" spans="1:7" x14ac:dyDescent="0.3">
      <c r="A24" s="53" t="s">
        <v>451</v>
      </c>
      <c r="B24" s="60">
        <v>75155721.780000001</v>
      </c>
      <c r="C24" s="60">
        <v>138826523</v>
      </c>
      <c r="D24" s="60">
        <v>115518199.29000001</v>
      </c>
      <c r="E24" s="60">
        <v>89710557.730000004</v>
      </c>
      <c r="F24" s="60">
        <v>88820176.429999992</v>
      </c>
      <c r="G24" s="60">
        <v>239352195.65999997</v>
      </c>
    </row>
    <row r="25" spans="1:7" x14ac:dyDescent="0.3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/>
      <c r="G25" s="60">
        <v>227164343.98000026</v>
      </c>
    </row>
    <row r="26" spans="1:7" x14ac:dyDescent="0.3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10649.04</v>
      </c>
    </row>
    <row r="27" spans="1:7" x14ac:dyDescent="0.3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4"/>
      <c r="B28" s="54"/>
      <c r="C28" s="54"/>
      <c r="D28" s="54"/>
      <c r="E28" s="54"/>
      <c r="F28" s="54"/>
      <c r="G28" s="54"/>
    </row>
    <row r="29" spans="1:7" x14ac:dyDescent="0.3">
      <c r="A29" s="55" t="s">
        <v>486</v>
      </c>
      <c r="B29" s="60">
        <f>B7+B18</f>
        <v>356636651.61240005</v>
      </c>
      <c r="C29" s="60">
        <f t="shared" ref="C29:G29" si="2">C7+C18</f>
        <v>464985729.70920002</v>
      </c>
      <c r="D29" s="60">
        <f t="shared" si="2"/>
        <v>576772221.69500005</v>
      </c>
      <c r="E29" s="60">
        <f t="shared" si="2"/>
        <v>662783899.90799999</v>
      </c>
      <c r="F29" s="60">
        <f t="shared" si="2"/>
        <v>610523515.15999997</v>
      </c>
      <c r="G29" s="60">
        <f t="shared" si="2"/>
        <v>1050488332.6027302</v>
      </c>
    </row>
    <row r="30" spans="1:7" x14ac:dyDescent="0.3">
      <c r="A30" s="58"/>
      <c r="B30" s="58"/>
      <c r="C30" s="58"/>
      <c r="D30" s="58"/>
      <c r="E30" s="58"/>
      <c r="F30" s="58"/>
      <c r="G30" s="58"/>
    </row>
    <row r="31" spans="1:7" x14ac:dyDescent="0.3">
      <c r="A31" s="90"/>
    </row>
    <row r="32" spans="1:7" x14ac:dyDescent="0.3">
      <c r="A32" s="184" t="s">
        <v>3284</v>
      </c>
      <c r="B32" s="184"/>
      <c r="C32" s="184"/>
      <c r="D32" s="184"/>
      <c r="E32" s="184"/>
      <c r="F32" s="184"/>
      <c r="G32" s="184"/>
    </row>
    <row r="33" spans="1:7" x14ac:dyDescent="0.3">
      <c r="A33" s="184" t="s">
        <v>3285</v>
      </c>
      <c r="B33" s="184"/>
      <c r="C33" s="184"/>
      <c r="D33" s="184"/>
      <c r="E33" s="184"/>
      <c r="F33" s="184"/>
      <c r="G33" s="18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281480929.83240008</v>
      </c>
      <c r="Q2" s="18">
        <f>'Formato 7 d)'!C7</f>
        <v>326159206.70920002</v>
      </c>
      <c r="R2" s="18">
        <f>'Formato 7 d)'!D7</f>
        <v>461254022.40500009</v>
      </c>
      <c r="S2" s="18">
        <f>'Formato 7 d)'!E7</f>
        <v>565404283.40799999</v>
      </c>
      <c r="T2" s="18">
        <f>'Formato 7 d)'!F7</f>
        <v>521667663.98000002</v>
      </c>
      <c r="U2" s="18">
        <f>'Formato 7 d)'!G7</f>
        <v>125701911.36724997</v>
      </c>
    </row>
    <row r="3" spans="1:21" x14ac:dyDescent="0.3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105209381.61000007</v>
      </c>
      <c r="Q3" s="18">
        <f>'Formato 7 d)'!C8</f>
        <v>109213604.25999998</v>
      </c>
      <c r="R3" s="18">
        <f>'Formato 7 d)'!D8</f>
        <v>111808624.745</v>
      </c>
      <c r="S3" s="18">
        <f>'Formato 7 d)'!E8</f>
        <v>111229441.93000001</v>
      </c>
      <c r="T3" s="18">
        <f>'Formato 7 d)'!F8</f>
        <v>116303374.29000001</v>
      </c>
      <c r="U3" s="18">
        <f>'Formato 7 d)'!G8</f>
        <v>24767157.899999991</v>
      </c>
    </row>
    <row r="4" spans="1:21" x14ac:dyDescent="0.3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40457820.490000002</v>
      </c>
      <c r="Q4" s="18">
        <f>'Formato 7 d)'!C9</f>
        <v>52230376.329200022</v>
      </c>
      <c r="R4" s="18">
        <f>'Formato 7 d)'!D9</f>
        <v>43535262.189999998</v>
      </c>
      <c r="S4" s="18">
        <f>'Formato 7 d)'!E9</f>
        <v>55510489.828000009</v>
      </c>
      <c r="T4" s="18">
        <f>'Formato 7 d)'!F9</f>
        <v>57007264.170000002</v>
      </c>
      <c r="U4" s="18">
        <f>'Formato 7 d)'!G9</f>
        <v>5786220.8612999991</v>
      </c>
    </row>
    <row r="5" spans="1:21" x14ac:dyDescent="0.3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119622372.21240003</v>
      </c>
      <c r="Q5" s="18">
        <f>'Formato 7 d)'!C10</f>
        <v>138567278.08000004</v>
      </c>
      <c r="R5" s="18">
        <f>'Formato 7 d)'!D10</f>
        <v>140658440.15000001</v>
      </c>
      <c r="S5" s="18">
        <f>'Formato 7 d)'!E10</f>
        <v>135702512.24000001</v>
      </c>
      <c r="T5" s="18">
        <f>'Formato 7 d)'!F10</f>
        <v>145244748.88</v>
      </c>
      <c r="U5" s="18">
        <f>'Formato 7 d)'!G10</f>
        <v>42182469.165949985</v>
      </c>
    </row>
    <row r="6" spans="1:21" x14ac:dyDescent="0.3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789898.60999999987</v>
      </c>
      <c r="Q6" s="18">
        <f>'Formato 7 d)'!C11</f>
        <v>1082210.2</v>
      </c>
      <c r="R6" s="18">
        <f>'Formato 7 d)'!D11</f>
        <v>736288.91</v>
      </c>
      <c r="S6" s="18">
        <f>'Formato 7 d)'!E11</f>
        <v>1899670</v>
      </c>
      <c r="T6" s="18">
        <f>'Formato 7 d)'!F11</f>
        <v>58465012.109999999</v>
      </c>
      <c r="U6" s="18">
        <f>'Formato 7 d)'!G11</f>
        <v>23023.71</v>
      </c>
    </row>
    <row r="7" spans="1:21" x14ac:dyDescent="0.3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15384935.019999998</v>
      </c>
      <c r="Q7" s="18">
        <f>'Formato 7 d)'!C12</f>
        <v>23203027.810000002</v>
      </c>
      <c r="R7" s="18">
        <f>'Formato 7 d)'!D12</f>
        <v>10990609.57</v>
      </c>
      <c r="S7" s="18">
        <f>'Formato 7 d)'!E12</f>
        <v>24610942.259999998</v>
      </c>
      <c r="T7" s="18">
        <f>'Formato 7 d)'!F12</f>
        <v>26254738.68</v>
      </c>
      <c r="U7" s="18">
        <f>'Formato 7 d)'!G12</f>
        <v>160450.20000000001</v>
      </c>
    </row>
    <row r="8" spans="1:21" x14ac:dyDescent="0.3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79998201.540000007</v>
      </c>
      <c r="S8" s="18">
        <f>'Formato 7 d)'!E13</f>
        <v>176525835.42999998</v>
      </c>
      <c r="T8" s="18">
        <f>'Formato 7 d)'!F13</f>
        <v>118387961.97</v>
      </c>
      <c r="U8" s="18">
        <f>'Formato 7 d)'!G13</f>
        <v>52782589.529999994</v>
      </c>
    </row>
    <row r="9" spans="1:21" x14ac:dyDescent="0.3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43556000</v>
      </c>
      <c r="S9" s="18">
        <f>'Formato 7 d)'!E14</f>
        <v>59693431.260000005</v>
      </c>
      <c r="T9" s="18">
        <f>'Formato 7 d)'!F14</f>
        <v>0</v>
      </c>
      <c r="U9" s="18">
        <f>'Formato 7 d)'!G14</f>
        <v>0</v>
      </c>
    </row>
    <row r="10" spans="1:21" x14ac:dyDescent="0.3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16521.89</v>
      </c>
      <c r="Q10" s="18">
        <f>'Formato 7 d)'!C15</f>
        <v>1862710.03</v>
      </c>
      <c r="R10" s="18">
        <f>'Formato 7 d)'!D15</f>
        <v>29970595.300000001</v>
      </c>
      <c r="S10" s="18">
        <f>'Formato 7 d)'!E15</f>
        <v>231960.46</v>
      </c>
      <c r="T10" s="18">
        <f>'Formato 7 d)'!F15</f>
        <v>4563.88</v>
      </c>
      <c r="U10" s="18">
        <f>'Formato 7 d)'!G15</f>
        <v>0</v>
      </c>
    </row>
    <row r="11" spans="1:21" x14ac:dyDescent="0.3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3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75155721.780000001</v>
      </c>
      <c r="Q12" s="18">
        <f>'Formato 7 d)'!C18</f>
        <v>138826523</v>
      </c>
      <c r="R12" s="18">
        <f>'Formato 7 d)'!D18</f>
        <v>115518199.29000001</v>
      </c>
      <c r="S12" s="18">
        <f>'Formato 7 d)'!E18</f>
        <v>97379616.5</v>
      </c>
      <c r="T12" s="18">
        <f>'Formato 7 d)'!F18</f>
        <v>88855851.179999992</v>
      </c>
      <c r="U12" s="18">
        <f>'Formato 7 d)'!G18</f>
        <v>924786421.23548019</v>
      </c>
    </row>
    <row r="13" spans="1:21" x14ac:dyDescent="0.3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100733932.79949997</v>
      </c>
    </row>
    <row r="14" spans="1:21" x14ac:dyDescent="0.3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4032373.5900000003</v>
      </c>
      <c r="T14" s="18">
        <f>'Formato 7 d)'!F20</f>
        <v>35674.75</v>
      </c>
      <c r="U14" s="18">
        <f>'Formato 7 d)'!G20</f>
        <v>46274708.429999992</v>
      </c>
    </row>
    <row r="15" spans="1:21" x14ac:dyDescent="0.3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178539374.59598005</v>
      </c>
    </row>
    <row r="16" spans="1:21" x14ac:dyDescent="0.3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58558.92</v>
      </c>
    </row>
    <row r="17" spans="1:21" x14ac:dyDescent="0.3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3636685.18</v>
      </c>
      <c r="T17" s="18">
        <f>'Formato 7 d)'!F23</f>
        <v>0</v>
      </c>
      <c r="U17" s="18">
        <f>'Formato 7 d)'!G23</f>
        <v>132652657.81</v>
      </c>
    </row>
    <row r="18" spans="1:21" x14ac:dyDescent="0.3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75155721.780000001</v>
      </c>
      <c r="Q18" s="18">
        <f>'Formato 7 d)'!C24</f>
        <v>138826523</v>
      </c>
      <c r="R18" s="18">
        <f>'Formato 7 d)'!D24</f>
        <v>115518199.29000001</v>
      </c>
      <c r="S18" s="18">
        <f>'Formato 7 d)'!E24</f>
        <v>89710557.730000004</v>
      </c>
      <c r="T18" s="18">
        <f>'Formato 7 d)'!F24</f>
        <v>88820176.429999992</v>
      </c>
      <c r="U18" s="18">
        <f>'Formato 7 d)'!G24</f>
        <v>239352195.65999997</v>
      </c>
    </row>
    <row r="19" spans="1:21" x14ac:dyDescent="0.3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227164343.98000026</v>
      </c>
    </row>
    <row r="20" spans="1:21" x14ac:dyDescent="0.3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10649.04</v>
      </c>
    </row>
    <row r="21" spans="1:21" x14ac:dyDescent="0.3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3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356636651.61240005</v>
      </c>
      <c r="Q22" s="18">
        <f>'Formato 7 d)'!C29</f>
        <v>464985729.70920002</v>
      </c>
      <c r="R22" s="18">
        <f>'Formato 7 d)'!D29</f>
        <v>576772221.69500005</v>
      </c>
      <c r="S22" s="18">
        <f>'Formato 7 d)'!E29</f>
        <v>662783899.90799999</v>
      </c>
      <c r="T22" s="18">
        <f>'Formato 7 d)'!F29</f>
        <v>610523515.15999997</v>
      </c>
      <c r="U22" s="18">
        <f>'Formato 7 d)'!G29</f>
        <v>1050488332.6027302</v>
      </c>
    </row>
    <row r="23" spans="1:21" x14ac:dyDescent="0.3">
      <c r="P23" s="18"/>
      <c r="Q23" s="18"/>
      <c r="R23" s="18"/>
      <c r="S23" s="18"/>
      <c r="T23" s="18"/>
      <c r="U23" s="18"/>
    </row>
    <row r="24" spans="1:21" x14ac:dyDescent="0.3">
      <c r="P24" s="18"/>
      <c r="Q24" s="18"/>
      <c r="R24" s="18"/>
      <c r="S24" s="18"/>
      <c r="T24" s="18"/>
      <c r="U24" s="18"/>
    </row>
    <row r="25" spans="1:21" x14ac:dyDescent="0.3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4.4" x14ac:dyDescent="0.3"/>
  <cols>
    <col min="1" max="1" width="4.6640625" customWidth="1"/>
    <col min="2" max="2" width="24.88671875" bestFit="1" customWidth="1"/>
    <col min="3" max="3" width="4.5546875" customWidth="1"/>
    <col min="4" max="4" width="2.6640625" bestFit="1" customWidth="1"/>
    <col min="5" max="5" width="22" bestFit="1" customWidth="1"/>
    <col min="6" max="6" width="2.6640625" bestFit="1" customWidth="1"/>
    <col min="7" max="7" width="15.33203125" bestFit="1" customWidth="1"/>
    <col min="8" max="8" width="1.6640625" bestFit="1" customWidth="1"/>
    <col min="9" max="9" width="15.44140625" bestFit="1" customWidth="1"/>
    <col min="10" max="10" width="2.6640625" bestFit="1" customWidth="1"/>
    <col min="11" max="11" width="12" customWidth="1"/>
    <col min="12" max="12" width="1.6640625" bestFit="1" customWidth="1"/>
    <col min="13" max="13" width="17.88671875" bestFit="1" customWidth="1"/>
    <col min="14" max="14" width="2.6640625" bestFit="1" customWidth="1"/>
    <col min="15" max="15" width="13.5546875" customWidth="1"/>
    <col min="16" max="16" width="1.6640625" bestFit="1" customWidth="1"/>
    <col min="17" max="17" width="23.6640625" bestFit="1" customWidth="1"/>
    <col min="18" max="18" width="2.6640625" bestFit="1" customWidth="1"/>
    <col min="19" max="19" width="21.44140625" bestFit="1" customWidth="1"/>
    <col min="20" max="20" width="2.6640625" bestFit="1" customWidth="1"/>
    <col min="21" max="21" width="20.33203125" bestFit="1" customWidth="1"/>
    <col min="22" max="22" width="2.6640625" bestFit="1" customWidth="1"/>
    <col min="23" max="23" width="19.44140625" bestFit="1" customWidth="1"/>
    <col min="24" max="24" width="2.6640625" bestFit="1" customWidth="1"/>
    <col min="25" max="25" width="42.5546875" bestFit="1" customWidth="1"/>
    <col min="26" max="26" width="2.6640625" bestFit="1" customWidth="1"/>
    <col min="27" max="27" width="29.109375" bestFit="1" customWidth="1"/>
    <col min="28" max="28" width="2.6640625" bestFit="1" customWidth="1"/>
    <col min="29" max="29" width="31.88671875" bestFit="1" customWidth="1"/>
    <col min="30" max="30" width="2.6640625" bestFit="1" customWidth="1"/>
    <col min="31" max="31" width="25" bestFit="1" customWidth="1"/>
    <col min="32" max="32" width="2.6640625" bestFit="1" customWidth="1"/>
    <col min="33" max="33" width="23.109375" bestFit="1" customWidth="1"/>
    <col min="34" max="34" width="2.6640625" bestFit="1" customWidth="1"/>
    <col min="35" max="35" width="26" bestFit="1" customWidth="1"/>
    <col min="36" max="36" width="2.6640625" bestFit="1" customWidth="1"/>
    <col min="37" max="37" width="17.88671875" bestFit="1" customWidth="1"/>
    <col min="38" max="38" width="2.6640625" bestFit="1" customWidth="1"/>
    <col min="39" max="39" width="17.33203125" bestFit="1" customWidth="1"/>
    <col min="40" max="40" width="2.6640625" bestFit="1" customWidth="1"/>
    <col min="41" max="41" width="20.109375" bestFit="1" customWidth="1"/>
    <col min="42" max="42" width="2.6640625" bestFit="1" customWidth="1"/>
    <col min="43" max="43" width="40.6640625" customWidth="1"/>
    <col min="44" max="44" width="2.6640625" bestFit="1" customWidth="1"/>
    <col min="45" max="45" width="27.88671875" bestFit="1" customWidth="1"/>
    <col min="46" max="46" width="2.6640625" bestFit="1" customWidth="1"/>
    <col min="47" max="47" width="18" bestFit="1" customWidth="1"/>
    <col min="48" max="48" width="2.6640625" bestFit="1" customWidth="1"/>
    <col min="49" max="49" width="17.88671875" bestFit="1" customWidth="1"/>
    <col min="50" max="50" width="2.6640625" bestFit="1" customWidth="1"/>
    <col min="51" max="51" width="24.33203125" bestFit="1" customWidth="1"/>
    <col min="52" max="52" width="2.6640625" bestFit="1" customWidth="1"/>
    <col min="53" max="53" width="15.33203125" bestFit="1" customWidth="1"/>
    <col min="54" max="54" width="2.6640625" bestFit="1" customWidth="1"/>
    <col min="55" max="55" width="23.44140625" bestFit="1" customWidth="1"/>
    <col min="56" max="56" width="2.6640625" bestFit="1" customWidth="1"/>
    <col min="57" max="57" width="14.109375" bestFit="1" customWidth="1"/>
    <col min="58" max="58" width="2.6640625" bestFit="1" customWidth="1"/>
    <col min="59" max="59" width="16.33203125" bestFit="1" customWidth="1"/>
    <col min="60" max="60" width="2.6640625" bestFit="1" customWidth="1"/>
    <col min="61" max="61" width="32.109375" bestFit="1" customWidth="1"/>
    <col min="62" max="62" width="2.6640625" bestFit="1" customWidth="1"/>
    <col min="63" max="63" width="30.5546875" bestFit="1" customWidth="1"/>
    <col min="64" max="64" width="2.6640625" bestFit="1" customWidth="1"/>
    <col min="65" max="65" width="14.6640625" bestFit="1" customWidth="1"/>
    <col min="66" max="66" width="2.6640625" bestFit="1" customWidth="1"/>
    <col min="67" max="67" width="26" bestFit="1" customWidth="1"/>
  </cols>
  <sheetData>
    <row r="1" spans="1:67" x14ac:dyDescent="0.3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3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3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3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3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3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3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3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3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3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3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3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3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3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3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3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3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3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3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3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3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3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3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3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3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3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3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3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3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3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3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3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3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3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3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3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3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3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3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3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3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3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3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3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3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3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3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3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3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3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3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3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3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3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3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3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3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3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3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3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3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3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3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3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3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3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3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3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3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3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3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3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3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3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3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3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3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3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3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3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3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3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3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3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3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3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3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3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3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3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3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3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3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3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3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3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3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3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3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3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3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3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3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3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3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3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3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3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3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3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3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3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3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3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3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3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3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3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3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3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3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3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3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3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3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3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3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3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3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3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3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3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3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3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3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3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3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3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3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3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3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3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3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3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3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3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3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3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3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3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3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3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3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3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3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3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3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3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3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3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3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3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3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3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3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3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3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3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3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3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3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3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3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3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3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3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3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3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3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3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3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3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3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3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3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3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3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3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3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3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3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3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3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3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3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3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3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3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3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3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3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3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3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3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3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3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3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3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3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3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3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3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3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3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3">
      <c r="AP215">
        <v>20</v>
      </c>
      <c r="AQ215" t="s">
        <v>1970</v>
      </c>
      <c r="AR215">
        <v>21</v>
      </c>
      <c r="AS215" t="s">
        <v>2525</v>
      </c>
    </row>
    <row r="216" spans="42:63" x14ac:dyDescent="0.3">
      <c r="AP216">
        <v>20</v>
      </c>
      <c r="AQ216" t="s">
        <v>1971</v>
      </c>
      <c r="AR216">
        <v>21</v>
      </c>
      <c r="AS216" t="s">
        <v>2526</v>
      </c>
    </row>
    <row r="217" spans="42:63" x14ac:dyDescent="0.3">
      <c r="AP217">
        <v>20</v>
      </c>
      <c r="AQ217" t="s">
        <v>1972</v>
      </c>
      <c r="AR217">
        <v>21</v>
      </c>
      <c r="AS217" t="s">
        <v>2527</v>
      </c>
    </row>
    <row r="218" spans="42:63" x14ac:dyDescent="0.3">
      <c r="AP218">
        <v>20</v>
      </c>
      <c r="AQ218" t="s">
        <v>1973</v>
      </c>
      <c r="AR218">
        <v>21</v>
      </c>
      <c r="AS218" t="s">
        <v>2528</v>
      </c>
    </row>
    <row r="219" spans="42:63" x14ac:dyDescent="0.3">
      <c r="AP219">
        <v>20</v>
      </c>
      <c r="AQ219" t="s">
        <v>1974</v>
      </c>
      <c r="AR219">
        <v>21</v>
      </c>
      <c r="AS219" t="s">
        <v>2529</v>
      </c>
    </row>
    <row r="220" spans="42:63" x14ac:dyDescent="0.3">
      <c r="AP220">
        <v>20</v>
      </c>
      <c r="AQ220" t="s">
        <v>1975</v>
      </c>
    </row>
    <row r="221" spans="42:63" x14ac:dyDescent="0.3">
      <c r="AP221">
        <v>20</v>
      </c>
      <c r="AQ221" t="s">
        <v>1976</v>
      </c>
    </row>
    <row r="222" spans="42:63" x14ac:dyDescent="0.3">
      <c r="AP222">
        <v>20</v>
      </c>
      <c r="AQ222" t="s">
        <v>1977</v>
      </c>
    </row>
    <row r="223" spans="42:63" x14ac:dyDescent="0.3">
      <c r="AP223">
        <v>20</v>
      </c>
      <c r="AQ223" t="s">
        <v>1978</v>
      </c>
    </row>
    <row r="224" spans="42:63" x14ac:dyDescent="0.3">
      <c r="AP224">
        <v>20</v>
      </c>
      <c r="AQ224" t="s">
        <v>1979</v>
      </c>
    </row>
    <row r="225" spans="42:43" x14ac:dyDescent="0.3">
      <c r="AP225">
        <v>20</v>
      </c>
      <c r="AQ225" t="s">
        <v>1980</v>
      </c>
    </row>
    <row r="226" spans="42:43" x14ac:dyDescent="0.3">
      <c r="AP226">
        <v>20</v>
      </c>
      <c r="AQ226" t="s">
        <v>1981</v>
      </c>
    </row>
    <row r="227" spans="42:43" x14ac:dyDescent="0.3">
      <c r="AP227">
        <v>20</v>
      </c>
      <c r="AQ227" t="s">
        <v>1982</v>
      </c>
    </row>
    <row r="228" spans="42:43" x14ac:dyDescent="0.3">
      <c r="AP228">
        <v>20</v>
      </c>
      <c r="AQ228" t="s">
        <v>1983</v>
      </c>
    </row>
    <row r="229" spans="42:43" x14ac:dyDescent="0.3">
      <c r="AP229">
        <v>20</v>
      </c>
      <c r="AQ229" t="s">
        <v>1984</v>
      </c>
    </row>
    <row r="230" spans="42:43" x14ac:dyDescent="0.3">
      <c r="AP230">
        <v>20</v>
      </c>
      <c r="AQ230" t="s">
        <v>1985</v>
      </c>
    </row>
    <row r="231" spans="42:43" x14ac:dyDescent="0.3">
      <c r="AP231">
        <v>20</v>
      </c>
      <c r="AQ231" t="s">
        <v>1986</v>
      </c>
    </row>
    <row r="232" spans="42:43" x14ac:dyDescent="0.3">
      <c r="AP232">
        <v>20</v>
      </c>
      <c r="AQ232" t="s">
        <v>1987</v>
      </c>
    </row>
    <row r="233" spans="42:43" x14ac:dyDescent="0.3">
      <c r="AP233">
        <v>20</v>
      </c>
      <c r="AQ233" t="s">
        <v>1988</v>
      </c>
    </row>
    <row r="234" spans="42:43" x14ac:dyDescent="0.3">
      <c r="AP234">
        <v>20</v>
      </c>
      <c r="AQ234" t="s">
        <v>1989</v>
      </c>
    </row>
    <row r="235" spans="42:43" x14ac:dyDescent="0.3">
      <c r="AP235">
        <v>20</v>
      </c>
      <c r="AQ235" t="s">
        <v>1990</v>
      </c>
    </row>
    <row r="236" spans="42:43" x14ac:dyDescent="0.3">
      <c r="AP236">
        <v>20</v>
      </c>
      <c r="AQ236" t="s">
        <v>1991</v>
      </c>
    </row>
    <row r="237" spans="42:43" x14ac:dyDescent="0.3">
      <c r="AP237">
        <v>20</v>
      </c>
      <c r="AQ237" t="s">
        <v>1992</v>
      </c>
    </row>
    <row r="238" spans="42:43" x14ac:dyDescent="0.3">
      <c r="AP238">
        <v>20</v>
      </c>
      <c r="AQ238" t="s">
        <v>1993</v>
      </c>
    </row>
    <row r="239" spans="42:43" x14ac:dyDescent="0.3">
      <c r="AP239">
        <v>20</v>
      </c>
      <c r="AQ239" t="s">
        <v>1994</v>
      </c>
    </row>
    <row r="240" spans="42:43" x14ac:dyDescent="0.3">
      <c r="AP240">
        <v>20</v>
      </c>
      <c r="AQ240" t="s">
        <v>1995</v>
      </c>
    </row>
    <row r="241" spans="42:43" x14ac:dyDescent="0.3">
      <c r="AP241">
        <v>20</v>
      </c>
      <c r="AQ241" t="s">
        <v>1996</v>
      </c>
    </row>
    <row r="242" spans="42:43" x14ac:dyDescent="0.3">
      <c r="AP242">
        <v>20</v>
      </c>
      <c r="AQ242" t="s">
        <v>1997</v>
      </c>
    </row>
    <row r="243" spans="42:43" x14ac:dyDescent="0.3">
      <c r="AP243">
        <v>20</v>
      </c>
      <c r="AQ243" t="s">
        <v>1998</v>
      </c>
    </row>
    <row r="244" spans="42:43" x14ac:dyDescent="0.3">
      <c r="AP244">
        <v>20</v>
      </c>
      <c r="AQ244" t="s">
        <v>1999</v>
      </c>
    </row>
    <row r="245" spans="42:43" x14ac:dyDescent="0.3">
      <c r="AP245">
        <v>20</v>
      </c>
      <c r="AQ245" t="s">
        <v>2000</v>
      </c>
    </row>
    <row r="246" spans="42:43" x14ac:dyDescent="0.3">
      <c r="AP246">
        <v>20</v>
      </c>
      <c r="AQ246" t="s">
        <v>2001</v>
      </c>
    </row>
    <row r="247" spans="42:43" x14ac:dyDescent="0.3">
      <c r="AP247">
        <v>20</v>
      </c>
      <c r="AQ247" t="s">
        <v>2002</v>
      </c>
    </row>
    <row r="248" spans="42:43" x14ac:dyDescent="0.3">
      <c r="AP248">
        <v>20</v>
      </c>
      <c r="AQ248" t="s">
        <v>2003</v>
      </c>
    </row>
    <row r="249" spans="42:43" x14ac:dyDescent="0.3">
      <c r="AP249">
        <v>20</v>
      </c>
      <c r="AQ249" t="s">
        <v>2004</v>
      </c>
    </row>
    <row r="250" spans="42:43" x14ac:dyDescent="0.3">
      <c r="AP250">
        <v>20</v>
      </c>
      <c r="AQ250" t="s">
        <v>2005</v>
      </c>
    </row>
    <row r="251" spans="42:43" x14ac:dyDescent="0.3">
      <c r="AP251">
        <v>20</v>
      </c>
      <c r="AQ251" t="s">
        <v>2006</v>
      </c>
    </row>
    <row r="252" spans="42:43" x14ac:dyDescent="0.3">
      <c r="AP252">
        <v>20</v>
      </c>
      <c r="AQ252" t="s">
        <v>2007</v>
      </c>
    </row>
    <row r="253" spans="42:43" x14ac:dyDescent="0.3">
      <c r="AP253">
        <v>20</v>
      </c>
      <c r="AQ253" t="s">
        <v>2008</v>
      </c>
    </row>
    <row r="254" spans="42:43" x14ac:dyDescent="0.3">
      <c r="AP254">
        <v>20</v>
      </c>
      <c r="AQ254" t="s">
        <v>2009</v>
      </c>
    </row>
    <row r="255" spans="42:43" x14ac:dyDescent="0.3">
      <c r="AP255">
        <v>20</v>
      </c>
      <c r="AQ255" t="s">
        <v>2010</v>
      </c>
    </row>
    <row r="256" spans="42:43" x14ac:dyDescent="0.3">
      <c r="AP256">
        <v>20</v>
      </c>
      <c r="AQ256" t="s">
        <v>2011</v>
      </c>
    </row>
    <row r="257" spans="42:43" x14ac:dyDescent="0.3">
      <c r="AP257">
        <v>20</v>
      </c>
      <c r="AQ257" t="s">
        <v>2012</v>
      </c>
    </row>
    <row r="258" spans="42:43" x14ac:dyDescent="0.3">
      <c r="AP258">
        <v>20</v>
      </c>
      <c r="AQ258" t="s">
        <v>2013</v>
      </c>
    </row>
    <row r="259" spans="42:43" x14ac:dyDescent="0.3">
      <c r="AP259">
        <v>20</v>
      </c>
      <c r="AQ259" t="s">
        <v>2014</v>
      </c>
    </row>
    <row r="260" spans="42:43" x14ac:dyDescent="0.3">
      <c r="AP260">
        <v>20</v>
      </c>
      <c r="AQ260" t="s">
        <v>2015</v>
      </c>
    </row>
    <row r="261" spans="42:43" x14ac:dyDescent="0.3">
      <c r="AP261">
        <v>20</v>
      </c>
      <c r="AQ261" t="s">
        <v>2016</v>
      </c>
    </row>
    <row r="262" spans="42:43" x14ac:dyDescent="0.3">
      <c r="AP262">
        <v>20</v>
      </c>
      <c r="AQ262" t="s">
        <v>2017</v>
      </c>
    </row>
    <row r="263" spans="42:43" x14ac:dyDescent="0.3">
      <c r="AP263">
        <v>20</v>
      </c>
      <c r="AQ263" t="s">
        <v>2018</v>
      </c>
    </row>
    <row r="264" spans="42:43" x14ac:dyDescent="0.3">
      <c r="AP264">
        <v>20</v>
      </c>
      <c r="AQ264" t="s">
        <v>2019</v>
      </c>
    </row>
    <row r="265" spans="42:43" x14ac:dyDescent="0.3">
      <c r="AP265">
        <v>20</v>
      </c>
      <c r="AQ265" t="s">
        <v>2020</v>
      </c>
    </row>
    <row r="266" spans="42:43" x14ac:dyDescent="0.3">
      <c r="AP266">
        <v>20</v>
      </c>
      <c r="AQ266" t="s">
        <v>2021</v>
      </c>
    </row>
    <row r="267" spans="42:43" x14ac:dyDescent="0.3">
      <c r="AP267">
        <v>20</v>
      </c>
      <c r="AQ267" t="s">
        <v>2022</v>
      </c>
    </row>
    <row r="268" spans="42:43" x14ac:dyDescent="0.3">
      <c r="AP268">
        <v>20</v>
      </c>
      <c r="AQ268" t="s">
        <v>2023</v>
      </c>
    </row>
    <row r="269" spans="42:43" x14ac:dyDescent="0.3">
      <c r="AP269">
        <v>20</v>
      </c>
      <c r="AQ269" t="s">
        <v>2024</v>
      </c>
    </row>
    <row r="270" spans="42:43" x14ac:dyDescent="0.3">
      <c r="AP270">
        <v>20</v>
      </c>
      <c r="AQ270" t="s">
        <v>2025</v>
      </c>
    </row>
    <row r="271" spans="42:43" x14ac:dyDescent="0.3">
      <c r="AP271">
        <v>20</v>
      </c>
      <c r="AQ271" t="s">
        <v>2026</v>
      </c>
    </row>
    <row r="272" spans="42:43" x14ac:dyDescent="0.3">
      <c r="AP272">
        <v>20</v>
      </c>
      <c r="AQ272" t="s">
        <v>2027</v>
      </c>
    </row>
    <row r="273" spans="42:43" x14ac:dyDescent="0.3">
      <c r="AP273">
        <v>20</v>
      </c>
      <c r="AQ273" t="s">
        <v>2028</v>
      </c>
    </row>
    <row r="274" spans="42:43" x14ac:dyDescent="0.3">
      <c r="AP274">
        <v>20</v>
      </c>
      <c r="AQ274" t="s">
        <v>2029</v>
      </c>
    </row>
    <row r="275" spans="42:43" x14ac:dyDescent="0.3">
      <c r="AP275">
        <v>20</v>
      </c>
      <c r="AQ275" t="s">
        <v>2030</v>
      </c>
    </row>
    <row r="276" spans="42:43" x14ac:dyDescent="0.3">
      <c r="AP276">
        <v>20</v>
      </c>
      <c r="AQ276" t="s">
        <v>2031</v>
      </c>
    </row>
    <row r="277" spans="42:43" x14ac:dyDescent="0.3">
      <c r="AP277">
        <v>20</v>
      </c>
      <c r="AQ277" t="s">
        <v>2032</v>
      </c>
    </row>
    <row r="278" spans="42:43" x14ac:dyDescent="0.3">
      <c r="AP278">
        <v>20</v>
      </c>
      <c r="AQ278" t="s">
        <v>2033</v>
      </c>
    </row>
    <row r="279" spans="42:43" x14ac:dyDescent="0.3">
      <c r="AP279">
        <v>20</v>
      </c>
      <c r="AQ279" t="s">
        <v>2034</v>
      </c>
    </row>
    <row r="280" spans="42:43" x14ac:dyDescent="0.3">
      <c r="AP280">
        <v>20</v>
      </c>
      <c r="AQ280" t="s">
        <v>2035</v>
      </c>
    </row>
    <row r="281" spans="42:43" x14ac:dyDescent="0.3">
      <c r="AP281">
        <v>20</v>
      </c>
      <c r="AQ281" t="s">
        <v>2036</v>
      </c>
    </row>
    <row r="282" spans="42:43" x14ac:dyDescent="0.3">
      <c r="AP282">
        <v>20</v>
      </c>
      <c r="AQ282" t="s">
        <v>2037</v>
      </c>
    </row>
    <row r="283" spans="42:43" x14ac:dyDescent="0.3">
      <c r="AP283">
        <v>20</v>
      </c>
      <c r="AQ283" t="s">
        <v>2038</v>
      </c>
    </row>
    <row r="284" spans="42:43" x14ac:dyDescent="0.3">
      <c r="AP284">
        <v>20</v>
      </c>
      <c r="AQ284" t="s">
        <v>2039</v>
      </c>
    </row>
    <row r="285" spans="42:43" x14ac:dyDescent="0.3">
      <c r="AP285">
        <v>20</v>
      </c>
      <c r="AQ285" t="s">
        <v>2040</v>
      </c>
    </row>
    <row r="286" spans="42:43" x14ac:dyDescent="0.3">
      <c r="AP286">
        <v>20</v>
      </c>
      <c r="AQ286" t="s">
        <v>2041</v>
      </c>
    </row>
    <row r="287" spans="42:43" x14ac:dyDescent="0.3">
      <c r="AP287">
        <v>20</v>
      </c>
      <c r="AQ287" t="s">
        <v>2042</v>
      </c>
    </row>
    <row r="288" spans="42:43" x14ac:dyDescent="0.3">
      <c r="AP288">
        <v>20</v>
      </c>
      <c r="AQ288" t="s">
        <v>2043</v>
      </c>
    </row>
    <row r="289" spans="42:43" x14ac:dyDescent="0.3">
      <c r="AP289">
        <v>20</v>
      </c>
      <c r="AQ289" t="s">
        <v>2044</v>
      </c>
    </row>
    <row r="290" spans="42:43" x14ac:dyDescent="0.3">
      <c r="AP290">
        <v>20</v>
      </c>
      <c r="AQ290" t="s">
        <v>2045</v>
      </c>
    </row>
    <row r="291" spans="42:43" x14ac:dyDescent="0.3">
      <c r="AP291">
        <v>20</v>
      </c>
      <c r="AQ291" t="s">
        <v>2046</v>
      </c>
    </row>
    <row r="292" spans="42:43" x14ac:dyDescent="0.3">
      <c r="AP292">
        <v>20</v>
      </c>
      <c r="AQ292" t="s">
        <v>2047</v>
      </c>
    </row>
    <row r="293" spans="42:43" x14ac:dyDescent="0.3">
      <c r="AP293">
        <v>20</v>
      </c>
      <c r="AQ293" t="s">
        <v>2048</v>
      </c>
    </row>
    <row r="294" spans="42:43" x14ac:dyDescent="0.3">
      <c r="AP294">
        <v>20</v>
      </c>
      <c r="AQ294" t="s">
        <v>2049</v>
      </c>
    </row>
    <row r="295" spans="42:43" x14ac:dyDescent="0.3">
      <c r="AP295">
        <v>20</v>
      </c>
      <c r="AQ295" t="s">
        <v>2050</v>
      </c>
    </row>
    <row r="296" spans="42:43" x14ac:dyDescent="0.3">
      <c r="AP296">
        <v>20</v>
      </c>
      <c r="AQ296" t="s">
        <v>2051</v>
      </c>
    </row>
    <row r="297" spans="42:43" x14ac:dyDescent="0.3">
      <c r="AP297">
        <v>20</v>
      </c>
      <c r="AQ297" t="s">
        <v>2052</v>
      </c>
    </row>
    <row r="298" spans="42:43" x14ac:dyDescent="0.3">
      <c r="AP298">
        <v>20</v>
      </c>
      <c r="AQ298" t="s">
        <v>2053</v>
      </c>
    </row>
    <row r="299" spans="42:43" x14ac:dyDescent="0.3">
      <c r="AP299">
        <v>20</v>
      </c>
      <c r="AQ299" t="s">
        <v>2054</v>
      </c>
    </row>
    <row r="300" spans="42:43" x14ac:dyDescent="0.3">
      <c r="AP300">
        <v>20</v>
      </c>
      <c r="AQ300" t="s">
        <v>2055</v>
      </c>
    </row>
    <row r="301" spans="42:43" x14ac:dyDescent="0.3">
      <c r="AP301">
        <v>20</v>
      </c>
      <c r="AQ301" t="s">
        <v>2056</v>
      </c>
    </row>
    <row r="302" spans="42:43" x14ac:dyDescent="0.3">
      <c r="AP302">
        <v>20</v>
      </c>
      <c r="AQ302" t="s">
        <v>2057</v>
      </c>
    </row>
    <row r="303" spans="42:43" x14ac:dyDescent="0.3">
      <c r="AP303">
        <v>20</v>
      </c>
      <c r="AQ303" t="s">
        <v>2058</v>
      </c>
    </row>
    <row r="304" spans="42:43" x14ac:dyDescent="0.3">
      <c r="AP304">
        <v>20</v>
      </c>
      <c r="AQ304" t="s">
        <v>2059</v>
      </c>
    </row>
    <row r="305" spans="42:43" x14ac:dyDescent="0.3">
      <c r="AP305">
        <v>20</v>
      </c>
      <c r="AQ305" t="s">
        <v>2060</v>
      </c>
    </row>
    <row r="306" spans="42:43" x14ac:dyDescent="0.3">
      <c r="AP306">
        <v>20</v>
      </c>
      <c r="AQ306" t="s">
        <v>2061</v>
      </c>
    </row>
    <row r="307" spans="42:43" x14ac:dyDescent="0.3">
      <c r="AP307">
        <v>20</v>
      </c>
      <c r="AQ307" t="s">
        <v>2062</v>
      </c>
    </row>
    <row r="308" spans="42:43" x14ac:dyDescent="0.3">
      <c r="AP308">
        <v>20</v>
      </c>
      <c r="AQ308" t="s">
        <v>2063</v>
      </c>
    </row>
    <row r="309" spans="42:43" x14ac:dyDescent="0.3">
      <c r="AP309">
        <v>20</v>
      </c>
      <c r="AQ309" t="s">
        <v>2064</v>
      </c>
    </row>
    <row r="310" spans="42:43" x14ac:dyDescent="0.3">
      <c r="AP310">
        <v>20</v>
      </c>
      <c r="AQ310" t="s">
        <v>2065</v>
      </c>
    </row>
    <row r="311" spans="42:43" x14ac:dyDescent="0.3">
      <c r="AP311">
        <v>20</v>
      </c>
      <c r="AQ311" t="s">
        <v>2066</v>
      </c>
    </row>
    <row r="312" spans="42:43" x14ac:dyDescent="0.3">
      <c r="AP312">
        <v>20</v>
      </c>
      <c r="AQ312" t="s">
        <v>2067</v>
      </c>
    </row>
    <row r="313" spans="42:43" x14ac:dyDescent="0.3">
      <c r="AP313">
        <v>20</v>
      </c>
      <c r="AQ313" t="s">
        <v>2068</v>
      </c>
    </row>
    <row r="314" spans="42:43" x14ac:dyDescent="0.3">
      <c r="AP314">
        <v>20</v>
      </c>
      <c r="AQ314" t="s">
        <v>2069</v>
      </c>
    </row>
    <row r="315" spans="42:43" x14ac:dyDescent="0.3">
      <c r="AP315">
        <v>20</v>
      </c>
      <c r="AQ315" t="s">
        <v>2070</v>
      </c>
    </row>
    <row r="316" spans="42:43" x14ac:dyDescent="0.3">
      <c r="AP316">
        <v>20</v>
      </c>
      <c r="AQ316" t="s">
        <v>2071</v>
      </c>
    </row>
    <row r="317" spans="42:43" x14ac:dyDescent="0.3">
      <c r="AP317">
        <v>20</v>
      </c>
      <c r="AQ317" t="s">
        <v>2072</v>
      </c>
    </row>
    <row r="318" spans="42:43" x14ac:dyDescent="0.3">
      <c r="AP318">
        <v>20</v>
      </c>
      <c r="AQ318" t="s">
        <v>2073</v>
      </c>
    </row>
    <row r="319" spans="42:43" x14ac:dyDescent="0.3">
      <c r="AP319">
        <v>20</v>
      </c>
      <c r="AQ319" t="s">
        <v>2074</v>
      </c>
    </row>
    <row r="320" spans="42:43" x14ac:dyDescent="0.3">
      <c r="AP320">
        <v>20</v>
      </c>
      <c r="AQ320" t="s">
        <v>2075</v>
      </c>
    </row>
    <row r="321" spans="42:43" x14ac:dyDescent="0.3">
      <c r="AP321">
        <v>20</v>
      </c>
      <c r="AQ321" t="s">
        <v>2076</v>
      </c>
    </row>
    <row r="322" spans="42:43" x14ac:dyDescent="0.3">
      <c r="AP322">
        <v>20</v>
      </c>
      <c r="AQ322" t="s">
        <v>2077</v>
      </c>
    </row>
    <row r="323" spans="42:43" x14ac:dyDescent="0.3">
      <c r="AP323">
        <v>20</v>
      </c>
      <c r="AQ323" t="s">
        <v>2078</v>
      </c>
    </row>
    <row r="324" spans="42:43" x14ac:dyDescent="0.3">
      <c r="AP324">
        <v>20</v>
      </c>
      <c r="AQ324" t="s">
        <v>2079</v>
      </c>
    </row>
    <row r="325" spans="42:43" x14ac:dyDescent="0.3">
      <c r="AP325">
        <v>20</v>
      </c>
      <c r="AQ325" t="s">
        <v>2080</v>
      </c>
    </row>
    <row r="326" spans="42:43" x14ac:dyDescent="0.3">
      <c r="AP326">
        <v>20</v>
      </c>
      <c r="AQ326" t="s">
        <v>2081</v>
      </c>
    </row>
    <row r="327" spans="42:43" x14ac:dyDescent="0.3">
      <c r="AP327">
        <v>20</v>
      </c>
      <c r="AQ327" t="s">
        <v>2082</v>
      </c>
    </row>
    <row r="328" spans="42:43" x14ac:dyDescent="0.3">
      <c r="AP328">
        <v>20</v>
      </c>
      <c r="AQ328" t="s">
        <v>2083</v>
      </c>
    </row>
    <row r="329" spans="42:43" x14ac:dyDescent="0.3">
      <c r="AP329">
        <v>20</v>
      </c>
      <c r="AQ329" t="s">
        <v>2084</v>
      </c>
    </row>
    <row r="330" spans="42:43" x14ac:dyDescent="0.3">
      <c r="AP330">
        <v>20</v>
      </c>
      <c r="AQ330" t="s">
        <v>2085</v>
      </c>
    </row>
    <row r="331" spans="42:43" x14ac:dyDescent="0.3">
      <c r="AP331">
        <v>20</v>
      </c>
      <c r="AQ331" t="s">
        <v>2086</v>
      </c>
    </row>
    <row r="332" spans="42:43" x14ac:dyDescent="0.3">
      <c r="AP332">
        <v>20</v>
      </c>
      <c r="AQ332" t="s">
        <v>2087</v>
      </c>
    </row>
    <row r="333" spans="42:43" x14ac:dyDescent="0.3">
      <c r="AP333">
        <v>20</v>
      </c>
      <c r="AQ333" t="s">
        <v>2088</v>
      </c>
    </row>
    <row r="334" spans="42:43" x14ac:dyDescent="0.3">
      <c r="AP334">
        <v>20</v>
      </c>
      <c r="AQ334" t="s">
        <v>2089</v>
      </c>
    </row>
    <row r="335" spans="42:43" x14ac:dyDescent="0.3">
      <c r="AP335">
        <v>20</v>
      </c>
      <c r="AQ335" t="s">
        <v>2090</v>
      </c>
    </row>
    <row r="336" spans="42:43" x14ac:dyDescent="0.3">
      <c r="AP336">
        <v>20</v>
      </c>
      <c r="AQ336" t="s">
        <v>2091</v>
      </c>
    </row>
    <row r="337" spans="42:43" x14ac:dyDescent="0.3">
      <c r="AP337">
        <v>20</v>
      </c>
      <c r="AQ337" t="s">
        <v>2092</v>
      </c>
    </row>
    <row r="338" spans="42:43" x14ac:dyDescent="0.3">
      <c r="AP338">
        <v>20</v>
      </c>
      <c r="AQ338" t="s">
        <v>2093</v>
      </c>
    </row>
    <row r="339" spans="42:43" x14ac:dyDescent="0.3">
      <c r="AP339">
        <v>20</v>
      </c>
      <c r="AQ339" t="s">
        <v>2094</v>
      </c>
    </row>
    <row r="340" spans="42:43" x14ac:dyDescent="0.3">
      <c r="AP340">
        <v>20</v>
      </c>
      <c r="AQ340" t="s">
        <v>2095</v>
      </c>
    </row>
    <row r="341" spans="42:43" x14ac:dyDescent="0.3">
      <c r="AP341">
        <v>20</v>
      </c>
      <c r="AQ341" t="s">
        <v>2096</v>
      </c>
    </row>
    <row r="342" spans="42:43" x14ac:dyDescent="0.3">
      <c r="AP342">
        <v>20</v>
      </c>
      <c r="AQ342" t="s">
        <v>2097</v>
      </c>
    </row>
    <row r="343" spans="42:43" x14ac:dyDescent="0.3">
      <c r="AP343">
        <v>20</v>
      </c>
      <c r="AQ343" t="s">
        <v>2098</v>
      </c>
    </row>
    <row r="344" spans="42:43" x14ac:dyDescent="0.3">
      <c r="AP344">
        <v>20</v>
      </c>
      <c r="AQ344" t="s">
        <v>2099</v>
      </c>
    </row>
    <row r="345" spans="42:43" x14ac:dyDescent="0.3">
      <c r="AP345">
        <v>20</v>
      </c>
      <c r="AQ345" t="s">
        <v>2100</v>
      </c>
    </row>
    <row r="346" spans="42:43" x14ac:dyDescent="0.3">
      <c r="AP346">
        <v>20</v>
      </c>
      <c r="AQ346" t="s">
        <v>2101</v>
      </c>
    </row>
    <row r="347" spans="42:43" x14ac:dyDescent="0.3">
      <c r="AP347">
        <v>20</v>
      </c>
      <c r="AQ347" t="s">
        <v>2102</v>
      </c>
    </row>
    <row r="348" spans="42:43" x14ac:dyDescent="0.3">
      <c r="AP348">
        <v>20</v>
      </c>
      <c r="AQ348" t="s">
        <v>2103</v>
      </c>
    </row>
    <row r="349" spans="42:43" x14ac:dyDescent="0.3">
      <c r="AP349">
        <v>20</v>
      </c>
      <c r="AQ349" t="s">
        <v>2104</v>
      </c>
    </row>
    <row r="350" spans="42:43" x14ac:dyDescent="0.3">
      <c r="AP350">
        <v>20</v>
      </c>
      <c r="AQ350" t="s">
        <v>2105</v>
      </c>
    </row>
    <row r="351" spans="42:43" x14ac:dyDescent="0.3">
      <c r="AP351">
        <v>20</v>
      </c>
      <c r="AQ351" t="s">
        <v>2106</v>
      </c>
    </row>
    <row r="352" spans="42:43" x14ac:dyDescent="0.3">
      <c r="AP352">
        <v>20</v>
      </c>
      <c r="AQ352" t="s">
        <v>2107</v>
      </c>
    </row>
    <row r="353" spans="42:43" x14ac:dyDescent="0.3">
      <c r="AP353">
        <v>20</v>
      </c>
      <c r="AQ353" t="s">
        <v>2108</v>
      </c>
    </row>
    <row r="354" spans="42:43" x14ac:dyDescent="0.3">
      <c r="AP354">
        <v>20</v>
      </c>
      <c r="AQ354" t="s">
        <v>2109</v>
      </c>
    </row>
    <row r="355" spans="42:43" x14ac:dyDescent="0.3">
      <c r="AP355">
        <v>20</v>
      </c>
      <c r="AQ355" t="s">
        <v>2110</v>
      </c>
    </row>
    <row r="356" spans="42:43" x14ac:dyDescent="0.3">
      <c r="AP356">
        <v>20</v>
      </c>
      <c r="AQ356" t="s">
        <v>2111</v>
      </c>
    </row>
    <row r="357" spans="42:43" x14ac:dyDescent="0.3">
      <c r="AP357">
        <v>20</v>
      </c>
      <c r="AQ357" t="s">
        <v>2112</v>
      </c>
    </row>
    <row r="358" spans="42:43" x14ac:dyDescent="0.3">
      <c r="AP358">
        <v>20</v>
      </c>
      <c r="AQ358" t="s">
        <v>2113</v>
      </c>
    </row>
    <row r="359" spans="42:43" x14ac:dyDescent="0.3">
      <c r="AP359">
        <v>20</v>
      </c>
      <c r="AQ359" t="s">
        <v>2114</v>
      </c>
    </row>
    <row r="360" spans="42:43" x14ac:dyDescent="0.3">
      <c r="AP360">
        <v>20</v>
      </c>
      <c r="AQ360" t="s">
        <v>2115</v>
      </c>
    </row>
    <row r="361" spans="42:43" x14ac:dyDescent="0.3">
      <c r="AP361">
        <v>20</v>
      </c>
      <c r="AQ361" t="s">
        <v>2116</v>
      </c>
    </row>
    <row r="362" spans="42:43" x14ac:dyDescent="0.3">
      <c r="AP362">
        <v>20</v>
      </c>
      <c r="AQ362" t="s">
        <v>2117</v>
      </c>
    </row>
    <row r="363" spans="42:43" x14ac:dyDescent="0.3">
      <c r="AP363">
        <v>20</v>
      </c>
      <c r="AQ363" t="s">
        <v>2118</v>
      </c>
    </row>
    <row r="364" spans="42:43" x14ac:dyDescent="0.3">
      <c r="AP364">
        <v>20</v>
      </c>
      <c r="AQ364" t="s">
        <v>2119</v>
      </c>
    </row>
    <row r="365" spans="42:43" x14ac:dyDescent="0.3">
      <c r="AP365">
        <v>20</v>
      </c>
      <c r="AQ365" t="s">
        <v>2120</v>
      </c>
    </row>
    <row r="366" spans="42:43" x14ac:dyDescent="0.3">
      <c r="AP366">
        <v>20</v>
      </c>
      <c r="AQ366" t="s">
        <v>2121</v>
      </c>
    </row>
    <row r="367" spans="42:43" x14ac:dyDescent="0.3">
      <c r="AP367">
        <v>20</v>
      </c>
      <c r="AQ367" t="s">
        <v>2122</v>
      </c>
    </row>
    <row r="368" spans="42:43" x14ac:dyDescent="0.3">
      <c r="AP368">
        <v>20</v>
      </c>
      <c r="AQ368" t="s">
        <v>2123</v>
      </c>
    </row>
    <row r="369" spans="42:43" x14ac:dyDescent="0.3">
      <c r="AP369">
        <v>20</v>
      </c>
      <c r="AQ369" t="s">
        <v>2124</v>
      </c>
    </row>
    <row r="370" spans="42:43" x14ac:dyDescent="0.3">
      <c r="AP370">
        <v>20</v>
      </c>
      <c r="AQ370" t="s">
        <v>2125</v>
      </c>
    </row>
    <row r="371" spans="42:43" x14ac:dyDescent="0.3">
      <c r="AP371">
        <v>20</v>
      </c>
      <c r="AQ371" t="s">
        <v>2126</v>
      </c>
    </row>
    <row r="372" spans="42:43" x14ac:dyDescent="0.3">
      <c r="AP372">
        <v>20</v>
      </c>
      <c r="AQ372" t="s">
        <v>2127</v>
      </c>
    </row>
    <row r="373" spans="42:43" x14ac:dyDescent="0.3">
      <c r="AP373">
        <v>20</v>
      </c>
      <c r="AQ373" t="s">
        <v>2128</v>
      </c>
    </row>
    <row r="374" spans="42:43" x14ac:dyDescent="0.3">
      <c r="AP374">
        <v>20</v>
      </c>
      <c r="AQ374" t="s">
        <v>2129</v>
      </c>
    </row>
    <row r="375" spans="42:43" x14ac:dyDescent="0.3">
      <c r="AP375">
        <v>20</v>
      </c>
      <c r="AQ375" t="s">
        <v>2130</v>
      </c>
    </row>
    <row r="376" spans="42:43" x14ac:dyDescent="0.3">
      <c r="AP376">
        <v>20</v>
      </c>
      <c r="AQ376" t="s">
        <v>2131</v>
      </c>
    </row>
    <row r="377" spans="42:43" x14ac:dyDescent="0.3">
      <c r="AP377">
        <v>20</v>
      </c>
      <c r="AQ377" t="s">
        <v>2132</v>
      </c>
    </row>
    <row r="378" spans="42:43" x14ac:dyDescent="0.3">
      <c r="AP378">
        <v>20</v>
      </c>
      <c r="AQ378" t="s">
        <v>2133</v>
      </c>
    </row>
    <row r="379" spans="42:43" x14ac:dyDescent="0.3">
      <c r="AP379">
        <v>20</v>
      </c>
      <c r="AQ379" t="s">
        <v>2134</v>
      </c>
    </row>
    <row r="380" spans="42:43" x14ac:dyDescent="0.3">
      <c r="AP380">
        <v>20</v>
      </c>
      <c r="AQ380" t="s">
        <v>2135</v>
      </c>
    </row>
    <row r="381" spans="42:43" x14ac:dyDescent="0.3">
      <c r="AP381">
        <v>20</v>
      </c>
      <c r="AQ381" t="s">
        <v>2136</v>
      </c>
    </row>
    <row r="382" spans="42:43" x14ac:dyDescent="0.3">
      <c r="AP382">
        <v>20</v>
      </c>
      <c r="AQ382" t="s">
        <v>2137</v>
      </c>
    </row>
    <row r="383" spans="42:43" x14ac:dyDescent="0.3">
      <c r="AP383">
        <v>20</v>
      </c>
      <c r="AQ383" t="s">
        <v>2138</v>
      </c>
    </row>
    <row r="384" spans="42:43" x14ac:dyDescent="0.3">
      <c r="AP384">
        <v>20</v>
      </c>
      <c r="AQ384" t="s">
        <v>2139</v>
      </c>
    </row>
    <row r="385" spans="42:43" x14ac:dyDescent="0.3">
      <c r="AP385">
        <v>20</v>
      </c>
      <c r="AQ385" t="s">
        <v>2140</v>
      </c>
    </row>
    <row r="386" spans="42:43" x14ac:dyDescent="0.3">
      <c r="AP386">
        <v>20</v>
      </c>
      <c r="AQ386" t="s">
        <v>2141</v>
      </c>
    </row>
    <row r="387" spans="42:43" x14ac:dyDescent="0.3">
      <c r="AP387">
        <v>20</v>
      </c>
      <c r="AQ387" t="s">
        <v>2142</v>
      </c>
    </row>
    <row r="388" spans="42:43" x14ac:dyDescent="0.3">
      <c r="AP388">
        <v>20</v>
      </c>
      <c r="AQ388" t="s">
        <v>2143</v>
      </c>
    </row>
    <row r="389" spans="42:43" x14ac:dyDescent="0.3">
      <c r="AP389">
        <v>20</v>
      </c>
      <c r="AQ389" t="s">
        <v>2144</v>
      </c>
    </row>
    <row r="390" spans="42:43" x14ac:dyDescent="0.3">
      <c r="AP390">
        <v>20</v>
      </c>
      <c r="AQ390" t="s">
        <v>2145</v>
      </c>
    </row>
    <row r="391" spans="42:43" x14ac:dyDescent="0.3">
      <c r="AP391">
        <v>20</v>
      </c>
      <c r="AQ391" t="s">
        <v>2146</v>
      </c>
    </row>
    <row r="392" spans="42:43" x14ac:dyDescent="0.3">
      <c r="AP392">
        <v>20</v>
      </c>
      <c r="AQ392" t="s">
        <v>2147</v>
      </c>
    </row>
    <row r="393" spans="42:43" x14ac:dyDescent="0.3">
      <c r="AP393">
        <v>20</v>
      </c>
      <c r="AQ393" t="s">
        <v>2148</v>
      </c>
    </row>
    <row r="394" spans="42:43" x14ac:dyDescent="0.3">
      <c r="AP394">
        <v>20</v>
      </c>
      <c r="AQ394" t="s">
        <v>2149</v>
      </c>
    </row>
    <row r="395" spans="42:43" x14ac:dyDescent="0.3">
      <c r="AP395">
        <v>20</v>
      </c>
      <c r="AQ395" t="s">
        <v>2150</v>
      </c>
    </row>
    <row r="396" spans="42:43" x14ac:dyDescent="0.3">
      <c r="AP396">
        <v>20</v>
      </c>
      <c r="AQ396" t="s">
        <v>2151</v>
      </c>
    </row>
    <row r="397" spans="42:43" x14ac:dyDescent="0.3">
      <c r="AP397">
        <v>20</v>
      </c>
      <c r="AQ397" t="s">
        <v>2152</v>
      </c>
    </row>
    <row r="398" spans="42:43" x14ac:dyDescent="0.3">
      <c r="AP398">
        <v>20</v>
      </c>
      <c r="AQ398" t="s">
        <v>2153</v>
      </c>
    </row>
    <row r="399" spans="42:43" x14ac:dyDescent="0.3">
      <c r="AP399">
        <v>20</v>
      </c>
      <c r="AQ399" t="s">
        <v>2154</v>
      </c>
    </row>
    <row r="400" spans="42:43" x14ac:dyDescent="0.3">
      <c r="AP400">
        <v>20</v>
      </c>
      <c r="AQ400" t="s">
        <v>2155</v>
      </c>
    </row>
    <row r="401" spans="42:43" x14ac:dyDescent="0.3">
      <c r="AP401">
        <v>20</v>
      </c>
      <c r="AQ401" t="s">
        <v>2156</v>
      </c>
    </row>
    <row r="402" spans="42:43" x14ac:dyDescent="0.3">
      <c r="AP402">
        <v>20</v>
      </c>
      <c r="AQ402" t="s">
        <v>2157</v>
      </c>
    </row>
    <row r="403" spans="42:43" x14ac:dyDescent="0.3">
      <c r="AP403">
        <v>20</v>
      </c>
      <c r="AQ403" t="s">
        <v>2158</v>
      </c>
    </row>
    <row r="404" spans="42:43" x14ac:dyDescent="0.3">
      <c r="AP404">
        <v>20</v>
      </c>
      <c r="AQ404" t="s">
        <v>2159</v>
      </c>
    </row>
    <row r="405" spans="42:43" x14ac:dyDescent="0.3">
      <c r="AP405">
        <v>20</v>
      </c>
      <c r="AQ405" t="s">
        <v>2160</v>
      </c>
    </row>
    <row r="406" spans="42:43" x14ac:dyDescent="0.3">
      <c r="AP406">
        <v>20</v>
      </c>
      <c r="AQ406" t="s">
        <v>2161</v>
      </c>
    </row>
    <row r="407" spans="42:43" x14ac:dyDescent="0.3">
      <c r="AP407">
        <v>20</v>
      </c>
      <c r="AQ407" t="s">
        <v>2162</v>
      </c>
    </row>
    <row r="408" spans="42:43" x14ac:dyDescent="0.3">
      <c r="AP408">
        <v>20</v>
      </c>
      <c r="AQ408" t="s">
        <v>2163</v>
      </c>
    </row>
    <row r="409" spans="42:43" x14ac:dyDescent="0.3">
      <c r="AP409">
        <v>20</v>
      </c>
      <c r="AQ409" t="s">
        <v>2164</v>
      </c>
    </row>
    <row r="410" spans="42:43" x14ac:dyDescent="0.3">
      <c r="AP410">
        <v>20</v>
      </c>
      <c r="AQ410" t="s">
        <v>2165</v>
      </c>
    </row>
    <row r="411" spans="42:43" x14ac:dyDescent="0.3">
      <c r="AP411">
        <v>20</v>
      </c>
      <c r="AQ411" t="s">
        <v>2166</v>
      </c>
    </row>
    <row r="412" spans="42:43" x14ac:dyDescent="0.3">
      <c r="AP412">
        <v>20</v>
      </c>
      <c r="AQ412" t="s">
        <v>2167</v>
      </c>
    </row>
    <row r="413" spans="42:43" x14ac:dyDescent="0.3">
      <c r="AP413">
        <v>20</v>
      </c>
      <c r="AQ413" t="s">
        <v>2168</v>
      </c>
    </row>
    <row r="414" spans="42:43" x14ac:dyDescent="0.3">
      <c r="AP414">
        <v>20</v>
      </c>
      <c r="AQ414" t="s">
        <v>2169</v>
      </c>
    </row>
    <row r="415" spans="42:43" x14ac:dyDescent="0.3">
      <c r="AP415">
        <v>20</v>
      </c>
      <c r="AQ415" t="s">
        <v>2170</v>
      </c>
    </row>
    <row r="416" spans="42:43" x14ac:dyDescent="0.3">
      <c r="AP416">
        <v>20</v>
      </c>
      <c r="AQ416" t="s">
        <v>2171</v>
      </c>
    </row>
    <row r="417" spans="42:43" x14ac:dyDescent="0.3">
      <c r="AP417">
        <v>20</v>
      </c>
      <c r="AQ417" t="s">
        <v>2172</v>
      </c>
    </row>
    <row r="418" spans="42:43" x14ac:dyDescent="0.3">
      <c r="AP418">
        <v>20</v>
      </c>
      <c r="AQ418" t="s">
        <v>2173</v>
      </c>
    </row>
    <row r="419" spans="42:43" x14ac:dyDescent="0.3">
      <c r="AP419">
        <v>20</v>
      </c>
      <c r="AQ419" t="s">
        <v>2174</v>
      </c>
    </row>
    <row r="420" spans="42:43" x14ac:dyDescent="0.3">
      <c r="AP420">
        <v>20</v>
      </c>
      <c r="AQ420" t="s">
        <v>2175</v>
      </c>
    </row>
    <row r="421" spans="42:43" x14ac:dyDescent="0.3">
      <c r="AP421">
        <v>20</v>
      </c>
      <c r="AQ421" t="s">
        <v>2176</v>
      </c>
    </row>
    <row r="422" spans="42:43" x14ac:dyDescent="0.3">
      <c r="AP422">
        <v>20</v>
      </c>
      <c r="AQ422" t="s">
        <v>2177</v>
      </c>
    </row>
    <row r="423" spans="42:43" x14ac:dyDescent="0.3">
      <c r="AP423">
        <v>20</v>
      </c>
      <c r="AQ423" t="s">
        <v>2178</v>
      </c>
    </row>
    <row r="424" spans="42:43" x14ac:dyDescent="0.3">
      <c r="AP424">
        <v>20</v>
      </c>
      <c r="AQ424" t="s">
        <v>2179</v>
      </c>
    </row>
    <row r="425" spans="42:43" x14ac:dyDescent="0.3">
      <c r="AP425">
        <v>20</v>
      </c>
      <c r="AQ425" t="s">
        <v>2180</v>
      </c>
    </row>
    <row r="426" spans="42:43" x14ac:dyDescent="0.3">
      <c r="AP426">
        <v>20</v>
      </c>
      <c r="AQ426" t="s">
        <v>2181</v>
      </c>
    </row>
    <row r="427" spans="42:43" x14ac:dyDescent="0.3">
      <c r="AP427">
        <v>20</v>
      </c>
      <c r="AQ427" t="s">
        <v>2182</v>
      </c>
    </row>
    <row r="428" spans="42:43" x14ac:dyDescent="0.3">
      <c r="AP428">
        <v>20</v>
      </c>
      <c r="AQ428" t="s">
        <v>2183</v>
      </c>
    </row>
    <row r="429" spans="42:43" x14ac:dyDescent="0.3">
      <c r="AP429">
        <v>20</v>
      </c>
      <c r="AQ429" t="s">
        <v>2184</v>
      </c>
    </row>
    <row r="430" spans="42:43" x14ac:dyDescent="0.3">
      <c r="AP430">
        <v>20</v>
      </c>
      <c r="AQ430" t="s">
        <v>2185</v>
      </c>
    </row>
    <row r="431" spans="42:43" x14ac:dyDescent="0.3">
      <c r="AP431">
        <v>20</v>
      </c>
      <c r="AQ431" t="s">
        <v>2186</v>
      </c>
    </row>
    <row r="432" spans="42:43" x14ac:dyDescent="0.3">
      <c r="AP432">
        <v>20</v>
      </c>
      <c r="AQ432" t="s">
        <v>2187</v>
      </c>
    </row>
    <row r="433" spans="42:43" x14ac:dyDescent="0.3">
      <c r="AP433">
        <v>20</v>
      </c>
      <c r="AQ433" t="s">
        <v>2188</v>
      </c>
    </row>
    <row r="434" spans="42:43" x14ac:dyDescent="0.3">
      <c r="AP434">
        <v>20</v>
      </c>
      <c r="AQ434" t="s">
        <v>2189</v>
      </c>
    </row>
    <row r="435" spans="42:43" x14ac:dyDescent="0.3">
      <c r="AP435">
        <v>20</v>
      </c>
      <c r="AQ435" t="s">
        <v>2190</v>
      </c>
    </row>
    <row r="436" spans="42:43" x14ac:dyDescent="0.3">
      <c r="AP436">
        <v>20</v>
      </c>
      <c r="AQ436" t="s">
        <v>2191</v>
      </c>
    </row>
    <row r="437" spans="42:43" x14ac:dyDescent="0.3">
      <c r="AP437">
        <v>20</v>
      </c>
      <c r="AQ437" t="s">
        <v>2192</v>
      </c>
    </row>
    <row r="438" spans="42:43" x14ac:dyDescent="0.3">
      <c r="AP438">
        <v>20</v>
      </c>
      <c r="AQ438" t="s">
        <v>2193</v>
      </c>
    </row>
    <row r="439" spans="42:43" x14ac:dyDescent="0.3">
      <c r="AP439">
        <v>20</v>
      </c>
      <c r="AQ439" t="s">
        <v>2194</v>
      </c>
    </row>
    <row r="440" spans="42:43" x14ac:dyDescent="0.3">
      <c r="AP440">
        <v>20</v>
      </c>
      <c r="AQ440" t="s">
        <v>2195</v>
      </c>
    </row>
    <row r="441" spans="42:43" x14ac:dyDescent="0.3">
      <c r="AP441">
        <v>20</v>
      </c>
      <c r="AQ441" t="s">
        <v>2196</v>
      </c>
    </row>
    <row r="442" spans="42:43" x14ac:dyDescent="0.3">
      <c r="AP442">
        <v>20</v>
      </c>
      <c r="AQ442" t="s">
        <v>2197</v>
      </c>
    </row>
    <row r="443" spans="42:43" x14ac:dyDescent="0.3">
      <c r="AP443">
        <v>20</v>
      </c>
      <c r="AQ443" t="s">
        <v>2198</v>
      </c>
    </row>
    <row r="444" spans="42:43" x14ac:dyDescent="0.3">
      <c r="AP444">
        <v>20</v>
      </c>
      <c r="AQ444" t="s">
        <v>2199</v>
      </c>
    </row>
    <row r="445" spans="42:43" x14ac:dyDescent="0.3">
      <c r="AP445">
        <v>20</v>
      </c>
      <c r="AQ445" t="s">
        <v>2200</v>
      </c>
    </row>
    <row r="446" spans="42:43" x14ac:dyDescent="0.3">
      <c r="AP446">
        <v>20</v>
      </c>
      <c r="AQ446" t="s">
        <v>2201</v>
      </c>
    </row>
    <row r="447" spans="42:43" x14ac:dyDescent="0.3">
      <c r="AP447">
        <v>20</v>
      </c>
      <c r="AQ447" t="s">
        <v>2202</v>
      </c>
    </row>
    <row r="448" spans="42:43" x14ac:dyDescent="0.3">
      <c r="AP448">
        <v>20</v>
      </c>
      <c r="AQ448" t="s">
        <v>2203</v>
      </c>
    </row>
    <row r="449" spans="42:43" x14ac:dyDescent="0.3">
      <c r="AP449">
        <v>20</v>
      </c>
      <c r="AQ449" t="s">
        <v>2204</v>
      </c>
    </row>
    <row r="450" spans="42:43" x14ac:dyDescent="0.3">
      <c r="AP450">
        <v>20</v>
      </c>
      <c r="AQ450" t="s">
        <v>2205</v>
      </c>
    </row>
    <row r="451" spans="42:43" x14ac:dyDescent="0.3">
      <c r="AP451">
        <v>20</v>
      </c>
      <c r="AQ451" t="s">
        <v>2206</v>
      </c>
    </row>
    <row r="452" spans="42:43" x14ac:dyDescent="0.3">
      <c r="AP452">
        <v>20</v>
      </c>
      <c r="AQ452" t="s">
        <v>2207</v>
      </c>
    </row>
    <row r="453" spans="42:43" x14ac:dyDescent="0.3">
      <c r="AP453">
        <v>20</v>
      </c>
      <c r="AQ453" t="s">
        <v>2208</v>
      </c>
    </row>
    <row r="454" spans="42:43" x14ac:dyDescent="0.3">
      <c r="AP454">
        <v>20</v>
      </c>
      <c r="AQ454" t="s">
        <v>2209</v>
      </c>
    </row>
    <row r="455" spans="42:43" x14ac:dyDescent="0.3">
      <c r="AP455">
        <v>20</v>
      </c>
      <c r="AQ455" t="s">
        <v>2210</v>
      </c>
    </row>
    <row r="456" spans="42:43" x14ac:dyDescent="0.3">
      <c r="AP456">
        <v>20</v>
      </c>
      <c r="AQ456" t="s">
        <v>2211</v>
      </c>
    </row>
    <row r="457" spans="42:43" x14ac:dyDescent="0.3">
      <c r="AP457">
        <v>20</v>
      </c>
      <c r="AQ457" t="s">
        <v>2212</v>
      </c>
    </row>
    <row r="458" spans="42:43" x14ac:dyDescent="0.3">
      <c r="AP458">
        <v>20</v>
      </c>
      <c r="AQ458" t="s">
        <v>2213</v>
      </c>
    </row>
    <row r="459" spans="42:43" x14ac:dyDescent="0.3">
      <c r="AP459">
        <v>20</v>
      </c>
      <c r="AQ459" t="s">
        <v>2214</v>
      </c>
    </row>
    <row r="460" spans="42:43" x14ac:dyDescent="0.3">
      <c r="AP460">
        <v>20</v>
      </c>
      <c r="AQ460" t="s">
        <v>2215</v>
      </c>
    </row>
    <row r="461" spans="42:43" x14ac:dyDescent="0.3">
      <c r="AP461">
        <v>20</v>
      </c>
      <c r="AQ461" t="s">
        <v>2216</v>
      </c>
    </row>
    <row r="462" spans="42:43" x14ac:dyDescent="0.3">
      <c r="AP462">
        <v>20</v>
      </c>
      <c r="AQ462" t="s">
        <v>2217</v>
      </c>
    </row>
    <row r="463" spans="42:43" x14ac:dyDescent="0.3">
      <c r="AP463">
        <v>20</v>
      </c>
      <c r="AQ463" t="s">
        <v>2218</v>
      </c>
    </row>
    <row r="464" spans="42:43" x14ac:dyDescent="0.3">
      <c r="AP464">
        <v>20</v>
      </c>
      <c r="AQ464" t="s">
        <v>2219</v>
      </c>
    </row>
    <row r="465" spans="42:43" x14ac:dyDescent="0.3">
      <c r="AP465">
        <v>20</v>
      </c>
      <c r="AQ465" t="s">
        <v>2220</v>
      </c>
    </row>
    <row r="466" spans="42:43" x14ac:dyDescent="0.3">
      <c r="AP466">
        <v>20</v>
      </c>
      <c r="AQ466" t="s">
        <v>2221</v>
      </c>
    </row>
    <row r="467" spans="42:43" x14ac:dyDescent="0.3">
      <c r="AP467">
        <v>20</v>
      </c>
      <c r="AQ467" t="s">
        <v>2222</v>
      </c>
    </row>
    <row r="468" spans="42:43" x14ac:dyDescent="0.3">
      <c r="AP468">
        <v>20</v>
      </c>
      <c r="AQ468" t="s">
        <v>2223</v>
      </c>
    </row>
    <row r="469" spans="42:43" x14ac:dyDescent="0.3">
      <c r="AP469">
        <v>20</v>
      </c>
      <c r="AQ469" t="s">
        <v>2224</v>
      </c>
    </row>
    <row r="470" spans="42:43" x14ac:dyDescent="0.3">
      <c r="AP470">
        <v>20</v>
      </c>
      <c r="AQ470" t="s">
        <v>2225</v>
      </c>
    </row>
    <row r="471" spans="42:43" x14ac:dyDescent="0.3">
      <c r="AP471">
        <v>20</v>
      </c>
      <c r="AQ471" t="s">
        <v>2226</v>
      </c>
    </row>
    <row r="472" spans="42:43" x14ac:dyDescent="0.3">
      <c r="AP472">
        <v>20</v>
      </c>
      <c r="AQ472" t="s">
        <v>2227</v>
      </c>
    </row>
    <row r="473" spans="42:43" x14ac:dyDescent="0.3">
      <c r="AP473">
        <v>20</v>
      </c>
      <c r="AQ473" t="s">
        <v>2228</v>
      </c>
    </row>
    <row r="474" spans="42:43" x14ac:dyDescent="0.3">
      <c r="AP474">
        <v>20</v>
      </c>
      <c r="AQ474" t="s">
        <v>2229</v>
      </c>
    </row>
    <row r="475" spans="42:43" x14ac:dyDescent="0.3">
      <c r="AP475">
        <v>20</v>
      </c>
      <c r="AQ475" t="s">
        <v>2230</v>
      </c>
    </row>
    <row r="476" spans="42:43" x14ac:dyDescent="0.3">
      <c r="AP476">
        <v>20</v>
      </c>
      <c r="AQ476" t="s">
        <v>2231</v>
      </c>
    </row>
    <row r="477" spans="42:43" x14ac:dyDescent="0.3">
      <c r="AP477">
        <v>20</v>
      </c>
      <c r="AQ477" t="s">
        <v>2232</v>
      </c>
    </row>
    <row r="478" spans="42:43" x14ac:dyDescent="0.3">
      <c r="AP478">
        <v>20</v>
      </c>
      <c r="AQ478" t="s">
        <v>2233</v>
      </c>
    </row>
    <row r="479" spans="42:43" x14ac:dyDescent="0.3">
      <c r="AP479">
        <v>20</v>
      </c>
      <c r="AQ479" t="s">
        <v>2234</v>
      </c>
    </row>
    <row r="480" spans="42:43" x14ac:dyDescent="0.3">
      <c r="AP480">
        <v>20</v>
      </c>
      <c r="AQ480" t="s">
        <v>2235</v>
      </c>
    </row>
    <row r="481" spans="42:43" x14ac:dyDescent="0.3">
      <c r="AP481">
        <v>20</v>
      </c>
      <c r="AQ481" t="s">
        <v>2236</v>
      </c>
    </row>
    <row r="482" spans="42:43" x14ac:dyDescent="0.3">
      <c r="AP482">
        <v>20</v>
      </c>
      <c r="AQ482" t="s">
        <v>2237</v>
      </c>
    </row>
    <row r="483" spans="42:43" x14ac:dyDescent="0.3">
      <c r="AP483">
        <v>20</v>
      </c>
      <c r="AQ483" t="s">
        <v>2238</v>
      </c>
    </row>
    <row r="484" spans="42:43" x14ac:dyDescent="0.3">
      <c r="AP484">
        <v>20</v>
      </c>
      <c r="AQ484" t="s">
        <v>2239</v>
      </c>
    </row>
    <row r="485" spans="42:43" x14ac:dyDescent="0.3">
      <c r="AP485">
        <v>20</v>
      </c>
      <c r="AQ485" t="s">
        <v>2240</v>
      </c>
    </row>
    <row r="486" spans="42:43" x14ac:dyDescent="0.3">
      <c r="AP486">
        <v>20</v>
      </c>
      <c r="AQ486" t="s">
        <v>2241</v>
      </c>
    </row>
    <row r="487" spans="42:43" x14ac:dyDescent="0.3">
      <c r="AP487">
        <v>20</v>
      </c>
      <c r="AQ487" t="s">
        <v>2242</v>
      </c>
    </row>
    <row r="488" spans="42:43" x14ac:dyDescent="0.3">
      <c r="AP488">
        <v>20</v>
      </c>
      <c r="AQ488" t="s">
        <v>2243</v>
      </c>
    </row>
    <row r="489" spans="42:43" x14ac:dyDescent="0.3">
      <c r="AP489">
        <v>20</v>
      </c>
      <c r="AQ489" t="s">
        <v>2244</v>
      </c>
    </row>
    <row r="490" spans="42:43" x14ac:dyDescent="0.3">
      <c r="AP490">
        <v>20</v>
      </c>
      <c r="AQ490" t="s">
        <v>2245</v>
      </c>
    </row>
    <row r="491" spans="42:43" x14ac:dyDescent="0.3">
      <c r="AP491">
        <v>20</v>
      </c>
      <c r="AQ491" t="s">
        <v>2246</v>
      </c>
    </row>
    <row r="492" spans="42:43" x14ac:dyDescent="0.3">
      <c r="AP492">
        <v>20</v>
      </c>
      <c r="AQ492" t="s">
        <v>2247</v>
      </c>
    </row>
    <row r="493" spans="42:43" x14ac:dyDescent="0.3">
      <c r="AP493">
        <v>20</v>
      </c>
      <c r="AQ493" t="s">
        <v>2248</v>
      </c>
    </row>
    <row r="494" spans="42:43" x14ac:dyDescent="0.3">
      <c r="AP494">
        <v>20</v>
      </c>
      <c r="AQ494" t="s">
        <v>2249</v>
      </c>
    </row>
    <row r="495" spans="42:43" x14ac:dyDescent="0.3">
      <c r="AP495">
        <v>20</v>
      </c>
      <c r="AQ495" t="s">
        <v>2250</v>
      </c>
    </row>
    <row r="496" spans="42:43" x14ac:dyDescent="0.3">
      <c r="AP496">
        <v>20</v>
      </c>
      <c r="AQ496" t="s">
        <v>2251</v>
      </c>
    </row>
    <row r="497" spans="42:43" x14ac:dyDescent="0.3">
      <c r="AP497">
        <v>20</v>
      </c>
      <c r="AQ497" t="s">
        <v>2252</v>
      </c>
    </row>
    <row r="498" spans="42:43" x14ac:dyDescent="0.3">
      <c r="AP498">
        <v>20</v>
      </c>
      <c r="AQ498" t="s">
        <v>2253</v>
      </c>
    </row>
    <row r="499" spans="42:43" x14ac:dyDescent="0.3">
      <c r="AP499">
        <v>20</v>
      </c>
      <c r="AQ499" t="s">
        <v>2254</v>
      </c>
    </row>
    <row r="500" spans="42:43" x14ac:dyDescent="0.3">
      <c r="AP500">
        <v>20</v>
      </c>
      <c r="AQ500" t="s">
        <v>2255</v>
      </c>
    </row>
    <row r="501" spans="42:43" x14ac:dyDescent="0.3">
      <c r="AP501">
        <v>20</v>
      </c>
      <c r="AQ501" t="s">
        <v>2256</v>
      </c>
    </row>
    <row r="502" spans="42:43" x14ac:dyDescent="0.3">
      <c r="AP502">
        <v>20</v>
      </c>
      <c r="AQ502" t="s">
        <v>2257</v>
      </c>
    </row>
    <row r="503" spans="42:43" x14ac:dyDescent="0.3">
      <c r="AP503">
        <v>20</v>
      </c>
      <c r="AQ503" t="s">
        <v>2258</v>
      </c>
    </row>
    <row r="504" spans="42:43" x14ac:dyDescent="0.3">
      <c r="AP504">
        <v>20</v>
      </c>
      <c r="AQ504" t="s">
        <v>2259</v>
      </c>
    </row>
    <row r="505" spans="42:43" x14ac:dyDescent="0.3">
      <c r="AP505">
        <v>20</v>
      </c>
      <c r="AQ505" t="s">
        <v>2260</v>
      </c>
    </row>
    <row r="506" spans="42:43" x14ac:dyDescent="0.3">
      <c r="AP506">
        <v>20</v>
      </c>
      <c r="AQ506" t="s">
        <v>2261</v>
      </c>
    </row>
    <row r="507" spans="42:43" x14ac:dyDescent="0.3">
      <c r="AP507">
        <v>20</v>
      </c>
      <c r="AQ507" t="s">
        <v>2262</v>
      </c>
    </row>
    <row r="508" spans="42:43" x14ac:dyDescent="0.3">
      <c r="AP508">
        <v>20</v>
      </c>
      <c r="AQ508" t="s">
        <v>2263</v>
      </c>
    </row>
    <row r="509" spans="42:43" x14ac:dyDescent="0.3">
      <c r="AP509">
        <v>20</v>
      </c>
      <c r="AQ509" t="s">
        <v>2264</v>
      </c>
    </row>
    <row r="510" spans="42:43" x14ac:dyDescent="0.3">
      <c r="AP510">
        <v>20</v>
      </c>
      <c r="AQ510" t="s">
        <v>2265</v>
      </c>
    </row>
    <row r="511" spans="42:43" x14ac:dyDescent="0.3">
      <c r="AP511">
        <v>20</v>
      </c>
      <c r="AQ511" t="s">
        <v>2266</v>
      </c>
    </row>
    <row r="512" spans="42:43" x14ac:dyDescent="0.3">
      <c r="AP512">
        <v>20</v>
      </c>
      <c r="AQ512" t="s">
        <v>2267</v>
      </c>
    </row>
    <row r="513" spans="42:43" x14ac:dyDescent="0.3">
      <c r="AP513">
        <v>20</v>
      </c>
      <c r="AQ513" t="s">
        <v>2268</v>
      </c>
    </row>
    <row r="514" spans="42:43" x14ac:dyDescent="0.3">
      <c r="AP514">
        <v>20</v>
      </c>
      <c r="AQ514" t="s">
        <v>2269</v>
      </c>
    </row>
    <row r="515" spans="42:43" x14ac:dyDescent="0.3">
      <c r="AP515">
        <v>20</v>
      </c>
      <c r="AQ515" t="s">
        <v>2270</v>
      </c>
    </row>
    <row r="516" spans="42:43" x14ac:dyDescent="0.3">
      <c r="AP516">
        <v>20</v>
      </c>
      <c r="AQ516" t="s">
        <v>2271</v>
      </c>
    </row>
    <row r="517" spans="42:43" x14ac:dyDescent="0.3">
      <c r="AP517">
        <v>20</v>
      </c>
      <c r="AQ517" t="s">
        <v>2272</v>
      </c>
    </row>
    <row r="518" spans="42:43" x14ac:dyDescent="0.3">
      <c r="AP518">
        <v>20</v>
      </c>
      <c r="AQ518" t="s">
        <v>2273</v>
      </c>
    </row>
    <row r="519" spans="42:43" x14ac:dyDescent="0.3">
      <c r="AP519">
        <v>20</v>
      </c>
      <c r="AQ519" t="s">
        <v>2274</v>
      </c>
    </row>
    <row r="520" spans="42:43" x14ac:dyDescent="0.3">
      <c r="AP520">
        <v>20</v>
      </c>
      <c r="AQ520" t="s">
        <v>2275</v>
      </c>
    </row>
    <row r="521" spans="42:43" x14ac:dyDescent="0.3">
      <c r="AP521">
        <v>20</v>
      </c>
      <c r="AQ521" t="s">
        <v>2276</v>
      </c>
    </row>
    <row r="522" spans="42:43" x14ac:dyDescent="0.3">
      <c r="AP522">
        <v>20</v>
      </c>
      <c r="AQ522" t="s">
        <v>2277</v>
      </c>
    </row>
    <row r="523" spans="42:43" x14ac:dyDescent="0.3">
      <c r="AP523">
        <v>20</v>
      </c>
      <c r="AQ523" t="s">
        <v>2278</v>
      </c>
    </row>
    <row r="524" spans="42:43" x14ac:dyDescent="0.3">
      <c r="AP524">
        <v>20</v>
      </c>
      <c r="AQ524" t="s">
        <v>2279</v>
      </c>
    </row>
    <row r="525" spans="42:43" x14ac:dyDescent="0.3">
      <c r="AP525">
        <v>20</v>
      </c>
      <c r="AQ525" t="s">
        <v>2280</v>
      </c>
    </row>
    <row r="526" spans="42:43" x14ac:dyDescent="0.3">
      <c r="AP526">
        <v>20</v>
      </c>
      <c r="AQ526" t="s">
        <v>2281</v>
      </c>
    </row>
    <row r="527" spans="42:43" x14ac:dyDescent="0.3">
      <c r="AP527">
        <v>20</v>
      </c>
      <c r="AQ527" t="s">
        <v>2282</v>
      </c>
    </row>
    <row r="528" spans="42:43" x14ac:dyDescent="0.3">
      <c r="AP528">
        <v>20</v>
      </c>
      <c r="AQ528" t="s">
        <v>2283</v>
      </c>
    </row>
    <row r="529" spans="42:43" x14ac:dyDescent="0.3">
      <c r="AP529">
        <v>20</v>
      </c>
      <c r="AQ529" t="s">
        <v>2284</v>
      </c>
    </row>
    <row r="530" spans="42:43" x14ac:dyDescent="0.3">
      <c r="AP530">
        <v>20</v>
      </c>
      <c r="AQ530" t="s">
        <v>2285</v>
      </c>
    </row>
    <row r="531" spans="42:43" x14ac:dyDescent="0.3">
      <c r="AP531">
        <v>20</v>
      </c>
      <c r="AQ531" t="s">
        <v>2286</v>
      </c>
    </row>
    <row r="532" spans="42:43" x14ac:dyDescent="0.3">
      <c r="AP532">
        <v>20</v>
      </c>
      <c r="AQ532" t="s">
        <v>2287</v>
      </c>
    </row>
    <row r="533" spans="42:43" x14ac:dyDescent="0.3">
      <c r="AP533">
        <v>20</v>
      </c>
      <c r="AQ533" t="s">
        <v>2288</v>
      </c>
    </row>
    <row r="534" spans="42:43" x14ac:dyDescent="0.3">
      <c r="AP534">
        <v>20</v>
      </c>
      <c r="AQ534" t="s">
        <v>2289</v>
      </c>
    </row>
    <row r="535" spans="42:43" x14ac:dyDescent="0.3">
      <c r="AP535">
        <v>20</v>
      </c>
      <c r="AQ535" t="s">
        <v>2290</v>
      </c>
    </row>
    <row r="536" spans="42:43" x14ac:dyDescent="0.3">
      <c r="AP536">
        <v>20</v>
      </c>
      <c r="AQ536" t="s">
        <v>2291</v>
      </c>
    </row>
    <row r="537" spans="42:43" x14ac:dyDescent="0.3">
      <c r="AP537">
        <v>20</v>
      </c>
      <c r="AQ537" t="s">
        <v>2292</v>
      </c>
    </row>
    <row r="538" spans="42:43" x14ac:dyDescent="0.3">
      <c r="AP538">
        <v>20</v>
      </c>
      <c r="AQ538" t="s">
        <v>2293</v>
      </c>
    </row>
    <row r="539" spans="42:43" x14ac:dyDescent="0.3">
      <c r="AP539">
        <v>20</v>
      </c>
      <c r="AQ539" t="s">
        <v>2294</v>
      </c>
    </row>
    <row r="540" spans="42:43" x14ac:dyDescent="0.3">
      <c r="AP540">
        <v>20</v>
      </c>
      <c r="AQ540" t="s">
        <v>2295</v>
      </c>
    </row>
    <row r="541" spans="42:43" x14ac:dyDescent="0.3">
      <c r="AP541">
        <v>20</v>
      </c>
      <c r="AQ541" t="s">
        <v>2296</v>
      </c>
    </row>
    <row r="542" spans="42:43" x14ac:dyDescent="0.3">
      <c r="AP542">
        <v>20</v>
      </c>
      <c r="AQ542" t="s">
        <v>2297</v>
      </c>
    </row>
    <row r="543" spans="42:43" x14ac:dyDescent="0.3">
      <c r="AP543">
        <v>20</v>
      </c>
      <c r="AQ543" t="s">
        <v>2298</v>
      </c>
    </row>
    <row r="544" spans="42:43" x14ac:dyDescent="0.3">
      <c r="AP544">
        <v>20</v>
      </c>
      <c r="AQ544" t="s">
        <v>2299</v>
      </c>
    </row>
    <row r="545" spans="42:43" x14ac:dyDescent="0.3">
      <c r="AP545">
        <v>20</v>
      </c>
      <c r="AQ545" t="s">
        <v>2300</v>
      </c>
    </row>
    <row r="546" spans="42:43" x14ac:dyDescent="0.3">
      <c r="AP546">
        <v>20</v>
      </c>
      <c r="AQ546" t="s">
        <v>2301</v>
      </c>
    </row>
    <row r="547" spans="42:43" x14ac:dyDescent="0.3">
      <c r="AP547">
        <v>20</v>
      </c>
      <c r="AQ547" t="s">
        <v>2302</v>
      </c>
    </row>
    <row r="548" spans="42:43" x14ac:dyDescent="0.3">
      <c r="AP548">
        <v>20</v>
      </c>
      <c r="AQ548" t="s">
        <v>2303</v>
      </c>
    </row>
    <row r="549" spans="42:43" x14ac:dyDescent="0.3">
      <c r="AP549">
        <v>20</v>
      </c>
      <c r="AQ549" t="s">
        <v>2304</v>
      </c>
    </row>
    <row r="550" spans="42:43" x14ac:dyDescent="0.3">
      <c r="AP550">
        <v>20</v>
      </c>
      <c r="AQ550" t="s">
        <v>2305</v>
      </c>
    </row>
    <row r="551" spans="42:43" x14ac:dyDescent="0.3">
      <c r="AP551">
        <v>20</v>
      </c>
      <c r="AQ551" t="s">
        <v>2306</v>
      </c>
    </row>
    <row r="552" spans="42:43" x14ac:dyDescent="0.3">
      <c r="AP552">
        <v>20</v>
      </c>
      <c r="AQ552" t="s">
        <v>2307</v>
      </c>
    </row>
    <row r="553" spans="42:43" x14ac:dyDescent="0.3">
      <c r="AP553">
        <v>20</v>
      </c>
      <c r="AQ553" t="s">
        <v>2308</v>
      </c>
    </row>
    <row r="554" spans="42:43" x14ac:dyDescent="0.3">
      <c r="AP554">
        <v>20</v>
      </c>
      <c r="AQ554" t="s">
        <v>2309</v>
      </c>
    </row>
    <row r="555" spans="42:43" x14ac:dyDescent="0.3">
      <c r="AP555">
        <v>20</v>
      </c>
      <c r="AQ555" t="s">
        <v>2310</v>
      </c>
    </row>
    <row r="556" spans="42:43" x14ac:dyDescent="0.3">
      <c r="AP556">
        <v>20</v>
      </c>
      <c r="AQ556" t="s">
        <v>2311</v>
      </c>
    </row>
    <row r="557" spans="42:43" x14ac:dyDescent="0.3">
      <c r="AP557">
        <v>20</v>
      </c>
      <c r="AQ557" t="s">
        <v>2312</v>
      </c>
    </row>
    <row r="558" spans="42:43" x14ac:dyDescent="0.3">
      <c r="AP558">
        <v>20</v>
      </c>
      <c r="AQ558" t="s">
        <v>2313</v>
      </c>
    </row>
    <row r="559" spans="42:43" x14ac:dyDescent="0.3">
      <c r="AP559">
        <v>20</v>
      </c>
      <c r="AQ559" t="s">
        <v>2314</v>
      </c>
    </row>
    <row r="560" spans="42:43" x14ac:dyDescent="0.3">
      <c r="AP560">
        <v>20</v>
      </c>
      <c r="AQ560" t="s">
        <v>2315</v>
      </c>
    </row>
    <row r="561" spans="42:43" x14ac:dyDescent="0.3">
      <c r="AP561">
        <v>20</v>
      </c>
      <c r="AQ561" t="s">
        <v>2316</v>
      </c>
    </row>
    <row r="562" spans="42:43" x14ac:dyDescent="0.3">
      <c r="AP562">
        <v>20</v>
      </c>
      <c r="AQ562" t="s">
        <v>2317</v>
      </c>
    </row>
    <row r="563" spans="42:43" x14ac:dyDescent="0.3">
      <c r="AP563">
        <v>20</v>
      </c>
      <c r="AQ563" t="s">
        <v>1437</v>
      </c>
    </row>
    <row r="564" spans="42:43" x14ac:dyDescent="0.3">
      <c r="AP564">
        <v>20</v>
      </c>
      <c r="AQ564" t="s">
        <v>2318</v>
      </c>
    </row>
    <row r="565" spans="42:43" x14ac:dyDescent="0.3">
      <c r="AP565">
        <v>20</v>
      </c>
      <c r="AQ565" t="s">
        <v>2319</v>
      </c>
    </row>
    <row r="566" spans="42:43" x14ac:dyDescent="0.3">
      <c r="AP566">
        <v>20</v>
      </c>
      <c r="AQ566" t="s">
        <v>2320</v>
      </c>
    </row>
    <row r="567" spans="42:43" x14ac:dyDescent="0.3">
      <c r="AP567">
        <v>20</v>
      </c>
      <c r="AQ567" t="s">
        <v>2321</v>
      </c>
    </row>
    <row r="568" spans="42:43" x14ac:dyDescent="0.3">
      <c r="AP568">
        <v>20</v>
      </c>
      <c r="AQ568" t="s">
        <v>2322</v>
      </c>
    </row>
    <row r="569" spans="42:43" x14ac:dyDescent="0.3">
      <c r="AP569">
        <v>20</v>
      </c>
      <c r="AQ569" t="s">
        <v>2323</v>
      </c>
    </row>
    <row r="570" spans="42:43" x14ac:dyDescent="0.3">
      <c r="AP570">
        <v>20</v>
      </c>
      <c r="AQ570" t="s">
        <v>2324</v>
      </c>
    </row>
    <row r="571" spans="42:43" x14ac:dyDescent="0.3">
      <c r="AP571">
        <v>20</v>
      </c>
      <c r="AQ571" t="s">
        <v>2325</v>
      </c>
    </row>
    <row r="572" spans="42:43" x14ac:dyDescent="0.3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8671875" defaultRowHeight="14.4" zeroHeight="1" x14ac:dyDescent="0.3"/>
  <cols>
    <col min="1" max="1" width="72.109375" style="1" customWidth="1"/>
    <col min="2" max="6" width="20.6640625" customWidth="1"/>
    <col min="7" max="7" width="0" hidden="1" customWidth="1"/>
    <col min="8" max="8" width="0" hidden="1"/>
    <col min="9" max="16381" width="0" hidden="1" customWidth="1"/>
    <col min="16382" max="16382" width="5.6640625" hidden="1" customWidth="1"/>
    <col min="16383" max="16383" width="4.88671875" hidden="1" customWidth="1"/>
    <col min="16384" max="16384" width="9.109375" hidden="1" customWidth="1"/>
  </cols>
  <sheetData>
    <row r="1" spans="1:7" s="91" customFormat="1" ht="34.5" customHeight="1" x14ac:dyDescent="0.3">
      <c r="A1" s="164" t="s">
        <v>487</v>
      </c>
      <c r="B1" s="164"/>
      <c r="C1" s="164"/>
      <c r="D1" s="164"/>
      <c r="E1" s="164"/>
      <c r="F1" s="164"/>
      <c r="G1" s="111"/>
    </row>
    <row r="2" spans="1:7" x14ac:dyDescent="0.3">
      <c r="A2" s="152" t="str">
        <f>ENTE_PUBLICO</f>
        <v>JUNTA DE AGUA POTABLE DRENAJE ALCANTARILLADO Y SANEAMIENTO DEL MUNICIPIO DE IRAPUATO GTO, Gobierno del Estado de Guanajuato</v>
      </c>
      <c r="B2" s="153"/>
      <c r="C2" s="153"/>
      <c r="D2" s="153"/>
      <c r="E2" s="153"/>
      <c r="F2" s="154"/>
    </row>
    <row r="3" spans="1:7" x14ac:dyDescent="0.3">
      <c r="A3" s="161" t="s">
        <v>488</v>
      </c>
      <c r="B3" s="162"/>
      <c r="C3" s="162"/>
      <c r="D3" s="162"/>
      <c r="E3" s="162"/>
      <c r="F3" s="163"/>
    </row>
    <row r="4" spans="1:7" ht="28.8" x14ac:dyDescent="0.3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3">
      <c r="A5" s="135" t="s">
        <v>494</v>
      </c>
      <c r="B5" s="5"/>
      <c r="C5" s="5"/>
      <c r="D5" s="5"/>
      <c r="E5" s="5"/>
      <c r="F5" s="5"/>
    </row>
    <row r="6" spans="1:7" x14ac:dyDescent="0.3">
      <c r="A6" s="136" t="s">
        <v>495</v>
      </c>
      <c r="B6" s="60"/>
      <c r="C6" s="60"/>
      <c r="D6" s="60"/>
      <c r="E6" s="60"/>
      <c r="F6" s="60"/>
    </row>
    <row r="7" spans="1:7" x14ac:dyDescent="0.3">
      <c r="A7" s="136" t="s">
        <v>496</v>
      </c>
      <c r="B7" s="60"/>
      <c r="C7" s="60"/>
      <c r="D7" s="60"/>
      <c r="E7" s="60"/>
      <c r="F7" s="60"/>
    </row>
    <row r="8" spans="1:7" x14ac:dyDescent="0.3">
      <c r="A8" s="137"/>
      <c r="B8" s="54"/>
      <c r="C8" s="54"/>
      <c r="D8" s="54"/>
      <c r="E8" s="54"/>
      <c r="F8" s="54"/>
    </row>
    <row r="9" spans="1:7" x14ac:dyDescent="0.3">
      <c r="A9" s="135" t="s">
        <v>497</v>
      </c>
      <c r="B9" s="54"/>
      <c r="C9" s="54"/>
      <c r="D9" s="54"/>
      <c r="E9" s="54"/>
      <c r="F9" s="54"/>
    </row>
    <row r="10" spans="1:7" x14ac:dyDescent="0.3">
      <c r="A10" s="136" t="s">
        <v>498</v>
      </c>
      <c r="B10" s="60"/>
      <c r="C10" s="60"/>
      <c r="D10" s="60"/>
      <c r="E10" s="60"/>
      <c r="F10" s="60"/>
    </row>
    <row r="11" spans="1:7" x14ac:dyDescent="0.3">
      <c r="A11" s="138" t="s">
        <v>499</v>
      </c>
      <c r="B11" s="60"/>
      <c r="C11" s="60"/>
      <c r="D11" s="60"/>
      <c r="E11" s="60"/>
      <c r="F11" s="60"/>
    </row>
    <row r="12" spans="1:7" x14ac:dyDescent="0.3">
      <c r="A12" s="138" t="s">
        <v>500</v>
      </c>
      <c r="B12" s="60"/>
      <c r="C12" s="60"/>
      <c r="D12" s="60"/>
      <c r="E12" s="60"/>
      <c r="F12" s="60"/>
    </row>
    <row r="13" spans="1:7" x14ac:dyDescent="0.3">
      <c r="A13" s="138" t="s">
        <v>501</v>
      </c>
      <c r="B13" s="60"/>
      <c r="C13" s="60"/>
      <c r="D13" s="60"/>
      <c r="E13" s="60"/>
      <c r="F13" s="60"/>
    </row>
    <row r="14" spans="1:7" x14ac:dyDescent="0.3">
      <c r="A14" s="136" t="s">
        <v>502</v>
      </c>
      <c r="B14" s="60"/>
      <c r="C14" s="60"/>
      <c r="D14" s="60"/>
      <c r="E14" s="60"/>
      <c r="F14" s="60"/>
    </row>
    <row r="15" spans="1:7" x14ac:dyDescent="0.3">
      <c r="A15" s="138" t="s">
        <v>499</v>
      </c>
      <c r="B15" s="60"/>
      <c r="C15" s="60"/>
      <c r="D15" s="60"/>
      <c r="E15" s="60"/>
      <c r="F15" s="60"/>
    </row>
    <row r="16" spans="1:7" x14ac:dyDescent="0.3">
      <c r="A16" s="138" t="s">
        <v>500</v>
      </c>
      <c r="B16" s="60"/>
      <c r="C16" s="60"/>
      <c r="D16" s="60"/>
      <c r="E16" s="60"/>
      <c r="F16" s="60"/>
    </row>
    <row r="17" spans="1:6" x14ac:dyDescent="0.3">
      <c r="A17" s="138" t="s">
        <v>501</v>
      </c>
      <c r="B17" s="60"/>
      <c r="C17" s="60"/>
      <c r="D17" s="60"/>
      <c r="E17" s="60"/>
      <c r="F17" s="60"/>
    </row>
    <row r="18" spans="1:6" x14ac:dyDescent="0.3">
      <c r="A18" s="136" t="s">
        <v>503</v>
      </c>
      <c r="B18" s="144"/>
      <c r="C18" s="60"/>
      <c r="D18" s="60"/>
      <c r="E18" s="60"/>
      <c r="F18" s="60"/>
    </row>
    <row r="19" spans="1:6" x14ac:dyDescent="0.3">
      <c r="A19" s="136" t="s">
        <v>504</v>
      </c>
      <c r="B19" s="60"/>
      <c r="C19" s="60"/>
      <c r="D19" s="60"/>
      <c r="E19" s="60"/>
      <c r="F19" s="60"/>
    </row>
    <row r="20" spans="1:6" x14ac:dyDescent="0.3">
      <c r="A20" s="136" t="s">
        <v>505</v>
      </c>
      <c r="B20" s="145"/>
      <c r="C20" s="145"/>
      <c r="D20" s="145"/>
      <c r="E20" s="145"/>
      <c r="F20" s="145"/>
    </row>
    <row r="21" spans="1:6" x14ac:dyDescent="0.3">
      <c r="A21" s="136" t="s">
        <v>506</v>
      </c>
      <c r="B21" s="145"/>
      <c r="C21" s="145"/>
      <c r="D21" s="145"/>
      <c r="E21" s="145"/>
      <c r="F21" s="145"/>
    </row>
    <row r="22" spans="1:6" x14ac:dyDescent="0.3">
      <c r="A22" s="64" t="s">
        <v>507</v>
      </c>
      <c r="B22" s="145"/>
      <c r="C22" s="145"/>
      <c r="D22" s="145"/>
      <c r="E22" s="145"/>
      <c r="F22" s="145"/>
    </row>
    <row r="23" spans="1:6" x14ac:dyDescent="0.3">
      <c r="A23" s="64" t="s">
        <v>508</v>
      </c>
      <c r="B23" s="145"/>
      <c r="C23" s="145"/>
      <c r="D23" s="145"/>
      <c r="E23" s="145"/>
      <c r="F23" s="145"/>
    </row>
    <row r="24" spans="1:6" x14ac:dyDescent="0.3">
      <c r="A24" s="64" t="s">
        <v>509</v>
      </c>
      <c r="B24" s="146"/>
      <c r="C24" s="60"/>
      <c r="D24" s="60"/>
      <c r="E24" s="60"/>
      <c r="F24" s="60"/>
    </row>
    <row r="25" spans="1:6" x14ac:dyDescent="0.3">
      <c r="A25" s="136" t="s">
        <v>510</v>
      </c>
      <c r="B25" s="146"/>
      <c r="C25" s="60"/>
      <c r="D25" s="60"/>
      <c r="E25" s="60"/>
      <c r="F25" s="60"/>
    </row>
    <row r="26" spans="1:6" x14ac:dyDescent="0.3">
      <c r="A26" s="137"/>
      <c r="B26" s="54"/>
      <c r="C26" s="54"/>
      <c r="D26" s="54"/>
      <c r="E26" s="54"/>
      <c r="F26" s="54"/>
    </row>
    <row r="27" spans="1:6" x14ac:dyDescent="0.3">
      <c r="A27" s="135" t="s">
        <v>511</v>
      </c>
      <c r="B27" s="54"/>
      <c r="C27" s="54"/>
      <c r="D27" s="54"/>
      <c r="E27" s="54"/>
      <c r="F27" s="54"/>
    </row>
    <row r="28" spans="1:6" x14ac:dyDescent="0.3">
      <c r="A28" s="136" t="s">
        <v>512</v>
      </c>
      <c r="B28" s="60"/>
      <c r="C28" s="60"/>
      <c r="D28" s="60"/>
      <c r="E28" s="60"/>
      <c r="F28" s="60"/>
    </row>
    <row r="29" spans="1:6" x14ac:dyDescent="0.3">
      <c r="A29" s="137"/>
      <c r="B29" s="54"/>
      <c r="C29" s="54"/>
      <c r="D29" s="54"/>
      <c r="E29" s="54"/>
      <c r="F29" s="54"/>
    </row>
    <row r="30" spans="1:6" x14ac:dyDescent="0.3">
      <c r="A30" s="135" t="s">
        <v>513</v>
      </c>
      <c r="B30" s="54"/>
      <c r="C30" s="54"/>
      <c r="D30" s="54"/>
      <c r="E30" s="54"/>
      <c r="F30" s="54"/>
    </row>
    <row r="31" spans="1:6" x14ac:dyDescent="0.3">
      <c r="A31" s="136" t="s">
        <v>498</v>
      </c>
      <c r="B31" s="60"/>
      <c r="C31" s="60"/>
      <c r="D31" s="60"/>
      <c r="E31" s="60"/>
      <c r="F31" s="60"/>
    </row>
    <row r="32" spans="1:6" x14ac:dyDescent="0.3">
      <c r="A32" s="136" t="s">
        <v>502</v>
      </c>
      <c r="B32" s="60"/>
      <c r="C32" s="60"/>
      <c r="D32" s="60"/>
      <c r="E32" s="60"/>
      <c r="F32" s="60"/>
    </row>
    <row r="33" spans="1:6" x14ac:dyDescent="0.3">
      <c r="A33" s="136" t="s">
        <v>514</v>
      </c>
      <c r="B33" s="60"/>
      <c r="C33" s="60"/>
      <c r="D33" s="60"/>
      <c r="E33" s="60"/>
      <c r="F33" s="60"/>
    </row>
    <row r="34" spans="1:6" x14ac:dyDescent="0.3">
      <c r="A34" s="137"/>
      <c r="B34" s="54"/>
      <c r="C34" s="54"/>
      <c r="D34" s="54"/>
      <c r="E34" s="54"/>
      <c r="F34" s="54"/>
    </row>
    <row r="35" spans="1:6" x14ac:dyDescent="0.3">
      <c r="A35" s="135" t="s">
        <v>515</v>
      </c>
      <c r="B35" s="54"/>
      <c r="C35" s="54"/>
      <c r="D35" s="54"/>
      <c r="E35" s="54"/>
      <c r="F35" s="54"/>
    </row>
    <row r="36" spans="1:6" x14ac:dyDescent="0.3">
      <c r="A36" s="136" t="s">
        <v>516</v>
      </c>
      <c r="B36" s="60"/>
      <c r="C36" s="60"/>
      <c r="D36" s="60"/>
      <c r="E36" s="60"/>
      <c r="F36" s="60"/>
    </row>
    <row r="37" spans="1:6" x14ac:dyDescent="0.3">
      <c r="A37" s="136" t="s">
        <v>517</v>
      </c>
      <c r="B37" s="60"/>
      <c r="C37" s="60"/>
      <c r="D37" s="60"/>
      <c r="E37" s="60"/>
      <c r="F37" s="60"/>
    </row>
    <row r="38" spans="1:6" x14ac:dyDescent="0.3">
      <c r="A38" s="136" t="s">
        <v>518</v>
      </c>
      <c r="B38" s="146"/>
      <c r="C38" s="60"/>
      <c r="D38" s="60"/>
      <c r="E38" s="60"/>
      <c r="F38" s="60"/>
    </row>
    <row r="39" spans="1:6" x14ac:dyDescent="0.3">
      <c r="A39" s="137"/>
      <c r="B39" s="54"/>
      <c r="C39" s="54"/>
      <c r="D39" s="54"/>
      <c r="E39" s="54"/>
      <c r="F39" s="54"/>
    </row>
    <row r="40" spans="1:6" x14ac:dyDescent="0.3">
      <c r="A40" s="135" t="s">
        <v>519</v>
      </c>
      <c r="B40" s="60"/>
      <c r="C40" s="60"/>
      <c r="D40" s="60"/>
      <c r="E40" s="60"/>
      <c r="F40" s="60"/>
    </row>
    <row r="41" spans="1:6" x14ac:dyDescent="0.3">
      <c r="A41" s="137"/>
      <c r="B41" s="54"/>
      <c r="C41" s="54"/>
      <c r="D41" s="54"/>
      <c r="E41" s="54"/>
      <c r="F41" s="54"/>
    </row>
    <row r="42" spans="1:6" x14ac:dyDescent="0.3">
      <c r="A42" s="135" t="s">
        <v>520</v>
      </c>
      <c r="B42" s="54"/>
      <c r="C42" s="54"/>
      <c r="D42" s="54"/>
      <c r="E42" s="54"/>
      <c r="F42" s="54"/>
    </row>
    <row r="43" spans="1:6" x14ac:dyDescent="0.3">
      <c r="A43" s="136" t="s">
        <v>521</v>
      </c>
      <c r="B43" s="60"/>
      <c r="C43" s="60"/>
      <c r="D43" s="60"/>
      <c r="E43" s="60"/>
      <c r="F43" s="60"/>
    </row>
    <row r="44" spans="1:6" x14ac:dyDescent="0.3">
      <c r="A44" s="136" t="s">
        <v>522</v>
      </c>
      <c r="B44" s="60"/>
      <c r="C44" s="60"/>
      <c r="D44" s="60"/>
      <c r="E44" s="60"/>
      <c r="F44" s="60"/>
    </row>
    <row r="45" spans="1:6" x14ac:dyDescent="0.3">
      <c r="A45" s="136" t="s">
        <v>523</v>
      </c>
      <c r="B45" s="60"/>
      <c r="C45" s="60"/>
      <c r="D45" s="60"/>
      <c r="E45" s="60"/>
      <c r="F45" s="60"/>
    </row>
    <row r="46" spans="1:6" x14ac:dyDescent="0.3">
      <c r="A46" s="137"/>
      <c r="B46" s="54"/>
      <c r="C46" s="54"/>
      <c r="D46" s="54"/>
      <c r="E46" s="54"/>
      <c r="F46" s="54"/>
    </row>
    <row r="47" spans="1:6" ht="28.8" x14ac:dyDescent="0.3">
      <c r="A47" s="135" t="s">
        <v>524</v>
      </c>
      <c r="B47" s="54"/>
      <c r="C47" s="54"/>
      <c r="D47" s="54"/>
      <c r="E47" s="54"/>
      <c r="F47" s="54"/>
    </row>
    <row r="48" spans="1:6" x14ac:dyDescent="0.3">
      <c r="A48" s="64" t="s">
        <v>522</v>
      </c>
      <c r="B48" s="145"/>
      <c r="C48" s="145"/>
      <c r="D48" s="145"/>
      <c r="E48" s="145"/>
      <c r="F48" s="145"/>
    </row>
    <row r="49" spans="1:6" x14ac:dyDescent="0.3">
      <c r="A49" s="64" t="s">
        <v>523</v>
      </c>
      <c r="B49" s="145"/>
      <c r="C49" s="145"/>
      <c r="D49" s="145"/>
      <c r="E49" s="145"/>
      <c r="F49" s="145"/>
    </row>
    <row r="50" spans="1:6" x14ac:dyDescent="0.3">
      <c r="A50" s="137"/>
      <c r="B50" s="54"/>
      <c r="C50" s="54"/>
      <c r="D50" s="54"/>
      <c r="E50" s="54"/>
      <c r="F50" s="54"/>
    </row>
    <row r="51" spans="1:6" x14ac:dyDescent="0.3">
      <c r="A51" s="135" t="s">
        <v>525</v>
      </c>
      <c r="B51" s="54"/>
      <c r="C51" s="54"/>
      <c r="D51" s="54"/>
      <c r="E51" s="54"/>
      <c r="F51" s="54"/>
    </row>
    <row r="52" spans="1:6" x14ac:dyDescent="0.3">
      <c r="A52" s="136" t="s">
        <v>522</v>
      </c>
      <c r="B52" s="60"/>
      <c r="C52" s="60"/>
      <c r="D52" s="60"/>
      <c r="E52" s="60"/>
      <c r="F52" s="60"/>
    </row>
    <row r="53" spans="1:6" x14ac:dyDescent="0.3">
      <c r="A53" s="136" t="s">
        <v>523</v>
      </c>
      <c r="B53" s="60"/>
      <c r="C53" s="60"/>
      <c r="D53" s="60"/>
      <c r="E53" s="60"/>
      <c r="F53" s="60"/>
    </row>
    <row r="54" spans="1:6" x14ac:dyDescent="0.3">
      <c r="A54" s="136" t="s">
        <v>526</v>
      </c>
      <c r="B54" s="60"/>
      <c r="C54" s="60"/>
      <c r="D54" s="60"/>
      <c r="E54" s="60"/>
      <c r="F54" s="60"/>
    </row>
    <row r="55" spans="1:6" x14ac:dyDescent="0.3">
      <c r="A55" s="137"/>
      <c r="B55" s="54"/>
      <c r="C55" s="54"/>
      <c r="D55" s="54"/>
      <c r="E55" s="54"/>
      <c r="F55" s="54"/>
    </row>
    <row r="56" spans="1:6" x14ac:dyDescent="0.3">
      <c r="A56" s="135" t="s">
        <v>527</v>
      </c>
      <c r="B56" s="54"/>
      <c r="C56" s="54"/>
      <c r="D56" s="54"/>
      <c r="E56" s="54"/>
      <c r="F56" s="54"/>
    </row>
    <row r="57" spans="1:6" x14ac:dyDescent="0.3">
      <c r="A57" s="136" t="s">
        <v>522</v>
      </c>
      <c r="B57" s="60"/>
      <c r="C57" s="60"/>
      <c r="D57" s="60"/>
      <c r="E57" s="60"/>
      <c r="F57" s="60"/>
    </row>
    <row r="58" spans="1:6" x14ac:dyDescent="0.3">
      <c r="A58" s="136" t="s">
        <v>523</v>
      </c>
      <c r="B58" s="60"/>
      <c r="C58" s="60"/>
      <c r="D58" s="60"/>
      <c r="E58" s="60"/>
      <c r="F58" s="60"/>
    </row>
    <row r="59" spans="1:6" x14ac:dyDescent="0.3">
      <c r="A59" s="137"/>
      <c r="B59" s="54"/>
      <c r="C59" s="54"/>
      <c r="D59" s="54"/>
      <c r="E59" s="54"/>
      <c r="F59" s="54"/>
    </row>
    <row r="60" spans="1:6" x14ac:dyDescent="0.3">
      <c r="A60" s="135" t="s">
        <v>528</v>
      </c>
      <c r="B60" s="54"/>
      <c r="C60" s="54"/>
      <c r="D60" s="54"/>
      <c r="E60" s="54"/>
      <c r="F60" s="54"/>
    </row>
    <row r="61" spans="1:6" x14ac:dyDescent="0.3">
      <c r="A61" s="136" t="s">
        <v>529</v>
      </c>
      <c r="B61" s="60"/>
      <c r="C61" s="60"/>
      <c r="D61" s="60"/>
      <c r="E61" s="60"/>
      <c r="F61" s="60"/>
    </row>
    <row r="62" spans="1:6" x14ac:dyDescent="0.3">
      <c r="A62" s="136" t="s">
        <v>530</v>
      </c>
      <c r="B62" s="146"/>
      <c r="C62" s="60"/>
      <c r="D62" s="60"/>
      <c r="E62" s="60"/>
      <c r="F62" s="60"/>
    </row>
    <row r="63" spans="1:6" x14ac:dyDescent="0.3">
      <c r="A63" s="137"/>
      <c r="B63" s="54"/>
      <c r="C63" s="54"/>
      <c r="D63" s="54"/>
      <c r="E63" s="54"/>
      <c r="F63" s="54"/>
    </row>
    <row r="64" spans="1:6" x14ac:dyDescent="0.3">
      <c r="A64" s="135" t="s">
        <v>531</v>
      </c>
      <c r="B64" s="54"/>
      <c r="C64" s="54"/>
      <c r="D64" s="54"/>
      <c r="E64" s="54"/>
      <c r="F64" s="54"/>
    </row>
    <row r="65" spans="1:6" x14ac:dyDescent="0.3">
      <c r="A65" s="136" t="s">
        <v>532</v>
      </c>
      <c r="B65" s="60"/>
      <c r="C65" s="60"/>
      <c r="D65" s="60"/>
      <c r="E65" s="60"/>
      <c r="F65" s="60"/>
    </row>
    <row r="66" spans="1:6" x14ac:dyDescent="0.3">
      <c r="A66" s="136" t="s">
        <v>533</v>
      </c>
      <c r="B66" s="60"/>
      <c r="C66" s="60"/>
      <c r="D66" s="60"/>
      <c r="E66" s="60"/>
      <c r="F66" s="60"/>
    </row>
    <row r="67" spans="1:6" x14ac:dyDescent="0.3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20.6640625" bestFit="1" customWidth="1"/>
    <col min="22" max="22" width="15" bestFit="1" customWidth="1"/>
    <col min="23" max="23" width="27.33203125" bestFit="1" customWidth="1"/>
    <col min="24" max="24" width="16" bestFit="1" customWidth="1"/>
  </cols>
  <sheetData>
    <row r="1" spans="1:20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3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3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3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3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3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3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3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3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3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3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3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3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3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3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3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3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3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3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3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3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3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3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3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3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3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3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3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3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3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3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3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3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3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3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3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3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3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3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3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3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3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3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3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3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3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3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3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3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3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3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51" zoomScale="90" zoomScaleNormal="90" workbookViewId="0">
      <selection activeCell="E82" sqref="E82"/>
    </sheetView>
  </sheetViews>
  <sheetFormatPr baseColWidth="10" defaultColWidth="0" defaultRowHeight="14.4" zeroHeight="1" x14ac:dyDescent="0.3"/>
  <cols>
    <col min="1" max="1" width="99.88671875" style="2" customWidth="1"/>
    <col min="2" max="3" width="20" customWidth="1"/>
    <col min="4" max="4" width="100" style="2" customWidth="1"/>
    <col min="5" max="6" width="20" customWidth="1"/>
    <col min="7" max="16384" width="10.6640625" hidden="1"/>
  </cols>
  <sheetData>
    <row r="1" spans="1:6" s="90" customFormat="1" ht="37.5" customHeight="1" x14ac:dyDescent="0.3">
      <c r="A1" s="164" t="s">
        <v>537</v>
      </c>
      <c r="B1" s="164"/>
      <c r="C1" s="164"/>
      <c r="D1" s="164"/>
      <c r="E1" s="164"/>
      <c r="F1" s="164"/>
    </row>
    <row r="2" spans="1:6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4"/>
    </row>
    <row r="3" spans="1:6" x14ac:dyDescent="0.3">
      <c r="A3" s="155" t="s">
        <v>117</v>
      </c>
      <c r="B3" s="156"/>
      <c r="C3" s="156"/>
      <c r="D3" s="156"/>
      <c r="E3" s="156"/>
      <c r="F3" s="157"/>
    </row>
    <row r="4" spans="1:6" x14ac:dyDescent="0.3">
      <c r="A4" s="158" t="str">
        <f>PERIODO_INFORME</f>
        <v>Al 31 de diciembre de 2021 y al 30 de junio de 2022 (b)</v>
      </c>
      <c r="B4" s="159"/>
      <c r="C4" s="159"/>
      <c r="D4" s="159"/>
      <c r="E4" s="159"/>
      <c r="F4" s="160"/>
    </row>
    <row r="5" spans="1:6" x14ac:dyDescent="0.3">
      <c r="A5" s="161" t="s">
        <v>118</v>
      </c>
      <c r="B5" s="162"/>
      <c r="C5" s="162"/>
      <c r="D5" s="162"/>
      <c r="E5" s="162"/>
      <c r="F5" s="163"/>
    </row>
    <row r="6" spans="1:6" s="3" customFormat="1" ht="28.8" x14ac:dyDescent="0.3">
      <c r="A6" s="132" t="s">
        <v>3276</v>
      </c>
      <c r="B6" s="133" t="str">
        <f>ANIO</f>
        <v>2022 (d)</v>
      </c>
      <c r="C6" s="130" t="str">
        <f>ULTIMO</f>
        <v>31 de diciembre de 2021 (e)</v>
      </c>
      <c r="D6" s="134" t="s">
        <v>0</v>
      </c>
      <c r="E6" s="133" t="str">
        <f>ANIO</f>
        <v>2022 (d)</v>
      </c>
      <c r="F6" s="130" t="str">
        <f>ULTIMO</f>
        <v>31 de diciembre de 2021 (e)</v>
      </c>
    </row>
    <row r="7" spans="1:6" x14ac:dyDescent="0.3">
      <c r="A7" s="94" t="s">
        <v>1</v>
      </c>
      <c r="B7" s="87"/>
      <c r="C7" s="87"/>
      <c r="D7" s="98" t="s">
        <v>52</v>
      </c>
      <c r="E7" s="87"/>
      <c r="F7" s="87"/>
    </row>
    <row r="8" spans="1:6" x14ac:dyDescent="0.3">
      <c r="A8" s="38" t="s">
        <v>2</v>
      </c>
      <c r="B8" s="54"/>
      <c r="C8" s="54"/>
      <c r="D8" s="99" t="s">
        <v>53</v>
      </c>
      <c r="E8" s="54"/>
      <c r="F8" s="54"/>
    </row>
    <row r="9" spans="1:6" x14ac:dyDescent="0.3">
      <c r="A9" s="95" t="s">
        <v>3</v>
      </c>
      <c r="B9" s="60">
        <f>SUM(B10:B16)</f>
        <v>529388928.26999998</v>
      </c>
      <c r="C9" s="60">
        <f>SUM(C10:C16)</f>
        <v>511900591.05000001</v>
      </c>
      <c r="D9" s="100" t="s">
        <v>54</v>
      </c>
      <c r="E9" s="60">
        <f>SUM(E10:E18)</f>
        <v>9645486.3399999999</v>
      </c>
      <c r="F9" s="60">
        <f>SUM(F10:F18)</f>
        <v>16725777.310000001</v>
      </c>
    </row>
    <row r="10" spans="1:6" x14ac:dyDescent="0.3">
      <c r="A10" s="96" t="s">
        <v>4</v>
      </c>
      <c r="B10" s="191">
        <v>463895.28</v>
      </c>
      <c r="C10" s="191">
        <v>431000</v>
      </c>
      <c r="D10" s="101" t="s">
        <v>55</v>
      </c>
      <c r="E10" s="191">
        <v>2428447.77</v>
      </c>
      <c r="F10" s="191">
        <v>0</v>
      </c>
    </row>
    <row r="11" spans="1:6" x14ac:dyDescent="0.3">
      <c r="A11" s="96" t="s">
        <v>5</v>
      </c>
      <c r="B11" s="191">
        <v>509306985.42000002</v>
      </c>
      <c r="C11" s="191">
        <v>282795098.07999998</v>
      </c>
      <c r="D11" s="101" t="s">
        <v>56</v>
      </c>
      <c r="E11" s="191">
        <v>4450254.05</v>
      </c>
      <c r="F11" s="191">
        <v>4256278.7699999996</v>
      </c>
    </row>
    <row r="12" spans="1:6" x14ac:dyDescent="0.3">
      <c r="A12" s="96" t="s">
        <v>6</v>
      </c>
      <c r="B12" s="191">
        <v>0</v>
      </c>
      <c r="C12" s="191">
        <v>0</v>
      </c>
      <c r="D12" s="101" t="s">
        <v>57</v>
      </c>
      <c r="E12" s="191">
        <v>0</v>
      </c>
      <c r="F12" s="191">
        <v>8394301.6400000006</v>
      </c>
    </row>
    <row r="13" spans="1:6" x14ac:dyDescent="0.3">
      <c r="A13" s="96" t="s">
        <v>7</v>
      </c>
      <c r="B13" s="191">
        <v>7092402.0599999996</v>
      </c>
      <c r="C13" s="191">
        <v>195090912.61000001</v>
      </c>
      <c r="D13" s="101" t="s">
        <v>58</v>
      </c>
      <c r="E13" s="191">
        <v>0</v>
      </c>
      <c r="F13" s="191">
        <v>0</v>
      </c>
    </row>
    <row r="14" spans="1:6" x14ac:dyDescent="0.3">
      <c r="A14" s="96" t="s">
        <v>8</v>
      </c>
      <c r="B14" s="191">
        <v>12525645.51</v>
      </c>
      <c r="C14" s="191">
        <v>33583580.359999999</v>
      </c>
      <c r="D14" s="101" t="s">
        <v>59</v>
      </c>
      <c r="E14" s="191">
        <v>0</v>
      </c>
      <c r="F14" s="191">
        <v>0</v>
      </c>
    </row>
    <row r="15" spans="1:6" x14ac:dyDescent="0.3">
      <c r="A15" s="96" t="s">
        <v>9</v>
      </c>
      <c r="B15" s="191">
        <v>0</v>
      </c>
      <c r="C15" s="191">
        <v>0</v>
      </c>
      <c r="D15" s="101" t="s">
        <v>60</v>
      </c>
      <c r="E15" s="191">
        <v>0</v>
      </c>
      <c r="F15" s="191">
        <v>0</v>
      </c>
    </row>
    <row r="16" spans="1:6" x14ac:dyDescent="0.3">
      <c r="A16" s="96" t="s">
        <v>10</v>
      </c>
      <c r="B16" s="191">
        <v>0</v>
      </c>
      <c r="C16" s="191">
        <v>0</v>
      </c>
      <c r="D16" s="101" t="s">
        <v>61</v>
      </c>
      <c r="E16" s="191">
        <v>1188149.42</v>
      </c>
      <c r="F16" s="191">
        <v>2945821.26</v>
      </c>
    </row>
    <row r="17" spans="1:6" x14ac:dyDescent="0.3">
      <c r="A17" s="95" t="s">
        <v>11</v>
      </c>
      <c r="B17" s="60">
        <f>SUM(B18:B24)</f>
        <v>23410175.279999997</v>
      </c>
      <c r="C17" s="60">
        <f>SUM(C18:C24)</f>
        <v>28679586.710000001</v>
      </c>
      <c r="D17" s="101" t="s">
        <v>62</v>
      </c>
      <c r="E17" s="191">
        <v>0</v>
      </c>
      <c r="F17" s="191">
        <v>0</v>
      </c>
    </row>
    <row r="18" spans="1:6" x14ac:dyDescent="0.3">
      <c r="A18" s="97" t="s">
        <v>12</v>
      </c>
      <c r="B18" s="191">
        <v>0</v>
      </c>
      <c r="C18" s="191">
        <v>0</v>
      </c>
      <c r="D18" s="101" t="s">
        <v>63</v>
      </c>
      <c r="E18" s="191">
        <v>1578635.1</v>
      </c>
      <c r="F18" s="191">
        <v>1129375.6399999999</v>
      </c>
    </row>
    <row r="19" spans="1:6" x14ac:dyDescent="0.3">
      <c r="A19" s="97" t="s">
        <v>13</v>
      </c>
      <c r="B19" s="191">
        <v>120.23</v>
      </c>
      <c r="C19" s="191">
        <v>221.26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3">
      <c r="A20" s="97" t="s">
        <v>14</v>
      </c>
      <c r="B20" s="191">
        <v>2327454.9</v>
      </c>
      <c r="C20" s="191">
        <v>2236593.77</v>
      </c>
      <c r="D20" s="101" t="s">
        <v>65</v>
      </c>
      <c r="E20" s="191">
        <v>0</v>
      </c>
      <c r="F20" s="191">
        <v>0</v>
      </c>
    </row>
    <row r="21" spans="1:6" x14ac:dyDescent="0.3">
      <c r="A21" s="97" t="s">
        <v>15</v>
      </c>
      <c r="B21" s="191">
        <v>0</v>
      </c>
      <c r="C21" s="191">
        <v>0</v>
      </c>
      <c r="D21" s="101" t="s">
        <v>66</v>
      </c>
      <c r="E21" s="191">
        <v>0</v>
      </c>
      <c r="F21" s="191">
        <v>0</v>
      </c>
    </row>
    <row r="22" spans="1:6" x14ac:dyDescent="0.3">
      <c r="A22" s="97" t="s">
        <v>16</v>
      </c>
      <c r="B22" s="191">
        <v>0</v>
      </c>
      <c r="C22" s="191">
        <v>0</v>
      </c>
      <c r="D22" s="101" t="s">
        <v>67</v>
      </c>
      <c r="E22" s="191">
        <v>0</v>
      </c>
      <c r="F22" s="191">
        <v>0</v>
      </c>
    </row>
    <row r="23" spans="1:6" x14ac:dyDescent="0.3">
      <c r="A23" s="97" t="s">
        <v>17</v>
      </c>
      <c r="B23" s="191">
        <v>0</v>
      </c>
      <c r="C23" s="191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3">
      <c r="A24" s="97" t="s">
        <v>18</v>
      </c>
      <c r="B24" s="191">
        <v>21082600.149999999</v>
      </c>
      <c r="C24" s="191">
        <v>26442771.68</v>
      </c>
      <c r="D24" s="101" t="s">
        <v>69</v>
      </c>
      <c r="E24" s="191">
        <v>0</v>
      </c>
      <c r="F24" s="191">
        <v>0</v>
      </c>
    </row>
    <row r="25" spans="1:6" x14ac:dyDescent="0.3">
      <c r="A25" s="95" t="s">
        <v>19</v>
      </c>
      <c r="B25" s="60">
        <f>SUM(B26:B30)</f>
        <v>19322794.149999999</v>
      </c>
      <c r="C25" s="60">
        <f>SUM(C26:C30)</f>
        <v>16475958.710000001</v>
      </c>
      <c r="D25" s="101" t="s">
        <v>70</v>
      </c>
      <c r="E25" s="191">
        <v>0</v>
      </c>
      <c r="F25" s="191">
        <v>0</v>
      </c>
    </row>
    <row r="26" spans="1:6" x14ac:dyDescent="0.3">
      <c r="A26" s="97" t="s">
        <v>20</v>
      </c>
      <c r="B26" s="191">
        <v>0</v>
      </c>
      <c r="C26" s="191">
        <v>1836000</v>
      </c>
      <c r="D26" s="100" t="s">
        <v>71</v>
      </c>
      <c r="E26" s="60">
        <v>0</v>
      </c>
      <c r="F26" s="60">
        <v>0</v>
      </c>
    </row>
    <row r="27" spans="1:6" x14ac:dyDescent="0.3">
      <c r="A27" s="97" t="s">
        <v>21</v>
      </c>
      <c r="B27" s="191">
        <v>9754647.1600000001</v>
      </c>
      <c r="C27" s="191">
        <v>0</v>
      </c>
      <c r="D27" s="100" t="s">
        <v>72</v>
      </c>
      <c r="E27" s="60">
        <f>SUM(E28:E30)</f>
        <v>11853659.380000001</v>
      </c>
      <c r="F27" s="60">
        <f>SUM(F28:F30)</f>
        <v>3021291.95</v>
      </c>
    </row>
    <row r="28" spans="1:6" x14ac:dyDescent="0.3">
      <c r="A28" s="97" t="s">
        <v>22</v>
      </c>
      <c r="B28" s="191">
        <v>0</v>
      </c>
      <c r="C28" s="191">
        <v>0</v>
      </c>
      <c r="D28" s="101" t="s">
        <v>73</v>
      </c>
      <c r="E28" s="191">
        <v>11853659.380000001</v>
      </c>
      <c r="F28" s="191">
        <v>3021291.95</v>
      </c>
    </row>
    <row r="29" spans="1:6" x14ac:dyDescent="0.3">
      <c r="A29" s="97" t="s">
        <v>23</v>
      </c>
      <c r="B29" s="191">
        <v>9568146.9900000002</v>
      </c>
      <c r="C29" s="191">
        <v>14639958.710000001</v>
      </c>
      <c r="D29" s="101" t="s">
        <v>74</v>
      </c>
      <c r="E29" s="60">
        <v>0</v>
      </c>
      <c r="F29" s="60">
        <v>0</v>
      </c>
    </row>
    <row r="30" spans="1:6" x14ac:dyDescent="0.3">
      <c r="A30" s="97" t="s">
        <v>24</v>
      </c>
      <c r="B30" s="191">
        <v>0</v>
      </c>
      <c r="C30" s="191">
        <v>0</v>
      </c>
      <c r="D30" s="101" t="s">
        <v>75</v>
      </c>
      <c r="E30" s="60">
        <v>0</v>
      </c>
      <c r="F30" s="60">
        <v>0</v>
      </c>
    </row>
    <row r="31" spans="1:6" x14ac:dyDescent="0.3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3">
      <c r="A32" s="97" t="s">
        <v>26</v>
      </c>
      <c r="B32" s="191">
        <v>0</v>
      </c>
      <c r="C32" s="191">
        <v>0</v>
      </c>
      <c r="D32" s="101" t="s">
        <v>77</v>
      </c>
      <c r="E32" s="191">
        <v>0</v>
      </c>
      <c r="F32" s="191">
        <v>0</v>
      </c>
    </row>
    <row r="33" spans="1:6" x14ac:dyDescent="0.3">
      <c r="A33" s="97" t="s">
        <v>27</v>
      </c>
      <c r="B33" s="191">
        <v>0</v>
      </c>
      <c r="C33" s="191">
        <v>0</v>
      </c>
      <c r="D33" s="101" t="s">
        <v>78</v>
      </c>
      <c r="E33" s="191">
        <v>0</v>
      </c>
      <c r="F33" s="191">
        <v>0</v>
      </c>
    </row>
    <row r="34" spans="1:6" x14ac:dyDescent="0.3">
      <c r="A34" s="97" t="s">
        <v>28</v>
      </c>
      <c r="B34" s="191">
        <v>0</v>
      </c>
      <c r="C34" s="191">
        <v>0</v>
      </c>
      <c r="D34" s="101" t="s">
        <v>79</v>
      </c>
      <c r="E34" s="191">
        <v>0</v>
      </c>
      <c r="F34" s="191">
        <v>0</v>
      </c>
    </row>
    <row r="35" spans="1:6" x14ac:dyDescent="0.3">
      <c r="A35" s="97" t="s">
        <v>29</v>
      </c>
      <c r="B35" s="191">
        <v>0</v>
      </c>
      <c r="C35" s="191">
        <v>0</v>
      </c>
      <c r="D35" s="101" t="s">
        <v>80</v>
      </c>
      <c r="E35" s="191">
        <v>0</v>
      </c>
      <c r="F35" s="191">
        <v>0</v>
      </c>
    </row>
    <row r="36" spans="1:6" x14ac:dyDescent="0.3">
      <c r="A36" s="97" t="s">
        <v>30</v>
      </c>
      <c r="B36" s="191">
        <v>0</v>
      </c>
      <c r="C36" s="191">
        <v>0</v>
      </c>
      <c r="D36" s="101" t="s">
        <v>81</v>
      </c>
      <c r="E36" s="191">
        <v>0</v>
      </c>
      <c r="F36" s="191">
        <v>0</v>
      </c>
    </row>
    <row r="37" spans="1:6" x14ac:dyDescent="0.3">
      <c r="A37" s="95" t="s">
        <v>31</v>
      </c>
      <c r="B37" s="191">
        <v>26994726.670000002</v>
      </c>
      <c r="C37" s="191">
        <v>21726845.48</v>
      </c>
      <c r="D37" s="101" t="s">
        <v>82</v>
      </c>
      <c r="E37" s="60">
        <v>0</v>
      </c>
      <c r="F37" s="60">
        <v>0</v>
      </c>
    </row>
    <row r="38" spans="1:6" x14ac:dyDescent="0.3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3">
      <c r="A39" s="97" t="s">
        <v>32</v>
      </c>
      <c r="B39" s="191">
        <v>0</v>
      </c>
      <c r="C39" s="191">
        <v>0</v>
      </c>
      <c r="D39" s="101" t="s">
        <v>84</v>
      </c>
      <c r="E39" s="60">
        <v>0</v>
      </c>
      <c r="F39" s="60">
        <v>0</v>
      </c>
    </row>
    <row r="40" spans="1:6" x14ac:dyDescent="0.3">
      <c r="A40" s="97" t="s">
        <v>33</v>
      </c>
      <c r="B40" s="191">
        <v>0</v>
      </c>
      <c r="C40" s="191">
        <v>0</v>
      </c>
      <c r="D40" s="101" t="s">
        <v>85</v>
      </c>
      <c r="E40" s="60">
        <v>0</v>
      </c>
      <c r="F40" s="60">
        <v>0</v>
      </c>
    </row>
    <row r="41" spans="1:6" x14ac:dyDescent="0.3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3">
      <c r="A42" s="97" t="s">
        <v>35</v>
      </c>
      <c r="B42" s="191">
        <v>0</v>
      </c>
      <c r="C42" s="191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3">
      <c r="A43" s="97" t="s">
        <v>36</v>
      </c>
      <c r="B43" s="191">
        <v>0</v>
      </c>
      <c r="C43" s="191">
        <v>0</v>
      </c>
      <c r="D43" s="101" t="s">
        <v>88</v>
      </c>
      <c r="E43" s="60">
        <v>0</v>
      </c>
      <c r="F43" s="60">
        <v>0</v>
      </c>
    </row>
    <row r="44" spans="1:6" x14ac:dyDescent="0.3">
      <c r="A44" s="97" t="s">
        <v>37</v>
      </c>
      <c r="B44" s="191">
        <v>0</v>
      </c>
      <c r="C44" s="191">
        <v>0</v>
      </c>
      <c r="D44" s="101" t="s">
        <v>89</v>
      </c>
      <c r="E44" s="60">
        <v>0</v>
      </c>
      <c r="F44" s="60">
        <v>0</v>
      </c>
    </row>
    <row r="45" spans="1:6" x14ac:dyDescent="0.3">
      <c r="A45" s="97" t="s">
        <v>38</v>
      </c>
      <c r="B45" s="191">
        <v>0</v>
      </c>
      <c r="C45" s="191">
        <v>0</v>
      </c>
      <c r="D45" s="101" t="s">
        <v>90</v>
      </c>
      <c r="E45" s="60">
        <v>0</v>
      </c>
      <c r="F45" s="60">
        <v>0</v>
      </c>
    </row>
    <row r="46" spans="1:6" x14ac:dyDescent="0.3">
      <c r="A46" s="54"/>
      <c r="B46" s="54"/>
      <c r="C46" s="54"/>
      <c r="D46" s="54"/>
      <c r="E46" s="54"/>
      <c r="F46" s="54"/>
    </row>
    <row r="47" spans="1:6" x14ac:dyDescent="0.3">
      <c r="A47" s="55" t="s">
        <v>39</v>
      </c>
      <c r="B47" s="61">
        <f>B9+B17+B25+B31+B38+B41+B37</f>
        <v>599116624.36999989</v>
      </c>
      <c r="C47" s="61">
        <f>C9+C17+C25+C31+C38+C41+C37</f>
        <v>578782981.95000005</v>
      </c>
      <c r="D47" s="99" t="s">
        <v>91</v>
      </c>
      <c r="E47" s="61">
        <f>E9+E19+E23+E26+E27+E31+E38+E42</f>
        <v>21499145.719999999</v>
      </c>
      <c r="F47" s="61">
        <f>F9+F19+F23+F26+F27+F31+F38+F42</f>
        <v>19747069.260000002</v>
      </c>
    </row>
    <row r="48" spans="1:6" x14ac:dyDescent="0.3">
      <c r="A48" s="54"/>
      <c r="B48" s="54"/>
      <c r="C48" s="54"/>
      <c r="D48" s="54"/>
      <c r="E48" s="54"/>
      <c r="F48" s="54"/>
    </row>
    <row r="49" spans="1:6" x14ac:dyDescent="0.3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3">
      <c r="A50" s="95" t="s">
        <v>41</v>
      </c>
      <c r="B50" s="191">
        <v>0</v>
      </c>
      <c r="C50" s="191">
        <v>0</v>
      </c>
      <c r="D50" s="100" t="s">
        <v>93</v>
      </c>
      <c r="E50" s="191">
        <v>0</v>
      </c>
      <c r="F50" s="191">
        <v>0</v>
      </c>
    </row>
    <row r="51" spans="1:6" x14ac:dyDescent="0.3">
      <c r="A51" s="95" t="s">
        <v>42</v>
      </c>
      <c r="B51" s="191">
        <v>0</v>
      </c>
      <c r="C51" s="191">
        <v>0</v>
      </c>
      <c r="D51" s="100" t="s">
        <v>94</v>
      </c>
      <c r="E51" s="191">
        <v>0</v>
      </c>
      <c r="F51" s="191">
        <v>0</v>
      </c>
    </row>
    <row r="52" spans="1:6" x14ac:dyDescent="0.3">
      <c r="A52" s="95" t="s">
        <v>43</v>
      </c>
      <c r="B52" s="191">
        <v>967232763.15999997</v>
      </c>
      <c r="C52" s="191">
        <v>984461585.52999997</v>
      </c>
      <c r="D52" s="100" t="s">
        <v>95</v>
      </c>
      <c r="E52" s="191">
        <v>0</v>
      </c>
      <c r="F52" s="191">
        <v>0</v>
      </c>
    </row>
    <row r="53" spans="1:6" x14ac:dyDescent="0.3">
      <c r="A53" s="95" t="s">
        <v>44</v>
      </c>
      <c r="B53" s="191">
        <v>293846785.44999999</v>
      </c>
      <c r="C53" s="191">
        <v>234216974.18000001</v>
      </c>
      <c r="D53" s="100" t="s">
        <v>96</v>
      </c>
      <c r="E53" s="191">
        <v>0</v>
      </c>
      <c r="F53" s="191">
        <v>0</v>
      </c>
    </row>
    <row r="54" spans="1:6" x14ac:dyDescent="0.3">
      <c r="A54" s="95" t="s">
        <v>45</v>
      </c>
      <c r="B54" s="191">
        <v>2634713.11</v>
      </c>
      <c r="C54" s="191">
        <v>2634713.11</v>
      </c>
      <c r="D54" s="100" t="s">
        <v>97</v>
      </c>
      <c r="E54" s="191">
        <v>0</v>
      </c>
      <c r="F54" s="191">
        <v>0</v>
      </c>
    </row>
    <row r="55" spans="1:6" x14ac:dyDescent="0.3">
      <c r="A55" s="95" t="s">
        <v>46</v>
      </c>
      <c r="B55" s="191">
        <v>-487498978.47000003</v>
      </c>
      <c r="C55" s="191">
        <v>-464659108.43000001</v>
      </c>
      <c r="D55" s="37" t="s">
        <v>98</v>
      </c>
      <c r="E55" s="191">
        <v>0</v>
      </c>
      <c r="F55" s="191">
        <v>0</v>
      </c>
    </row>
    <row r="56" spans="1:6" x14ac:dyDescent="0.3">
      <c r="A56" s="95" t="s">
        <v>47</v>
      </c>
      <c r="B56" s="191">
        <v>2162972.85</v>
      </c>
      <c r="C56" s="191">
        <v>2162972.85</v>
      </c>
      <c r="D56" s="54"/>
      <c r="E56" s="54"/>
      <c r="F56" s="54"/>
    </row>
    <row r="57" spans="1:6" x14ac:dyDescent="0.3">
      <c r="A57" s="95" t="s">
        <v>48</v>
      </c>
      <c r="B57" s="191">
        <v>0</v>
      </c>
      <c r="C57" s="191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3">
      <c r="A58" s="95" t="s">
        <v>49</v>
      </c>
      <c r="B58" s="191">
        <v>0</v>
      </c>
      <c r="C58" s="191">
        <v>0</v>
      </c>
      <c r="D58" s="54"/>
      <c r="E58" s="54"/>
      <c r="F58" s="54"/>
    </row>
    <row r="59" spans="1:6" x14ac:dyDescent="0.3">
      <c r="A59" s="54"/>
      <c r="B59" s="54"/>
      <c r="C59" s="54"/>
      <c r="D59" s="99" t="s">
        <v>100</v>
      </c>
      <c r="E59" s="61">
        <f>E47+E57</f>
        <v>21499145.719999999</v>
      </c>
      <c r="F59" s="61">
        <f>F47+F57</f>
        <v>19747069.260000002</v>
      </c>
    </row>
    <row r="60" spans="1:6" x14ac:dyDescent="0.3">
      <c r="A60" s="55" t="s">
        <v>50</v>
      </c>
      <c r="B60" s="61">
        <f>SUM(B50:B58)</f>
        <v>778378256.09999979</v>
      </c>
      <c r="C60" s="61">
        <f>SUM(C50:C58)</f>
        <v>758817137.23999989</v>
      </c>
      <c r="D60" s="54"/>
      <c r="E60" s="54"/>
      <c r="F60" s="54"/>
    </row>
    <row r="61" spans="1:6" x14ac:dyDescent="0.3">
      <c r="A61" s="54"/>
      <c r="B61" s="54"/>
      <c r="C61" s="54"/>
      <c r="D61" s="39" t="s">
        <v>101</v>
      </c>
      <c r="E61" s="93"/>
      <c r="F61" s="93"/>
    </row>
    <row r="62" spans="1:6" x14ac:dyDescent="0.3">
      <c r="A62" s="55" t="s">
        <v>51</v>
      </c>
      <c r="B62" s="61">
        <f>SUM(B47+B60)</f>
        <v>1377494880.4699998</v>
      </c>
      <c r="C62" s="61">
        <f>SUM(C47+C60)</f>
        <v>1337600119.1900001</v>
      </c>
      <c r="D62" s="54"/>
      <c r="E62" s="54"/>
      <c r="F62" s="54"/>
    </row>
    <row r="63" spans="1:6" x14ac:dyDescent="0.3">
      <c r="A63" s="54"/>
      <c r="B63" s="54"/>
      <c r="C63" s="54"/>
      <c r="D63" s="102" t="s">
        <v>102</v>
      </c>
      <c r="E63" s="77">
        <f>SUM(E64:E66)</f>
        <v>415844877.83000004</v>
      </c>
      <c r="F63" s="77">
        <f>SUM(F64:F66)</f>
        <v>415844877.83000004</v>
      </c>
    </row>
    <row r="64" spans="1:6" x14ac:dyDescent="0.3">
      <c r="A64" s="54"/>
      <c r="B64" s="54"/>
      <c r="C64" s="54"/>
      <c r="D64" s="103" t="s">
        <v>103</v>
      </c>
      <c r="E64" s="191">
        <v>4610300.5999999996</v>
      </c>
      <c r="F64" s="191">
        <v>4610300.5999999996</v>
      </c>
    </row>
    <row r="65" spans="1:6" x14ac:dyDescent="0.3">
      <c r="A65" s="54"/>
      <c r="B65" s="54"/>
      <c r="C65" s="54"/>
      <c r="D65" s="41" t="s">
        <v>104</v>
      </c>
      <c r="E65" s="191">
        <v>28217202.57</v>
      </c>
      <c r="F65" s="191">
        <v>28217202.57</v>
      </c>
    </row>
    <row r="66" spans="1:6" x14ac:dyDescent="0.3">
      <c r="A66" s="54"/>
      <c r="B66" s="54"/>
      <c r="C66" s="54"/>
      <c r="D66" s="103" t="s">
        <v>105</v>
      </c>
      <c r="E66" s="191">
        <v>383017374.66000003</v>
      </c>
      <c r="F66" s="191">
        <v>383017374.66000003</v>
      </c>
    </row>
    <row r="67" spans="1:6" x14ac:dyDescent="0.3">
      <c r="A67" s="54"/>
      <c r="B67" s="54"/>
      <c r="C67" s="54"/>
      <c r="D67" s="54"/>
      <c r="E67" s="54"/>
      <c r="F67" s="54"/>
    </row>
    <row r="68" spans="1:6" x14ac:dyDescent="0.3">
      <c r="A68" s="54"/>
      <c r="B68" s="54"/>
      <c r="C68" s="54"/>
      <c r="D68" s="102" t="s">
        <v>106</v>
      </c>
      <c r="E68" s="77">
        <f>SUM(E69:E73)</f>
        <v>940150856.91999996</v>
      </c>
      <c r="F68" s="77">
        <f>SUM(F69:F73)</f>
        <v>902008172.0999999</v>
      </c>
    </row>
    <row r="69" spans="1:6" x14ac:dyDescent="0.3">
      <c r="A69" s="12"/>
      <c r="B69" s="54"/>
      <c r="C69" s="54"/>
      <c r="D69" s="103" t="s">
        <v>107</v>
      </c>
      <c r="E69" s="191">
        <v>43620469.909999996</v>
      </c>
      <c r="F69" s="191">
        <v>-24236171.940000001</v>
      </c>
    </row>
    <row r="70" spans="1:6" x14ac:dyDescent="0.3">
      <c r="A70" s="12"/>
      <c r="B70" s="54"/>
      <c r="C70" s="54"/>
      <c r="D70" s="103" t="s">
        <v>108</v>
      </c>
      <c r="E70" s="191">
        <v>889215241.13999999</v>
      </c>
      <c r="F70" s="191">
        <v>918929198.16999996</v>
      </c>
    </row>
    <row r="71" spans="1:6" x14ac:dyDescent="0.3">
      <c r="A71" s="12"/>
      <c r="B71" s="54"/>
      <c r="C71" s="54"/>
      <c r="D71" s="103" t="s">
        <v>109</v>
      </c>
      <c r="E71" s="191">
        <v>5064933.6100000003</v>
      </c>
      <c r="F71" s="191">
        <v>5064933.6100000003</v>
      </c>
    </row>
    <row r="72" spans="1:6" x14ac:dyDescent="0.3">
      <c r="A72" s="12"/>
      <c r="B72" s="54"/>
      <c r="C72" s="54"/>
      <c r="D72" s="103" t="s">
        <v>110</v>
      </c>
      <c r="E72" s="191">
        <v>0</v>
      </c>
      <c r="F72" s="191">
        <v>0</v>
      </c>
    </row>
    <row r="73" spans="1:6" x14ac:dyDescent="0.3">
      <c r="A73" s="12"/>
      <c r="B73" s="54"/>
      <c r="C73" s="54"/>
      <c r="D73" s="103" t="s">
        <v>111</v>
      </c>
      <c r="E73" s="191">
        <v>2250212.2599999998</v>
      </c>
      <c r="F73" s="191">
        <v>2250212.2599999998</v>
      </c>
    </row>
    <row r="74" spans="1:6" x14ac:dyDescent="0.3">
      <c r="A74" s="12"/>
      <c r="B74" s="54"/>
      <c r="C74" s="54"/>
      <c r="D74" s="54"/>
      <c r="E74" s="54"/>
      <c r="F74" s="54"/>
    </row>
    <row r="75" spans="1:6" x14ac:dyDescent="0.3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3">
      <c r="A76" s="12"/>
      <c r="B76" s="54"/>
      <c r="C76" s="54"/>
      <c r="D76" s="100" t="s">
        <v>113</v>
      </c>
      <c r="E76" s="191">
        <v>0</v>
      </c>
      <c r="F76" s="191">
        <v>0</v>
      </c>
    </row>
    <row r="77" spans="1:6" x14ac:dyDescent="0.3">
      <c r="A77" s="12"/>
      <c r="B77" s="54"/>
      <c r="C77" s="54"/>
      <c r="D77" s="100" t="s">
        <v>114</v>
      </c>
      <c r="E77" s="191">
        <v>0</v>
      </c>
      <c r="F77" s="191">
        <v>0</v>
      </c>
    </row>
    <row r="78" spans="1:6" x14ac:dyDescent="0.3">
      <c r="A78" s="12"/>
      <c r="B78" s="54"/>
      <c r="C78" s="54"/>
      <c r="D78" s="54"/>
      <c r="E78" s="54"/>
      <c r="F78" s="54"/>
    </row>
    <row r="79" spans="1:6" x14ac:dyDescent="0.3">
      <c r="A79" s="12"/>
      <c r="B79" s="54"/>
      <c r="C79" s="54"/>
      <c r="D79" s="99" t="s">
        <v>115</v>
      </c>
      <c r="E79" s="61">
        <f>E63+E68+E75</f>
        <v>1355995734.75</v>
      </c>
      <c r="F79" s="61">
        <f>F63+F68+F75</f>
        <v>1317853049.9299998</v>
      </c>
    </row>
    <row r="80" spans="1:6" x14ac:dyDescent="0.3">
      <c r="A80" s="12"/>
      <c r="B80" s="54"/>
      <c r="C80" s="54"/>
      <c r="D80" s="54"/>
      <c r="E80" s="54"/>
      <c r="F80" s="54"/>
    </row>
    <row r="81" spans="1:6" x14ac:dyDescent="0.3">
      <c r="A81" s="12"/>
      <c r="B81" s="54"/>
      <c r="C81" s="54"/>
      <c r="D81" s="99" t="s">
        <v>116</v>
      </c>
      <c r="E81" s="61">
        <f>E59+E79</f>
        <v>1377494880.47</v>
      </c>
      <c r="F81" s="61">
        <f>F59+F79</f>
        <v>1337600119.1899998</v>
      </c>
    </row>
    <row r="82" spans="1:6" x14ac:dyDescent="0.3">
      <c r="A82" s="6"/>
      <c r="B82" s="65"/>
      <c r="C82" s="65"/>
      <c r="D82" s="65"/>
      <c r="E82" s="65"/>
      <c r="F82" s="65"/>
    </row>
    <row r="83" spans="1:6" hidden="1" x14ac:dyDescent="0.3"/>
    <row r="84" spans="1:6" hidden="1" x14ac:dyDescent="0.3"/>
    <row r="85" spans="1:6" hidden="1" x14ac:dyDescent="0.3"/>
    <row r="86" spans="1:6" hidden="1" x14ac:dyDescent="0.3"/>
    <row r="87" spans="1:6" hidden="1" x14ac:dyDescent="0.3"/>
    <row r="88" spans="1:6" hidden="1" x14ac:dyDescent="0.3"/>
    <row r="89" spans="1:6" hidden="1" x14ac:dyDescent="0.3"/>
    <row r="90" spans="1:6" hidden="1" x14ac:dyDescent="0.3"/>
    <row r="91" spans="1:6" hidden="1" x14ac:dyDescent="0.3"/>
    <row r="92" spans="1:6" hidden="1" x14ac:dyDescent="0.3"/>
    <row r="93" spans="1:6" hidden="1" x14ac:dyDescent="0.3"/>
    <row r="94" spans="1:6" hidden="1" x14ac:dyDescent="0.3"/>
    <row r="95" spans="1:6" hidden="1" x14ac:dyDescent="0.3"/>
    <row r="96" spans="1: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741" hidden="1" x14ac:dyDescent="0.3"/>
    <row r="742" hidden="1" x14ac:dyDescent="0.3"/>
    <row r="743" hidden="1" x14ac:dyDescent="0.3"/>
    <row r="744" hidden="1" x14ac:dyDescent="0.3"/>
    <row r="745" hidden="1" x14ac:dyDescent="0.3"/>
    <row r="746" hidden="1" x14ac:dyDescent="0.3"/>
    <row r="747" hidden="1" x14ac:dyDescent="0.3"/>
    <row r="748" hidden="1" x14ac:dyDescent="0.3"/>
    <row r="749" hidden="1" x14ac:dyDescent="0.3"/>
    <row r="750" hidden="1" x14ac:dyDescent="0.3"/>
    <row r="751" hidden="1" x14ac:dyDescent="0.3"/>
    <row r="752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idden="1" x14ac:dyDescent="0.3"/>
    <row r="2373" hidden="1" x14ac:dyDescent="0.3"/>
    <row r="2374" hidden="1" x14ac:dyDescent="0.3"/>
    <row r="2375" hidden="1" x14ac:dyDescent="0.3"/>
    <row r="2376" hidden="1" x14ac:dyDescent="0.3"/>
    <row r="2377" hidden="1" x14ac:dyDescent="0.3"/>
    <row r="2378" hidden="1" x14ac:dyDescent="0.3"/>
    <row r="2379" hidden="1" x14ac:dyDescent="0.3"/>
    <row r="2380" hidden="1" x14ac:dyDescent="0.3"/>
    <row r="2381" hidden="1" x14ac:dyDescent="0.3"/>
    <row r="2382" hidden="1" x14ac:dyDescent="0.3"/>
    <row r="2383" hidden="1" x14ac:dyDescent="0.3"/>
    <row r="2384" hidden="1" x14ac:dyDescent="0.3"/>
    <row r="2385" hidden="1" x14ac:dyDescent="0.3"/>
    <row r="2386" hidden="1" x14ac:dyDescent="0.3"/>
    <row r="2387" hidden="1" x14ac:dyDescent="0.3"/>
    <row r="2388" hidden="1" x14ac:dyDescent="0.3"/>
    <row r="2389" hidden="1" x14ac:dyDescent="0.3"/>
    <row r="2390" hidden="1" x14ac:dyDescent="0.3"/>
    <row r="2391" hidden="1" x14ac:dyDescent="0.3"/>
    <row r="2392" hidden="1" x14ac:dyDescent="0.3"/>
    <row r="2393" hidden="1" x14ac:dyDescent="0.3"/>
    <row r="2394" hidden="1" x14ac:dyDescent="0.3"/>
    <row r="2395" hidden="1" x14ac:dyDescent="0.3"/>
    <row r="2396" hidden="1" x14ac:dyDescent="0.3"/>
    <row r="2397" hidden="1" x14ac:dyDescent="0.3"/>
    <row r="2398" hidden="1" x14ac:dyDescent="0.3"/>
    <row r="2399" hidden="1" x14ac:dyDescent="0.3"/>
    <row r="2400" hidden="1" x14ac:dyDescent="0.3"/>
    <row r="2401" hidden="1" x14ac:dyDescent="0.3"/>
    <row r="2402" hidden="1" x14ac:dyDescent="0.3"/>
    <row r="2403" hidden="1" x14ac:dyDescent="0.3"/>
    <row r="2404" hidden="1" x14ac:dyDescent="0.3"/>
    <row r="2405" hidden="1" x14ac:dyDescent="0.3"/>
    <row r="2406" hidden="1" x14ac:dyDescent="0.3"/>
    <row r="2407" hidden="1" x14ac:dyDescent="0.3"/>
    <row r="2408" hidden="1" x14ac:dyDescent="0.3"/>
    <row r="2409" hidden="1" x14ac:dyDescent="0.3"/>
    <row r="2410" hidden="1" x14ac:dyDescent="0.3"/>
    <row r="2411" hidden="1" x14ac:dyDescent="0.3"/>
    <row r="2412" hidden="1" x14ac:dyDescent="0.3"/>
    <row r="2413" hidden="1" x14ac:dyDescent="0.3"/>
    <row r="2414" hidden="1" x14ac:dyDescent="0.3"/>
    <row r="2415" hidden="1" x14ac:dyDescent="0.3"/>
    <row r="2416" hidden="1" x14ac:dyDescent="0.3"/>
    <row r="2417" hidden="1" x14ac:dyDescent="0.3"/>
    <row r="2418" hidden="1" x14ac:dyDescent="0.3"/>
    <row r="2419" hidden="1" x14ac:dyDescent="0.3"/>
    <row r="2420" hidden="1" x14ac:dyDescent="0.3"/>
    <row r="2421" hidden="1" x14ac:dyDescent="0.3"/>
    <row r="2422" hidden="1" x14ac:dyDescent="0.3"/>
    <row r="2423" hidden="1" x14ac:dyDescent="0.3"/>
    <row r="2424" hidden="1" x14ac:dyDescent="0.3"/>
    <row r="2425" hidden="1" x14ac:dyDescent="0.3"/>
    <row r="2426" hidden="1" x14ac:dyDescent="0.3"/>
    <row r="2427" hidden="1" x14ac:dyDescent="0.3"/>
    <row r="2428" hidden="1" x14ac:dyDescent="0.3"/>
    <row r="2429" hidden="1" x14ac:dyDescent="0.3"/>
    <row r="2430" hidden="1" x14ac:dyDescent="0.3"/>
    <row r="2431" hidden="1" x14ac:dyDescent="0.3"/>
    <row r="2432" hidden="1" x14ac:dyDescent="0.3"/>
    <row r="2433" hidden="1" x14ac:dyDescent="0.3"/>
    <row r="2434" hidden="1" x14ac:dyDescent="0.3"/>
    <row r="2435" hidden="1" x14ac:dyDescent="0.3"/>
    <row r="2436" hidden="1" x14ac:dyDescent="0.3"/>
    <row r="2437" hidden="1" x14ac:dyDescent="0.3"/>
    <row r="2438" hidden="1" x14ac:dyDescent="0.3"/>
    <row r="2439" hidden="1" x14ac:dyDescent="0.3"/>
    <row r="2440" hidden="1" x14ac:dyDescent="0.3"/>
    <row r="2441" hidden="1" x14ac:dyDescent="0.3"/>
    <row r="2442" hidden="1" x14ac:dyDescent="0.3"/>
    <row r="2443" hidden="1" x14ac:dyDescent="0.3"/>
    <row r="2444" hidden="1" x14ac:dyDescent="0.3"/>
    <row r="2445" hidden="1" x14ac:dyDescent="0.3"/>
    <row r="2446" hidden="1" x14ac:dyDescent="0.3"/>
    <row r="2447" hidden="1" x14ac:dyDescent="0.3"/>
    <row r="2448" hidden="1" x14ac:dyDescent="0.3"/>
    <row r="2449" hidden="1" x14ac:dyDescent="0.3"/>
    <row r="2450" hidden="1" x14ac:dyDescent="0.3"/>
    <row r="2451" hidden="1" x14ac:dyDescent="0.3"/>
    <row r="2452" hidden="1" x14ac:dyDescent="0.3"/>
    <row r="2453" hidden="1" x14ac:dyDescent="0.3"/>
    <row r="2454" hidden="1" x14ac:dyDescent="0.3"/>
    <row r="2455" hidden="1" x14ac:dyDescent="0.3"/>
    <row r="2456" hidden="1" x14ac:dyDescent="0.3"/>
    <row r="2457" hidden="1" x14ac:dyDescent="0.3"/>
    <row r="2458" hidden="1" x14ac:dyDescent="0.3"/>
    <row r="2459" hidden="1" x14ac:dyDescent="0.3"/>
    <row r="2460" hidden="1" x14ac:dyDescent="0.3"/>
    <row r="2461" hidden="1" x14ac:dyDescent="0.3"/>
    <row r="2462" hidden="1" x14ac:dyDescent="0.3"/>
    <row r="2463" hidden="1" x14ac:dyDescent="0.3"/>
    <row r="2464" hidden="1" x14ac:dyDescent="0.3"/>
    <row r="2465" hidden="1" x14ac:dyDescent="0.3"/>
    <row r="2466" hidden="1" x14ac:dyDescent="0.3"/>
    <row r="2467" hidden="1" x14ac:dyDescent="0.3"/>
    <row r="2468" hidden="1" x14ac:dyDescent="0.3"/>
    <row r="2469" hidden="1" x14ac:dyDescent="0.3"/>
    <row r="2470" hidden="1" x14ac:dyDescent="0.3"/>
    <row r="2471" hidden="1" x14ac:dyDescent="0.3"/>
    <row r="2472" hidden="1" x14ac:dyDescent="0.3"/>
    <row r="2473" hidden="1" x14ac:dyDescent="0.3"/>
    <row r="2474" hidden="1" x14ac:dyDescent="0.3"/>
    <row r="2475" hidden="1" x14ac:dyDescent="0.3"/>
    <row r="2476" hidden="1" x14ac:dyDescent="0.3"/>
    <row r="2477" hidden="1" x14ac:dyDescent="0.3"/>
    <row r="2478" hidden="1" x14ac:dyDescent="0.3"/>
    <row r="2479" hidden="1" x14ac:dyDescent="0.3"/>
    <row r="2480" hidden="1" x14ac:dyDescent="0.3"/>
    <row r="2481" hidden="1" x14ac:dyDescent="0.3"/>
    <row r="2482" hidden="1" x14ac:dyDescent="0.3"/>
    <row r="2483" hidden="1" x14ac:dyDescent="0.3"/>
    <row r="2484" hidden="1" x14ac:dyDescent="0.3"/>
    <row r="2485" hidden="1" x14ac:dyDescent="0.3"/>
    <row r="2486" hidden="1" x14ac:dyDescent="0.3"/>
    <row r="2487" hidden="1" x14ac:dyDescent="0.3"/>
    <row r="2488" hidden="1" x14ac:dyDescent="0.3"/>
    <row r="2489" hidden="1" x14ac:dyDescent="0.3"/>
    <row r="2490" hidden="1" x14ac:dyDescent="0.3"/>
    <row r="2491" hidden="1" x14ac:dyDescent="0.3"/>
    <row r="2492" hidden="1" x14ac:dyDescent="0.3"/>
    <row r="2493" hidden="1" x14ac:dyDescent="0.3"/>
    <row r="2494" hidden="1" x14ac:dyDescent="0.3"/>
    <row r="2495" hidden="1" x14ac:dyDescent="0.3"/>
    <row r="2496" hidden="1" x14ac:dyDescent="0.3"/>
    <row r="2497" hidden="1" x14ac:dyDescent="0.3"/>
    <row r="2498" hidden="1" x14ac:dyDescent="0.3"/>
    <row r="2499" hidden="1" x14ac:dyDescent="0.3"/>
    <row r="2500" hidden="1" x14ac:dyDescent="0.3"/>
    <row r="2501" hidden="1" x14ac:dyDescent="0.3"/>
    <row r="2502" hidden="1" x14ac:dyDescent="0.3"/>
    <row r="2503" hidden="1" x14ac:dyDescent="0.3"/>
    <row r="2504" hidden="1" x14ac:dyDescent="0.3"/>
    <row r="2505" hidden="1" x14ac:dyDescent="0.3"/>
    <row r="2506" hidden="1" x14ac:dyDescent="0.3"/>
    <row r="2507" hidden="1" x14ac:dyDescent="0.3"/>
    <row r="2508" hidden="1" x14ac:dyDescent="0.3"/>
    <row r="2509" hidden="1" x14ac:dyDescent="0.3"/>
    <row r="2510" hidden="1" x14ac:dyDescent="0.3"/>
    <row r="2511" hidden="1" x14ac:dyDescent="0.3"/>
    <row r="2512" hidden="1" x14ac:dyDescent="0.3"/>
    <row r="2513" hidden="1" x14ac:dyDescent="0.3"/>
    <row r="2514" hidden="1" x14ac:dyDescent="0.3"/>
    <row r="2515" hidden="1" x14ac:dyDescent="0.3"/>
    <row r="2516" hidden="1" x14ac:dyDescent="0.3"/>
    <row r="2517" hidden="1" x14ac:dyDescent="0.3"/>
    <row r="2518" hidden="1" x14ac:dyDescent="0.3"/>
    <row r="2519" hidden="1" x14ac:dyDescent="0.3"/>
    <row r="2520" hidden="1" x14ac:dyDescent="0.3"/>
    <row r="2521" hidden="1" x14ac:dyDescent="0.3"/>
    <row r="2522" hidden="1" x14ac:dyDescent="0.3"/>
    <row r="2523" hidden="1" x14ac:dyDescent="0.3"/>
    <row r="2524" hidden="1" x14ac:dyDescent="0.3"/>
    <row r="2525" hidden="1" x14ac:dyDescent="0.3"/>
    <row r="2526" hidden="1" x14ac:dyDescent="0.3"/>
    <row r="2527" hidden="1" x14ac:dyDescent="0.3"/>
    <row r="2528" hidden="1" x14ac:dyDescent="0.3"/>
    <row r="2529" hidden="1" x14ac:dyDescent="0.3"/>
    <row r="2530" hidden="1" x14ac:dyDescent="0.3"/>
    <row r="2531" hidden="1" x14ac:dyDescent="0.3"/>
    <row r="2532" hidden="1" x14ac:dyDescent="0.3"/>
    <row r="2533" hidden="1" x14ac:dyDescent="0.3"/>
    <row r="2534" hidden="1" x14ac:dyDescent="0.3"/>
    <row r="2535" hidden="1" x14ac:dyDescent="0.3"/>
    <row r="2536" hidden="1" x14ac:dyDescent="0.3"/>
    <row r="2537" hidden="1" x14ac:dyDescent="0.3"/>
    <row r="2538" hidden="1" x14ac:dyDescent="0.3"/>
    <row r="2539" hidden="1" x14ac:dyDescent="0.3"/>
    <row r="2540" hidden="1" x14ac:dyDescent="0.3"/>
    <row r="2541" hidden="1" x14ac:dyDescent="0.3"/>
    <row r="2542" hidden="1" x14ac:dyDescent="0.3"/>
    <row r="2543" hidden="1" x14ac:dyDescent="0.3"/>
    <row r="2544" hidden="1" x14ac:dyDescent="0.3"/>
    <row r="2545" hidden="1" x14ac:dyDescent="0.3"/>
    <row r="2546" hidden="1" x14ac:dyDescent="0.3"/>
    <row r="2547" hidden="1" x14ac:dyDescent="0.3"/>
    <row r="2548" hidden="1" x14ac:dyDescent="0.3"/>
    <row r="2549" hidden="1" x14ac:dyDescent="0.3"/>
    <row r="2550" hidden="1" x14ac:dyDescent="0.3"/>
    <row r="2551" hidden="1" x14ac:dyDescent="0.3"/>
    <row r="2552" hidden="1" x14ac:dyDescent="0.3"/>
    <row r="2553" hidden="1" x14ac:dyDescent="0.3"/>
    <row r="2554" hidden="1" x14ac:dyDescent="0.3"/>
    <row r="2555" hidden="1" x14ac:dyDescent="0.3"/>
    <row r="2556" hidden="1" x14ac:dyDescent="0.3"/>
    <row r="2557" hidden="1" x14ac:dyDescent="0.3"/>
    <row r="2558" hidden="1" x14ac:dyDescent="0.3"/>
    <row r="2559" hidden="1" x14ac:dyDescent="0.3"/>
    <row r="2560" hidden="1" x14ac:dyDescent="0.3"/>
    <row r="2561" hidden="1" x14ac:dyDescent="0.3"/>
    <row r="2562" hidden="1" x14ac:dyDescent="0.3"/>
    <row r="2563" hidden="1" x14ac:dyDescent="0.3"/>
    <row r="2564" hidden="1" x14ac:dyDescent="0.3"/>
    <row r="2565" hidden="1" x14ac:dyDescent="0.3"/>
    <row r="2566" hidden="1" x14ac:dyDescent="0.3"/>
    <row r="2567" hidden="1" x14ac:dyDescent="0.3"/>
    <row r="2568" hidden="1" x14ac:dyDescent="0.3"/>
    <row r="2569" hidden="1" x14ac:dyDescent="0.3"/>
    <row r="2570" hidden="1" x14ac:dyDescent="0.3"/>
    <row r="2571" hidden="1" x14ac:dyDescent="0.3"/>
    <row r="2572" hidden="1" x14ac:dyDescent="0.3"/>
    <row r="2573" hidden="1" x14ac:dyDescent="0.3"/>
    <row r="2574" hidden="1" x14ac:dyDescent="0.3"/>
    <row r="2575" hidden="1" x14ac:dyDescent="0.3"/>
    <row r="2576" hidden="1" x14ac:dyDescent="0.3"/>
    <row r="2577" hidden="1" x14ac:dyDescent="0.3"/>
    <row r="2578" hidden="1" x14ac:dyDescent="0.3"/>
    <row r="2579" hidden="1" x14ac:dyDescent="0.3"/>
    <row r="2580" hidden="1" x14ac:dyDescent="0.3"/>
    <row r="2581" hidden="1" x14ac:dyDescent="0.3"/>
    <row r="2582" hidden="1" x14ac:dyDescent="0.3"/>
    <row r="2583" hidden="1" x14ac:dyDescent="0.3"/>
    <row r="2584" hidden="1" x14ac:dyDescent="0.3"/>
    <row r="2585" hidden="1" x14ac:dyDescent="0.3"/>
    <row r="2586" hidden="1" x14ac:dyDescent="0.3"/>
    <row r="2587" hidden="1" x14ac:dyDescent="0.3"/>
    <row r="2588" hidden="1" x14ac:dyDescent="0.3"/>
    <row r="2589" hidden="1" x14ac:dyDescent="0.3"/>
    <row r="2590" hidden="1" x14ac:dyDescent="0.3"/>
    <row r="2591" hidden="1" x14ac:dyDescent="0.3"/>
    <row r="2592" hidden="1" x14ac:dyDescent="0.3"/>
    <row r="2593" hidden="1" x14ac:dyDescent="0.3"/>
    <row r="2594" hidden="1" x14ac:dyDescent="0.3"/>
    <row r="2595" hidden="1" x14ac:dyDescent="0.3"/>
    <row r="2596" hidden="1" x14ac:dyDescent="0.3"/>
    <row r="2597" hidden="1" x14ac:dyDescent="0.3"/>
    <row r="2598" hidden="1" x14ac:dyDescent="0.3"/>
    <row r="2599" hidden="1" x14ac:dyDescent="0.3"/>
    <row r="2600" hidden="1" x14ac:dyDescent="0.3"/>
    <row r="2601" hidden="1" x14ac:dyDescent="0.3"/>
    <row r="2602" hidden="1" x14ac:dyDescent="0.3"/>
    <row r="2603" hidden="1" x14ac:dyDescent="0.3"/>
    <row r="2604" hidden="1" x14ac:dyDescent="0.3"/>
    <row r="2605" hidden="1" x14ac:dyDescent="0.3"/>
    <row r="2606" hidden="1" x14ac:dyDescent="0.3"/>
    <row r="2607" hidden="1" x14ac:dyDescent="0.3"/>
    <row r="2608" hidden="1" x14ac:dyDescent="0.3"/>
    <row r="2609" hidden="1" x14ac:dyDescent="0.3"/>
    <row r="2610" hidden="1" x14ac:dyDescent="0.3"/>
    <row r="2611" hidden="1" x14ac:dyDescent="0.3"/>
    <row r="2612" hidden="1" x14ac:dyDescent="0.3"/>
    <row r="2613" hidden="1" x14ac:dyDescent="0.3"/>
    <row r="2614" hidden="1" x14ac:dyDescent="0.3"/>
    <row r="2615" hidden="1" x14ac:dyDescent="0.3"/>
    <row r="2616" hidden="1" x14ac:dyDescent="0.3"/>
    <row r="2617" hidden="1" x14ac:dyDescent="0.3"/>
    <row r="2618" hidden="1" x14ac:dyDescent="0.3"/>
    <row r="2619" hidden="1" x14ac:dyDescent="0.3"/>
    <row r="2620" hidden="1" x14ac:dyDescent="0.3"/>
    <row r="2621" hidden="1" x14ac:dyDescent="0.3"/>
    <row r="2622" hidden="1" x14ac:dyDescent="0.3"/>
    <row r="2623" hidden="1" x14ac:dyDescent="0.3"/>
    <row r="2624" hidden="1" x14ac:dyDescent="0.3"/>
    <row r="2625" hidden="1" x14ac:dyDescent="0.3"/>
    <row r="2626" hidden="1" x14ac:dyDescent="0.3"/>
    <row r="2627" hidden="1" x14ac:dyDescent="0.3"/>
    <row r="2628" hidden="1" x14ac:dyDescent="0.3"/>
    <row r="2629" hidden="1" x14ac:dyDescent="0.3"/>
    <row r="2630" hidden="1" x14ac:dyDescent="0.3"/>
    <row r="2631" hidden="1" x14ac:dyDescent="0.3"/>
    <row r="2632" hidden="1" x14ac:dyDescent="0.3"/>
    <row r="2633" hidden="1" x14ac:dyDescent="0.3"/>
    <row r="2634" hidden="1" x14ac:dyDescent="0.3"/>
    <row r="2635" hidden="1" x14ac:dyDescent="0.3"/>
    <row r="2636" hidden="1" x14ac:dyDescent="0.3"/>
    <row r="2637" hidden="1" x14ac:dyDescent="0.3"/>
    <row r="2638" hidden="1" x14ac:dyDescent="0.3"/>
    <row r="2639" hidden="1" x14ac:dyDescent="0.3"/>
    <row r="2640" hidden="1" x14ac:dyDescent="0.3"/>
    <row r="2641" hidden="1" x14ac:dyDescent="0.3"/>
    <row r="2642" hidden="1" x14ac:dyDescent="0.3"/>
    <row r="2643" hidden="1" x14ac:dyDescent="0.3"/>
    <row r="2644" hidden="1" x14ac:dyDescent="0.3"/>
    <row r="2645" hidden="1" x14ac:dyDescent="0.3"/>
    <row r="2646" hidden="1" x14ac:dyDescent="0.3"/>
    <row r="2647" hidden="1" x14ac:dyDescent="0.3"/>
    <row r="2648" hidden="1" x14ac:dyDescent="0.3"/>
    <row r="2649" hidden="1" x14ac:dyDescent="0.3"/>
    <row r="2650" hidden="1" x14ac:dyDescent="0.3"/>
    <row r="2651" hidden="1" x14ac:dyDescent="0.3"/>
    <row r="2652" hidden="1" x14ac:dyDescent="0.3"/>
    <row r="2653" hidden="1" x14ac:dyDescent="0.3"/>
    <row r="2654" hidden="1" x14ac:dyDescent="0.3"/>
    <row r="2655" hidden="1" x14ac:dyDescent="0.3"/>
    <row r="2656" hidden="1" x14ac:dyDescent="0.3"/>
    <row r="2657" hidden="1" x14ac:dyDescent="0.3"/>
    <row r="2658" hidden="1" x14ac:dyDescent="0.3"/>
    <row r="2659" hidden="1" x14ac:dyDescent="0.3"/>
    <row r="2660" hidden="1" x14ac:dyDescent="0.3"/>
    <row r="2661" hidden="1" x14ac:dyDescent="0.3"/>
    <row r="2662" hidden="1" x14ac:dyDescent="0.3"/>
    <row r="2663" hidden="1" x14ac:dyDescent="0.3"/>
    <row r="2664" hidden="1" x14ac:dyDescent="0.3"/>
    <row r="2665" hidden="1" x14ac:dyDescent="0.3"/>
    <row r="2666" hidden="1" x14ac:dyDescent="0.3"/>
    <row r="2667" hidden="1" x14ac:dyDescent="0.3"/>
    <row r="2668" hidden="1" x14ac:dyDescent="0.3"/>
    <row r="2669" hidden="1" x14ac:dyDescent="0.3"/>
    <row r="2670" hidden="1" x14ac:dyDescent="0.3"/>
    <row r="2671" hidden="1" x14ac:dyDescent="0.3"/>
    <row r="2672" hidden="1" x14ac:dyDescent="0.3"/>
    <row r="2673" hidden="1" x14ac:dyDescent="0.3"/>
    <row r="2674" hidden="1" x14ac:dyDescent="0.3"/>
    <row r="2675" hidden="1" x14ac:dyDescent="0.3"/>
    <row r="2676" hidden="1" x14ac:dyDescent="0.3"/>
    <row r="2677" hidden="1" x14ac:dyDescent="0.3"/>
    <row r="2678" hidden="1" x14ac:dyDescent="0.3"/>
    <row r="2679" hidden="1" x14ac:dyDescent="0.3"/>
    <row r="2680" hidden="1" x14ac:dyDescent="0.3"/>
    <row r="2681" hidden="1" x14ac:dyDescent="0.3"/>
    <row r="2682" hidden="1" x14ac:dyDescent="0.3"/>
    <row r="2683" hidden="1" x14ac:dyDescent="0.3"/>
    <row r="2684" hidden="1" x14ac:dyDescent="0.3"/>
    <row r="2685" hidden="1" x14ac:dyDescent="0.3"/>
    <row r="2686" hidden="1" x14ac:dyDescent="0.3"/>
    <row r="2687" hidden="1" x14ac:dyDescent="0.3"/>
    <row r="2688" hidden="1" x14ac:dyDescent="0.3"/>
    <row r="2689" hidden="1" x14ac:dyDescent="0.3"/>
    <row r="2690" hidden="1" x14ac:dyDescent="0.3"/>
    <row r="2691" hidden="1" x14ac:dyDescent="0.3"/>
    <row r="2692" hidden="1" x14ac:dyDescent="0.3"/>
    <row r="2693" hidden="1" x14ac:dyDescent="0.3"/>
    <row r="2694" hidden="1" x14ac:dyDescent="0.3"/>
    <row r="2695" hidden="1" x14ac:dyDescent="0.3"/>
    <row r="2696" hidden="1" x14ac:dyDescent="0.3"/>
    <row r="2697" hidden="1" x14ac:dyDescent="0.3"/>
    <row r="2698" hidden="1" x14ac:dyDescent="0.3"/>
    <row r="2699" hidden="1" x14ac:dyDescent="0.3"/>
    <row r="2700" hidden="1" x14ac:dyDescent="0.3"/>
    <row r="2701" hidden="1" x14ac:dyDescent="0.3"/>
    <row r="2702" hidden="1" x14ac:dyDescent="0.3"/>
    <row r="2703" hidden="1" x14ac:dyDescent="0.3"/>
    <row r="2704" hidden="1" x14ac:dyDescent="0.3"/>
    <row r="2705" hidden="1" x14ac:dyDescent="0.3"/>
    <row r="2706" hidden="1" x14ac:dyDescent="0.3"/>
    <row r="2707" hidden="1" x14ac:dyDescent="0.3"/>
    <row r="2708" hidden="1" x14ac:dyDescent="0.3"/>
    <row r="2709" hidden="1" x14ac:dyDescent="0.3"/>
    <row r="2710" hidden="1" x14ac:dyDescent="0.3"/>
    <row r="2711" hidden="1" x14ac:dyDescent="0.3"/>
    <row r="2712" hidden="1" x14ac:dyDescent="0.3"/>
    <row r="2713" hidden="1" x14ac:dyDescent="0.3"/>
    <row r="2714" hidden="1" x14ac:dyDescent="0.3"/>
    <row r="2715" hidden="1" x14ac:dyDescent="0.3"/>
    <row r="2716" hidden="1" x14ac:dyDescent="0.3"/>
    <row r="2717" hidden="1" x14ac:dyDescent="0.3"/>
    <row r="2718" hidden="1" x14ac:dyDescent="0.3"/>
    <row r="2719" hidden="1" x14ac:dyDescent="0.3"/>
    <row r="2720" hidden="1" x14ac:dyDescent="0.3"/>
    <row r="2721" hidden="1" x14ac:dyDescent="0.3"/>
    <row r="2722" hidden="1" x14ac:dyDescent="0.3"/>
    <row r="2723" hidden="1" x14ac:dyDescent="0.3"/>
    <row r="2724" hidden="1" x14ac:dyDescent="0.3"/>
    <row r="2725" hidden="1" x14ac:dyDescent="0.3"/>
    <row r="2726" hidden="1" x14ac:dyDescent="0.3"/>
    <row r="2727" hidden="1" x14ac:dyDescent="0.3"/>
    <row r="2728" hidden="1" x14ac:dyDescent="0.3"/>
    <row r="2729" hidden="1" x14ac:dyDescent="0.3"/>
    <row r="2730" hidden="1" x14ac:dyDescent="0.3"/>
    <row r="2731" hidden="1" x14ac:dyDescent="0.3"/>
    <row r="2732" hidden="1" x14ac:dyDescent="0.3"/>
    <row r="2733" hidden="1" x14ac:dyDescent="0.3"/>
    <row r="2734" hidden="1" x14ac:dyDescent="0.3"/>
    <row r="2735" hidden="1" x14ac:dyDescent="0.3"/>
    <row r="2736" hidden="1" x14ac:dyDescent="0.3"/>
    <row r="2737" hidden="1" x14ac:dyDescent="0.3"/>
    <row r="2738" hidden="1" x14ac:dyDescent="0.3"/>
    <row r="2739" hidden="1" x14ac:dyDescent="0.3"/>
    <row r="2740" hidden="1" x14ac:dyDescent="0.3"/>
    <row r="2741" hidden="1" x14ac:dyDescent="0.3"/>
    <row r="2742" hidden="1" x14ac:dyDescent="0.3"/>
    <row r="2743" hidden="1" x14ac:dyDescent="0.3"/>
    <row r="2744" hidden="1" x14ac:dyDescent="0.3"/>
    <row r="2745" hidden="1" x14ac:dyDescent="0.3"/>
    <row r="2746" hidden="1" x14ac:dyDescent="0.3"/>
    <row r="2747" hidden="1" x14ac:dyDescent="0.3"/>
    <row r="2748" hidden="1" x14ac:dyDescent="0.3"/>
    <row r="2749" hidden="1" x14ac:dyDescent="0.3"/>
    <row r="2750" hidden="1" x14ac:dyDescent="0.3"/>
    <row r="2751" hidden="1" x14ac:dyDescent="0.3"/>
    <row r="2752" hidden="1" x14ac:dyDescent="0.3"/>
    <row r="2753" hidden="1" x14ac:dyDescent="0.3"/>
    <row r="2754" hidden="1" x14ac:dyDescent="0.3"/>
    <row r="2755" hidden="1" x14ac:dyDescent="0.3"/>
    <row r="2756" hidden="1" x14ac:dyDescent="0.3"/>
    <row r="2757" hidden="1" x14ac:dyDescent="0.3"/>
    <row r="2758" hidden="1" x14ac:dyDescent="0.3"/>
    <row r="2759" hidden="1" x14ac:dyDescent="0.3"/>
    <row r="2760" hidden="1" x14ac:dyDescent="0.3"/>
    <row r="2761" hidden="1" x14ac:dyDescent="0.3"/>
    <row r="2762" hidden="1" x14ac:dyDescent="0.3"/>
    <row r="2763" hidden="1" x14ac:dyDescent="0.3"/>
    <row r="2764" hidden="1" x14ac:dyDescent="0.3"/>
    <row r="2765" hidden="1" x14ac:dyDescent="0.3"/>
    <row r="2766" hidden="1" x14ac:dyDescent="0.3"/>
    <row r="2767" hidden="1" x14ac:dyDescent="0.3"/>
    <row r="2768" hidden="1" x14ac:dyDescent="0.3"/>
    <row r="2769" hidden="1" x14ac:dyDescent="0.3"/>
    <row r="2770" hidden="1" x14ac:dyDescent="0.3"/>
    <row r="2771" hidden="1" x14ac:dyDescent="0.3"/>
    <row r="2772" hidden="1" x14ac:dyDescent="0.3"/>
    <row r="2773" hidden="1" x14ac:dyDescent="0.3"/>
    <row r="2774" hidden="1" x14ac:dyDescent="0.3"/>
    <row r="2775" hidden="1" x14ac:dyDescent="0.3"/>
    <row r="2776" hidden="1" x14ac:dyDescent="0.3"/>
    <row r="2777" hidden="1" x14ac:dyDescent="0.3"/>
    <row r="2778" hidden="1" x14ac:dyDescent="0.3"/>
    <row r="2779" hidden="1" x14ac:dyDescent="0.3"/>
    <row r="2780" hidden="1" x14ac:dyDescent="0.3"/>
    <row r="2781" hidden="1" x14ac:dyDescent="0.3"/>
    <row r="2782" hidden="1" x14ac:dyDescent="0.3"/>
    <row r="2783" hidden="1" x14ac:dyDescent="0.3"/>
    <row r="2784" hidden="1" x14ac:dyDescent="0.3"/>
    <row r="2785" hidden="1" x14ac:dyDescent="0.3"/>
    <row r="2786" hidden="1" x14ac:dyDescent="0.3"/>
    <row r="2787" hidden="1" x14ac:dyDescent="0.3"/>
    <row r="2788" hidden="1" x14ac:dyDescent="0.3"/>
    <row r="2789" hidden="1" x14ac:dyDescent="0.3"/>
    <row r="2790" hidden="1" x14ac:dyDescent="0.3"/>
    <row r="2791" hidden="1" x14ac:dyDescent="0.3"/>
    <row r="2792" hidden="1" x14ac:dyDescent="0.3"/>
    <row r="2793" hidden="1" x14ac:dyDescent="0.3"/>
    <row r="2794" hidden="1" x14ac:dyDescent="0.3"/>
    <row r="2795" hidden="1" x14ac:dyDescent="0.3"/>
    <row r="2796" hidden="1" x14ac:dyDescent="0.3"/>
    <row r="2797" hidden="1" x14ac:dyDescent="0.3"/>
    <row r="2798" hidden="1" x14ac:dyDescent="0.3"/>
    <row r="2799" hidden="1" x14ac:dyDescent="0.3"/>
    <row r="2800" hidden="1" x14ac:dyDescent="0.3"/>
    <row r="2801" hidden="1" x14ac:dyDescent="0.3"/>
    <row r="2802" hidden="1" x14ac:dyDescent="0.3"/>
    <row r="2803" hidden="1" x14ac:dyDescent="0.3"/>
    <row r="2804" hidden="1" x14ac:dyDescent="0.3"/>
    <row r="2805" hidden="1" x14ac:dyDescent="0.3"/>
    <row r="2806" hidden="1" x14ac:dyDescent="0.3"/>
    <row r="2807" hidden="1" x14ac:dyDescent="0.3"/>
    <row r="2808" hidden="1" x14ac:dyDescent="0.3"/>
    <row r="2809" hidden="1" x14ac:dyDescent="0.3"/>
    <row r="2810" hidden="1" x14ac:dyDescent="0.3"/>
    <row r="2811" hidden="1" x14ac:dyDescent="0.3"/>
    <row r="2812" hidden="1" x14ac:dyDescent="0.3"/>
    <row r="2813" hidden="1" x14ac:dyDescent="0.3"/>
    <row r="2814" hidden="1" x14ac:dyDescent="0.3"/>
    <row r="2815" hidden="1" x14ac:dyDescent="0.3"/>
    <row r="2816" hidden="1" x14ac:dyDescent="0.3"/>
    <row r="2817" hidden="1" x14ac:dyDescent="0.3"/>
    <row r="2818" hidden="1" x14ac:dyDescent="0.3"/>
    <row r="2819" hidden="1" x14ac:dyDescent="0.3"/>
    <row r="2820" hidden="1" x14ac:dyDescent="0.3"/>
    <row r="2821" hidden="1" x14ac:dyDescent="0.3"/>
    <row r="2822" hidden="1" x14ac:dyDescent="0.3"/>
    <row r="2823" hidden="1" x14ac:dyDescent="0.3"/>
    <row r="2824" hidden="1" x14ac:dyDescent="0.3"/>
    <row r="2825" hidden="1" x14ac:dyDescent="0.3"/>
    <row r="2826" hidden="1" x14ac:dyDescent="0.3"/>
    <row r="2827" hidden="1" x14ac:dyDescent="0.3"/>
    <row r="2828" hidden="1" x14ac:dyDescent="0.3"/>
    <row r="2829" hidden="1" x14ac:dyDescent="0.3"/>
    <row r="2830" hidden="1" x14ac:dyDescent="0.3"/>
    <row r="2831" hidden="1" x14ac:dyDescent="0.3"/>
    <row r="2832" hidden="1" x14ac:dyDescent="0.3"/>
    <row r="2833" hidden="1" x14ac:dyDescent="0.3"/>
    <row r="2834" hidden="1" x14ac:dyDescent="0.3"/>
    <row r="2835" hidden="1" x14ac:dyDescent="0.3"/>
    <row r="2836" hidden="1" x14ac:dyDescent="0.3"/>
    <row r="2837" hidden="1" x14ac:dyDescent="0.3"/>
    <row r="2838" hidden="1" x14ac:dyDescent="0.3"/>
    <row r="2839" hidden="1" x14ac:dyDescent="0.3"/>
    <row r="2840" hidden="1" x14ac:dyDescent="0.3"/>
    <row r="2841" hidden="1" x14ac:dyDescent="0.3"/>
    <row r="2842" hidden="1" x14ac:dyDescent="0.3"/>
    <row r="2843" hidden="1" x14ac:dyDescent="0.3"/>
    <row r="2844" hidden="1" x14ac:dyDescent="0.3"/>
    <row r="2845" hidden="1" x14ac:dyDescent="0.3"/>
    <row r="2846" hidden="1" x14ac:dyDescent="0.3"/>
    <row r="2847" hidden="1" x14ac:dyDescent="0.3"/>
    <row r="2848" hidden="1" x14ac:dyDescent="0.3"/>
    <row r="2849" hidden="1" x14ac:dyDescent="0.3"/>
    <row r="2850" hidden="1" x14ac:dyDescent="0.3"/>
    <row r="2851" hidden="1" x14ac:dyDescent="0.3"/>
    <row r="2852" hidden="1" x14ac:dyDescent="0.3"/>
    <row r="2853" hidden="1" x14ac:dyDescent="0.3"/>
    <row r="2854" hidden="1" x14ac:dyDescent="0.3"/>
    <row r="2855" hidden="1" x14ac:dyDescent="0.3"/>
    <row r="2856" hidden="1" x14ac:dyDescent="0.3"/>
    <row r="2857" hidden="1" x14ac:dyDescent="0.3"/>
    <row r="2858" hidden="1" x14ac:dyDescent="0.3"/>
    <row r="2859" hidden="1" x14ac:dyDescent="0.3"/>
    <row r="2860" hidden="1" x14ac:dyDescent="0.3"/>
    <row r="2861" hidden="1" x14ac:dyDescent="0.3"/>
    <row r="2862" hidden="1" x14ac:dyDescent="0.3"/>
    <row r="2863" hidden="1" x14ac:dyDescent="0.3"/>
    <row r="2864" hidden="1" x14ac:dyDescent="0.3"/>
    <row r="2865" hidden="1" x14ac:dyDescent="0.3"/>
    <row r="2866" hidden="1" x14ac:dyDescent="0.3"/>
    <row r="2867" hidden="1" x14ac:dyDescent="0.3"/>
    <row r="2868" hidden="1" x14ac:dyDescent="0.3"/>
    <row r="2869" hidden="1" x14ac:dyDescent="0.3"/>
    <row r="2870" hidden="1" x14ac:dyDescent="0.3"/>
    <row r="2871" hidden="1" x14ac:dyDescent="0.3"/>
    <row r="2872" hidden="1" x14ac:dyDescent="0.3"/>
    <row r="2873" hidden="1" x14ac:dyDescent="0.3"/>
    <row r="2874" hidden="1" x14ac:dyDescent="0.3"/>
    <row r="2875" hidden="1" x14ac:dyDescent="0.3"/>
    <row r="2876" hidden="1" x14ac:dyDescent="0.3"/>
    <row r="2877" hidden="1" x14ac:dyDescent="0.3"/>
    <row r="2878" hidden="1" x14ac:dyDescent="0.3"/>
    <row r="2879" hidden="1" x14ac:dyDescent="0.3"/>
    <row r="2880" hidden="1" x14ac:dyDescent="0.3"/>
    <row r="2881" hidden="1" x14ac:dyDescent="0.3"/>
    <row r="2882" hidden="1" x14ac:dyDescent="0.3"/>
    <row r="2883" hidden="1" x14ac:dyDescent="0.3"/>
    <row r="2884" hidden="1" x14ac:dyDescent="0.3"/>
    <row r="2885" hidden="1" x14ac:dyDescent="0.3"/>
    <row r="2886" hidden="1" x14ac:dyDescent="0.3"/>
    <row r="2887" hidden="1" x14ac:dyDescent="0.3"/>
    <row r="2888" hidden="1" x14ac:dyDescent="0.3"/>
    <row r="2889" hidden="1" x14ac:dyDescent="0.3"/>
    <row r="2890" hidden="1" x14ac:dyDescent="0.3"/>
    <row r="2891" hidden="1" x14ac:dyDescent="0.3"/>
    <row r="2892" hidden="1" x14ac:dyDescent="0.3"/>
    <row r="2893" hidden="1" x14ac:dyDescent="0.3"/>
    <row r="2894" hidden="1" x14ac:dyDescent="0.3"/>
    <row r="2895" hidden="1" x14ac:dyDescent="0.3"/>
    <row r="2896" hidden="1" x14ac:dyDescent="0.3"/>
    <row r="2897" hidden="1" x14ac:dyDescent="0.3"/>
    <row r="2898" hidden="1" x14ac:dyDescent="0.3"/>
    <row r="2899" hidden="1" x14ac:dyDescent="0.3"/>
    <row r="2900" hidden="1" x14ac:dyDescent="0.3"/>
    <row r="2901" hidden="1" x14ac:dyDescent="0.3"/>
    <row r="2902" hidden="1" x14ac:dyDescent="0.3"/>
    <row r="2903" hidden="1" x14ac:dyDescent="0.3"/>
    <row r="2904" hidden="1" x14ac:dyDescent="0.3"/>
    <row r="2905" hidden="1" x14ac:dyDescent="0.3"/>
    <row r="2906" hidden="1" x14ac:dyDescent="0.3"/>
    <row r="2907" hidden="1" x14ac:dyDescent="0.3"/>
    <row r="2908" hidden="1" x14ac:dyDescent="0.3"/>
    <row r="2909" hidden="1" x14ac:dyDescent="0.3"/>
    <row r="2910" hidden="1" x14ac:dyDescent="0.3"/>
    <row r="2911" hidden="1" x14ac:dyDescent="0.3"/>
    <row r="2912" hidden="1" x14ac:dyDescent="0.3"/>
    <row r="2913" hidden="1" x14ac:dyDescent="0.3"/>
    <row r="2914" hidden="1" x14ac:dyDescent="0.3"/>
    <row r="2915" hidden="1" x14ac:dyDescent="0.3"/>
    <row r="2916" hidden="1" x14ac:dyDescent="0.3"/>
    <row r="2917" hidden="1" x14ac:dyDescent="0.3"/>
    <row r="2918" hidden="1" x14ac:dyDescent="0.3"/>
    <row r="2919" hidden="1" x14ac:dyDescent="0.3"/>
    <row r="2920" hidden="1" x14ac:dyDescent="0.3"/>
    <row r="2921" hidden="1" x14ac:dyDescent="0.3"/>
    <row r="2922" hidden="1" x14ac:dyDescent="0.3"/>
    <row r="2923" hidden="1" x14ac:dyDescent="0.3"/>
    <row r="2924" hidden="1" x14ac:dyDescent="0.3"/>
    <row r="2925" hidden="1" x14ac:dyDescent="0.3"/>
    <row r="2926" hidden="1" x14ac:dyDescent="0.3"/>
    <row r="2927" hidden="1" x14ac:dyDescent="0.3"/>
    <row r="2928" hidden="1" x14ac:dyDescent="0.3"/>
    <row r="2929" hidden="1" x14ac:dyDescent="0.3"/>
    <row r="2930" hidden="1" x14ac:dyDescent="0.3"/>
    <row r="2931" hidden="1" x14ac:dyDescent="0.3"/>
    <row r="2932" hidden="1" x14ac:dyDescent="0.3"/>
    <row r="2933" hidden="1" x14ac:dyDescent="0.3"/>
    <row r="2934" hidden="1" x14ac:dyDescent="0.3"/>
    <row r="2935" hidden="1" x14ac:dyDescent="0.3"/>
    <row r="2936" hidden="1" x14ac:dyDescent="0.3"/>
    <row r="2937" hidden="1" x14ac:dyDescent="0.3"/>
    <row r="2938" hidden="1" x14ac:dyDescent="0.3"/>
    <row r="2939" hidden="1" x14ac:dyDescent="0.3"/>
    <row r="2940" hidden="1" x14ac:dyDescent="0.3"/>
    <row r="2941" hidden="1" x14ac:dyDescent="0.3"/>
    <row r="2942" hidden="1" x14ac:dyDescent="0.3"/>
    <row r="2943" hidden="1" x14ac:dyDescent="0.3"/>
    <row r="2944" hidden="1" x14ac:dyDescent="0.3"/>
    <row r="2945" hidden="1" x14ac:dyDescent="0.3"/>
    <row r="2946" hidden="1" x14ac:dyDescent="0.3"/>
    <row r="2947" hidden="1" x14ac:dyDescent="0.3"/>
    <row r="2948" hidden="1" x14ac:dyDescent="0.3"/>
    <row r="2949" hidden="1" x14ac:dyDescent="0.3"/>
    <row r="2950" hidden="1" x14ac:dyDescent="0.3"/>
    <row r="2951" hidden="1" x14ac:dyDescent="0.3"/>
    <row r="2952" hidden="1" x14ac:dyDescent="0.3"/>
    <row r="2953" hidden="1" x14ac:dyDescent="0.3"/>
    <row r="2954" hidden="1" x14ac:dyDescent="0.3"/>
    <row r="2955" hidden="1" x14ac:dyDescent="0.3"/>
    <row r="2956" hidden="1" x14ac:dyDescent="0.3"/>
    <row r="2957" hidden="1" x14ac:dyDescent="0.3"/>
    <row r="2958" hidden="1" x14ac:dyDescent="0.3"/>
    <row r="2959" hidden="1" x14ac:dyDescent="0.3"/>
    <row r="2960" hidden="1" x14ac:dyDescent="0.3"/>
    <row r="2961" hidden="1" x14ac:dyDescent="0.3"/>
    <row r="2962" hidden="1" x14ac:dyDescent="0.3"/>
    <row r="2963" hidden="1" x14ac:dyDescent="0.3"/>
    <row r="2964" hidden="1" x14ac:dyDescent="0.3"/>
    <row r="2965" hidden="1" x14ac:dyDescent="0.3"/>
    <row r="2966" hidden="1" x14ac:dyDescent="0.3"/>
    <row r="2967" hidden="1" x14ac:dyDescent="0.3"/>
    <row r="2968" hidden="1" x14ac:dyDescent="0.3"/>
    <row r="2969" hidden="1" x14ac:dyDescent="0.3"/>
    <row r="2970" hidden="1" x14ac:dyDescent="0.3"/>
    <row r="2971" hidden="1" x14ac:dyDescent="0.3"/>
    <row r="2972" hidden="1" x14ac:dyDescent="0.3"/>
    <row r="2973" hidden="1" x14ac:dyDescent="0.3"/>
    <row r="2974" hidden="1" x14ac:dyDescent="0.3"/>
    <row r="2975" hidden="1" x14ac:dyDescent="0.3"/>
    <row r="2976" hidden="1" x14ac:dyDescent="0.3"/>
    <row r="2977" hidden="1" x14ac:dyDescent="0.3"/>
    <row r="2978" hidden="1" x14ac:dyDescent="0.3"/>
    <row r="2979" hidden="1" x14ac:dyDescent="0.3"/>
    <row r="2980" hidden="1" x14ac:dyDescent="0.3"/>
    <row r="2981" hidden="1" x14ac:dyDescent="0.3"/>
    <row r="2982" hidden="1" x14ac:dyDescent="0.3"/>
    <row r="2983" hidden="1" x14ac:dyDescent="0.3"/>
    <row r="2984" hidden="1" x14ac:dyDescent="0.3"/>
    <row r="2985" hidden="1" x14ac:dyDescent="0.3"/>
    <row r="2986" hidden="1" x14ac:dyDescent="0.3"/>
    <row r="2987" hidden="1" x14ac:dyDescent="0.3"/>
    <row r="2988" hidden="1" x14ac:dyDescent="0.3"/>
    <row r="2989" hidden="1" x14ac:dyDescent="0.3"/>
    <row r="2990" hidden="1" x14ac:dyDescent="0.3"/>
    <row r="2991" hidden="1" x14ac:dyDescent="0.3"/>
    <row r="2992" hidden="1" x14ac:dyDescent="0.3"/>
    <row r="2993" hidden="1" x14ac:dyDescent="0.3"/>
    <row r="2994" hidden="1" x14ac:dyDescent="0.3"/>
    <row r="2995" hidden="1" x14ac:dyDescent="0.3"/>
    <row r="2996" hidden="1" x14ac:dyDescent="0.3"/>
    <row r="2997" hidden="1" x14ac:dyDescent="0.3"/>
    <row r="2998" hidden="1" x14ac:dyDescent="0.3"/>
    <row r="2999" hidden="1" x14ac:dyDescent="0.3"/>
    <row r="3000" hidden="1" x14ac:dyDescent="0.3"/>
    <row r="3001" hidden="1" x14ac:dyDescent="0.3"/>
    <row r="3002" hidden="1" x14ac:dyDescent="0.3"/>
    <row r="3003" hidden="1" x14ac:dyDescent="0.3"/>
    <row r="3004" hidden="1" x14ac:dyDescent="0.3"/>
    <row r="3005" hidden="1" x14ac:dyDescent="0.3"/>
    <row r="3006" hidden="1" x14ac:dyDescent="0.3"/>
    <row r="3007" hidden="1" x14ac:dyDescent="0.3"/>
    <row r="3008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  <row r="4099" hidden="1" x14ac:dyDescent="0.3"/>
    <row r="4100" hidden="1" x14ac:dyDescent="0.3"/>
    <row r="4101" hidden="1" x14ac:dyDescent="0.3"/>
    <row r="4102" hidden="1" x14ac:dyDescent="0.3"/>
    <row r="4103" hidden="1" x14ac:dyDescent="0.3"/>
    <row r="4104" hidden="1" x14ac:dyDescent="0.3"/>
    <row r="4105" hidden="1" x14ac:dyDescent="0.3"/>
    <row r="4106" hidden="1" x14ac:dyDescent="0.3"/>
    <row r="4107" hidden="1" x14ac:dyDescent="0.3"/>
    <row r="4108" hidden="1" x14ac:dyDescent="0.3"/>
    <row r="4109" hidden="1" x14ac:dyDescent="0.3"/>
    <row r="4110" hidden="1" x14ac:dyDescent="0.3"/>
    <row r="4111" hidden="1" x14ac:dyDescent="0.3"/>
    <row r="4112" hidden="1" x14ac:dyDescent="0.3"/>
    <row r="4113" hidden="1" x14ac:dyDescent="0.3"/>
    <row r="4114" hidden="1" x14ac:dyDescent="0.3"/>
    <row r="4115" hidden="1" x14ac:dyDescent="0.3"/>
    <row r="4116" hidden="1" x14ac:dyDescent="0.3"/>
    <row r="4117" hidden="1" x14ac:dyDescent="0.3"/>
    <row r="4118" hidden="1" x14ac:dyDescent="0.3"/>
    <row r="4119" hidden="1" x14ac:dyDescent="0.3"/>
    <row r="4120" hidden="1" x14ac:dyDescent="0.3"/>
    <row r="4121" hidden="1" x14ac:dyDescent="0.3"/>
    <row r="4122" hidden="1" x14ac:dyDescent="0.3"/>
    <row r="4123" hidden="1" x14ac:dyDescent="0.3"/>
    <row r="4124" hidden="1" x14ac:dyDescent="0.3"/>
    <row r="4125" hidden="1" x14ac:dyDescent="0.3"/>
    <row r="4126" hidden="1" x14ac:dyDescent="0.3"/>
    <row r="4127" hidden="1" x14ac:dyDescent="0.3"/>
    <row r="4128" hidden="1" x14ac:dyDescent="0.3"/>
    <row r="4129" hidden="1" x14ac:dyDescent="0.3"/>
    <row r="4130" hidden="1" x14ac:dyDescent="0.3"/>
    <row r="4131" hidden="1" x14ac:dyDescent="0.3"/>
    <row r="4132" hidden="1" x14ac:dyDescent="0.3"/>
    <row r="4133" hidden="1" x14ac:dyDescent="0.3"/>
    <row r="4134" hidden="1" x14ac:dyDescent="0.3"/>
    <row r="4135" hidden="1" x14ac:dyDescent="0.3"/>
    <row r="4136" hidden="1" x14ac:dyDescent="0.3"/>
    <row r="4137" hidden="1" x14ac:dyDescent="0.3"/>
    <row r="4138" hidden="1" x14ac:dyDescent="0.3"/>
    <row r="4139" hidden="1" x14ac:dyDescent="0.3"/>
    <row r="4140" hidden="1" x14ac:dyDescent="0.3"/>
    <row r="4141" hidden="1" x14ac:dyDescent="0.3"/>
    <row r="4142" hidden="1" x14ac:dyDescent="0.3"/>
    <row r="4143" hidden="1" x14ac:dyDescent="0.3"/>
    <row r="4144" hidden="1" x14ac:dyDescent="0.3"/>
    <row r="4145" hidden="1" x14ac:dyDescent="0.3"/>
    <row r="4146" hidden="1" x14ac:dyDescent="0.3"/>
    <row r="4147" hidden="1" x14ac:dyDescent="0.3"/>
    <row r="4148" hidden="1" x14ac:dyDescent="0.3"/>
    <row r="4149" hidden="1" x14ac:dyDescent="0.3"/>
    <row r="4150" hidden="1" x14ac:dyDescent="0.3"/>
    <row r="4151" hidden="1" x14ac:dyDescent="0.3"/>
    <row r="4152" hidden="1" x14ac:dyDescent="0.3"/>
    <row r="4153" hidden="1" x14ac:dyDescent="0.3"/>
    <row r="4154" hidden="1" x14ac:dyDescent="0.3"/>
    <row r="4155" hidden="1" x14ac:dyDescent="0.3"/>
    <row r="4156" hidden="1" x14ac:dyDescent="0.3"/>
    <row r="4157" hidden="1" x14ac:dyDescent="0.3"/>
    <row r="4158" hidden="1" x14ac:dyDescent="0.3"/>
    <row r="4159" hidden="1" x14ac:dyDescent="0.3"/>
    <row r="4160" hidden="1" x14ac:dyDescent="0.3"/>
    <row r="4161" hidden="1" x14ac:dyDescent="0.3"/>
    <row r="4162" hidden="1" x14ac:dyDescent="0.3"/>
    <row r="4163" hidden="1" x14ac:dyDescent="0.3"/>
    <row r="4164" hidden="1" x14ac:dyDescent="0.3"/>
    <row r="4165" hidden="1" x14ac:dyDescent="0.3"/>
    <row r="4166" hidden="1" x14ac:dyDescent="0.3"/>
    <row r="4167" hidden="1" x14ac:dyDescent="0.3"/>
    <row r="4168" hidden="1" x14ac:dyDescent="0.3"/>
    <row r="4169" hidden="1" x14ac:dyDescent="0.3"/>
    <row r="4170" hidden="1" x14ac:dyDescent="0.3"/>
    <row r="4171" hidden="1" x14ac:dyDescent="0.3"/>
    <row r="4172" hidden="1" x14ac:dyDescent="0.3"/>
    <row r="4173" hidden="1" x14ac:dyDescent="0.3"/>
    <row r="4174" hidden="1" x14ac:dyDescent="0.3"/>
    <row r="4175" hidden="1" x14ac:dyDescent="0.3"/>
    <row r="4176" hidden="1" x14ac:dyDescent="0.3"/>
    <row r="4177" hidden="1" x14ac:dyDescent="0.3"/>
    <row r="4178" hidden="1" x14ac:dyDescent="0.3"/>
    <row r="4179" hidden="1" x14ac:dyDescent="0.3"/>
    <row r="4180" hidden="1" x14ac:dyDescent="0.3"/>
    <row r="4181" hidden="1" x14ac:dyDescent="0.3"/>
    <row r="4182" hidden="1" x14ac:dyDescent="0.3"/>
    <row r="4183" hidden="1" x14ac:dyDescent="0.3"/>
    <row r="4184" hidden="1" x14ac:dyDescent="0.3"/>
    <row r="4185" hidden="1" x14ac:dyDescent="0.3"/>
    <row r="4186" hidden="1" x14ac:dyDescent="0.3"/>
    <row r="4187" hidden="1" x14ac:dyDescent="0.3"/>
    <row r="4188" hidden="1" x14ac:dyDescent="0.3"/>
    <row r="4189" hidden="1" x14ac:dyDescent="0.3"/>
    <row r="4190" hidden="1" x14ac:dyDescent="0.3"/>
    <row r="4191" hidden="1" x14ac:dyDescent="0.3"/>
    <row r="4192" hidden="1" x14ac:dyDescent="0.3"/>
    <row r="4193" hidden="1" x14ac:dyDescent="0.3"/>
    <row r="4194" hidden="1" x14ac:dyDescent="0.3"/>
    <row r="4195" hidden="1" x14ac:dyDescent="0.3"/>
    <row r="4196" hidden="1" x14ac:dyDescent="0.3"/>
    <row r="4197" hidden="1" x14ac:dyDescent="0.3"/>
    <row r="4198" hidden="1" x14ac:dyDescent="0.3"/>
    <row r="4199" hidden="1" x14ac:dyDescent="0.3"/>
    <row r="4200" hidden="1" x14ac:dyDescent="0.3"/>
    <row r="4201" hidden="1" x14ac:dyDescent="0.3"/>
    <row r="4202" hidden="1" x14ac:dyDescent="0.3"/>
    <row r="4203" hidden="1" x14ac:dyDescent="0.3"/>
    <row r="4204" hidden="1" x14ac:dyDescent="0.3"/>
    <row r="4205" hidden="1" x14ac:dyDescent="0.3"/>
    <row r="4206" hidden="1" x14ac:dyDescent="0.3"/>
    <row r="4207" hidden="1" x14ac:dyDescent="0.3"/>
    <row r="4208" hidden="1" x14ac:dyDescent="0.3"/>
    <row r="4209" hidden="1" x14ac:dyDescent="0.3"/>
    <row r="4210" hidden="1" x14ac:dyDescent="0.3"/>
    <row r="4211" hidden="1" x14ac:dyDescent="0.3"/>
    <row r="4212" hidden="1" x14ac:dyDescent="0.3"/>
    <row r="4213" hidden="1" x14ac:dyDescent="0.3"/>
    <row r="4214" hidden="1" x14ac:dyDescent="0.3"/>
    <row r="4215" hidden="1" x14ac:dyDescent="0.3"/>
    <row r="4216" hidden="1" x14ac:dyDescent="0.3"/>
    <row r="4217" hidden="1" x14ac:dyDescent="0.3"/>
    <row r="4218" hidden="1" x14ac:dyDescent="0.3"/>
    <row r="4219" hidden="1" x14ac:dyDescent="0.3"/>
    <row r="4220" hidden="1" x14ac:dyDescent="0.3"/>
    <row r="4221" hidden="1" x14ac:dyDescent="0.3"/>
    <row r="4222" hidden="1" x14ac:dyDescent="0.3"/>
    <row r="4223" hidden="1" x14ac:dyDescent="0.3"/>
    <row r="4224" hidden="1" x14ac:dyDescent="0.3"/>
    <row r="4225" hidden="1" x14ac:dyDescent="0.3"/>
    <row r="4226" hidden="1" x14ac:dyDescent="0.3"/>
    <row r="4227" hidden="1" x14ac:dyDescent="0.3"/>
    <row r="4228" hidden="1" x14ac:dyDescent="0.3"/>
    <row r="4229" hidden="1" x14ac:dyDescent="0.3"/>
    <row r="4230" hidden="1" x14ac:dyDescent="0.3"/>
    <row r="4231" hidden="1" x14ac:dyDescent="0.3"/>
    <row r="4232" hidden="1" x14ac:dyDescent="0.3"/>
    <row r="4233" hidden="1" x14ac:dyDescent="0.3"/>
    <row r="4234" hidden="1" x14ac:dyDescent="0.3"/>
    <row r="4235" hidden="1" x14ac:dyDescent="0.3"/>
    <row r="4236" hidden="1" x14ac:dyDescent="0.3"/>
    <row r="4237" hidden="1" x14ac:dyDescent="0.3"/>
    <row r="4238" hidden="1" x14ac:dyDescent="0.3"/>
    <row r="4239" hidden="1" x14ac:dyDescent="0.3"/>
    <row r="4240" hidden="1" x14ac:dyDescent="0.3"/>
    <row r="4241" hidden="1" x14ac:dyDescent="0.3"/>
    <row r="4242" hidden="1" x14ac:dyDescent="0.3"/>
    <row r="4243" hidden="1" x14ac:dyDescent="0.3"/>
    <row r="4244" hidden="1" x14ac:dyDescent="0.3"/>
    <row r="4245" hidden="1" x14ac:dyDescent="0.3"/>
    <row r="4246" hidden="1" x14ac:dyDescent="0.3"/>
    <row r="4247" hidden="1" x14ac:dyDescent="0.3"/>
    <row r="4248" hidden="1" x14ac:dyDescent="0.3"/>
    <row r="4249" hidden="1" x14ac:dyDescent="0.3"/>
    <row r="4250" hidden="1" x14ac:dyDescent="0.3"/>
    <row r="4251" hidden="1" x14ac:dyDescent="0.3"/>
    <row r="4252" hidden="1" x14ac:dyDescent="0.3"/>
    <row r="4253" hidden="1" x14ac:dyDescent="0.3"/>
    <row r="4254" hidden="1" x14ac:dyDescent="0.3"/>
    <row r="4255" hidden="1" x14ac:dyDescent="0.3"/>
    <row r="4256" hidden="1" x14ac:dyDescent="0.3"/>
    <row r="4257" hidden="1" x14ac:dyDescent="0.3"/>
    <row r="4258" hidden="1" x14ac:dyDescent="0.3"/>
    <row r="4259" hidden="1" x14ac:dyDescent="0.3"/>
    <row r="4260" hidden="1" x14ac:dyDescent="0.3"/>
    <row r="4261" hidden="1" x14ac:dyDescent="0.3"/>
    <row r="4262" hidden="1" x14ac:dyDescent="0.3"/>
    <row r="4263" hidden="1" x14ac:dyDescent="0.3"/>
    <row r="4264" hidden="1" x14ac:dyDescent="0.3"/>
    <row r="4265" hidden="1" x14ac:dyDescent="0.3"/>
    <row r="4266" hidden="1" x14ac:dyDescent="0.3"/>
    <row r="4267" hidden="1" x14ac:dyDescent="0.3"/>
    <row r="4268" hidden="1" x14ac:dyDescent="0.3"/>
    <row r="4269" hidden="1" x14ac:dyDescent="0.3"/>
    <row r="4270" hidden="1" x14ac:dyDescent="0.3"/>
    <row r="4271" hidden="1" x14ac:dyDescent="0.3"/>
    <row r="4272" hidden="1" x14ac:dyDescent="0.3"/>
    <row r="4273" hidden="1" x14ac:dyDescent="0.3"/>
    <row r="4274" hidden="1" x14ac:dyDescent="0.3"/>
    <row r="4275" hidden="1" x14ac:dyDescent="0.3"/>
    <row r="4276" hidden="1" x14ac:dyDescent="0.3"/>
    <row r="4277" hidden="1" x14ac:dyDescent="0.3"/>
    <row r="4278" hidden="1" x14ac:dyDescent="0.3"/>
    <row r="4279" hidden="1" x14ac:dyDescent="0.3"/>
    <row r="4280" hidden="1" x14ac:dyDescent="0.3"/>
    <row r="4281" hidden="1" x14ac:dyDescent="0.3"/>
    <row r="4282" hidden="1" x14ac:dyDescent="0.3"/>
    <row r="4283" hidden="1" x14ac:dyDescent="0.3"/>
    <row r="4284" hidden="1" x14ac:dyDescent="0.3"/>
    <row r="4285" hidden="1" x14ac:dyDescent="0.3"/>
    <row r="4286" hidden="1" x14ac:dyDescent="0.3"/>
    <row r="4287" hidden="1" x14ac:dyDescent="0.3"/>
    <row r="4288" hidden="1" x14ac:dyDescent="0.3"/>
    <row r="4289" hidden="1" x14ac:dyDescent="0.3"/>
    <row r="4290" hidden="1" x14ac:dyDescent="0.3"/>
    <row r="4291" hidden="1" x14ac:dyDescent="0.3"/>
    <row r="4292" hidden="1" x14ac:dyDescent="0.3"/>
    <row r="4293" hidden="1" x14ac:dyDescent="0.3"/>
    <row r="4294" hidden="1" x14ac:dyDescent="0.3"/>
    <row r="4295" hidden="1" x14ac:dyDescent="0.3"/>
    <row r="4296" hidden="1" x14ac:dyDescent="0.3"/>
    <row r="4297" hidden="1" x14ac:dyDescent="0.3"/>
    <row r="4298" hidden="1" x14ac:dyDescent="0.3"/>
    <row r="4299" hidden="1" x14ac:dyDescent="0.3"/>
    <row r="4300" hidden="1" x14ac:dyDescent="0.3"/>
    <row r="4301" hidden="1" x14ac:dyDescent="0.3"/>
    <row r="4302" hidden="1" x14ac:dyDescent="0.3"/>
    <row r="4303" hidden="1" x14ac:dyDescent="0.3"/>
    <row r="4304" hidden="1" x14ac:dyDescent="0.3"/>
    <row r="4305" hidden="1" x14ac:dyDescent="0.3"/>
    <row r="4306" hidden="1" x14ac:dyDescent="0.3"/>
    <row r="4307" hidden="1" x14ac:dyDescent="0.3"/>
    <row r="4308" hidden="1" x14ac:dyDescent="0.3"/>
    <row r="4309" hidden="1" x14ac:dyDescent="0.3"/>
    <row r="4310" hidden="1" x14ac:dyDescent="0.3"/>
    <row r="4311" hidden="1" x14ac:dyDescent="0.3"/>
    <row r="4312" hidden="1" x14ac:dyDescent="0.3"/>
    <row r="4313" hidden="1" x14ac:dyDescent="0.3"/>
    <row r="4314" hidden="1" x14ac:dyDescent="0.3"/>
    <row r="4315" hidden="1" x14ac:dyDescent="0.3"/>
    <row r="4316" hidden="1" x14ac:dyDescent="0.3"/>
    <row r="4317" hidden="1" x14ac:dyDescent="0.3"/>
    <row r="4318" hidden="1" x14ac:dyDescent="0.3"/>
    <row r="4319" hidden="1" x14ac:dyDescent="0.3"/>
    <row r="4320" hidden="1" x14ac:dyDescent="0.3"/>
    <row r="4321" hidden="1" x14ac:dyDescent="0.3"/>
    <row r="4322" hidden="1" x14ac:dyDescent="0.3"/>
    <row r="4323" hidden="1" x14ac:dyDescent="0.3"/>
    <row r="4324" hidden="1" x14ac:dyDescent="0.3"/>
    <row r="4325" hidden="1" x14ac:dyDescent="0.3"/>
    <row r="4326" hidden="1" x14ac:dyDescent="0.3"/>
    <row r="4327" hidden="1" x14ac:dyDescent="0.3"/>
    <row r="4328" hidden="1" x14ac:dyDescent="0.3"/>
    <row r="4329" hidden="1" x14ac:dyDescent="0.3"/>
    <row r="4330" hidden="1" x14ac:dyDescent="0.3"/>
    <row r="4331" hidden="1" x14ac:dyDescent="0.3"/>
    <row r="4332" hidden="1" x14ac:dyDescent="0.3"/>
    <row r="4333" hidden="1" x14ac:dyDescent="0.3"/>
    <row r="4334" hidden="1" x14ac:dyDescent="0.3"/>
    <row r="4335" hidden="1" x14ac:dyDescent="0.3"/>
    <row r="4336" hidden="1" x14ac:dyDescent="0.3"/>
    <row r="4337" hidden="1" x14ac:dyDescent="0.3"/>
    <row r="4338" hidden="1" x14ac:dyDescent="0.3"/>
    <row r="4339" hidden="1" x14ac:dyDescent="0.3"/>
    <row r="4340" hidden="1" x14ac:dyDescent="0.3"/>
    <row r="4341" hidden="1" x14ac:dyDescent="0.3"/>
    <row r="4342" hidden="1" x14ac:dyDescent="0.3"/>
    <row r="4343" hidden="1" x14ac:dyDescent="0.3"/>
    <row r="4344" hidden="1" x14ac:dyDescent="0.3"/>
    <row r="4345" hidden="1" x14ac:dyDescent="0.3"/>
    <row r="4346" hidden="1" x14ac:dyDescent="0.3"/>
    <row r="4347" hidden="1" x14ac:dyDescent="0.3"/>
    <row r="4348" hidden="1" x14ac:dyDescent="0.3"/>
    <row r="4349" hidden="1" x14ac:dyDescent="0.3"/>
    <row r="4350" hidden="1" x14ac:dyDescent="0.3"/>
    <row r="4351" hidden="1" x14ac:dyDescent="0.3"/>
    <row r="4352" hidden="1" x14ac:dyDescent="0.3"/>
    <row r="4353" hidden="1" x14ac:dyDescent="0.3"/>
    <row r="4354" hidden="1" x14ac:dyDescent="0.3"/>
    <row r="4355" hidden="1" x14ac:dyDescent="0.3"/>
    <row r="4356" hidden="1" x14ac:dyDescent="0.3"/>
    <row r="4357" hidden="1" x14ac:dyDescent="0.3"/>
    <row r="4358" hidden="1" x14ac:dyDescent="0.3"/>
    <row r="4359" hidden="1" x14ac:dyDescent="0.3"/>
    <row r="4360" hidden="1" x14ac:dyDescent="0.3"/>
    <row r="4361" hidden="1" x14ac:dyDescent="0.3"/>
    <row r="4362" hidden="1" x14ac:dyDescent="0.3"/>
    <row r="4363" hidden="1" x14ac:dyDescent="0.3"/>
    <row r="4364" hidden="1" x14ac:dyDescent="0.3"/>
    <row r="4365" hidden="1" x14ac:dyDescent="0.3"/>
    <row r="4366" hidden="1" x14ac:dyDescent="0.3"/>
    <row r="4367" hidden="1" x14ac:dyDescent="0.3"/>
    <row r="4368" hidden="1" x14ac:dyDescent="0.3"/>
    <row r="4369" hidden="1" x14ac:dyDescent="0.3"/>
    <row r="4370" hidden="1" x14ac:dyDescent="0.3"/>
    <row r="4371" hidden="1" x14ac:dyDescent="0.3"/>
    <row r="4372" hidden="1" x14ac:dyDescent="0.3"/>
    <row r="4373" hidden="1" x14ac:dyDescent="0.3"/>
    <row r="4374" hidden="1" x14ac:dyDescent="0.3"/>
    <row r="4375" hidden="1" x14ac:dyDescent="0.3"/>
    <row r="4376" hidden="1" x14ac:dyDescent="0.3"/>
    <row r="4377" hidden="1" x14ac:dyDescent="0.3"/>
    <row r="4378" hidden="1" x14ac:dyDescent="0.3"/>
    <row r="4379" hidden="1" x14ac:dyDescent="0.3"/>
    <row r="4380" hidden="1" x14ac:dyDescent="0.3"/>
    <row r="4381" hidden="1" x14ac:dyDescent="0.3"/>
    <row r="4382" hidden="1" x14ac:dyDescent="0.3"/>
    <row r="4383" hidden="1" x14ac:dyDescent="0.3"/>
    <row r="4384" hidden="1" x14ac:dyDescent="0.3"/>
    <row r="4385" hidden="1" x14ac:dyDescent="0.3"/>
    <row r="4386" hidden="1" x14ac:dyDescent="0.3"/>
    <row r="4387" hidden="1" x14ac:dyDescent="0.3"/>
    <row r="4388" hidden="1" x14ac:dyDescent="0.3"/>
    <row r="4389" hidden="1" x14ac:dyDescent="0.3"/>
    <row r="4390" hidden="1" x14ac:dyDescent="0.3"/>
    <row r="4391" hidden="1" x14ac:dyDescent="0.3"/>
    <row r="4392" hidden="1" x14ac:dyDescent="0.3"/>
    <row r="4393" hidden="1" x14ac:dyDescent="0.3"/>
    <row r="4394" hidden="1" x14ac:dyDescent="0.3"/>
    <row r="4395" hidden="1" x14ac:dyDescent="0.3"/>
    <row r="4396" hidden="1" x14ac:dyDescent="0.3"/>
    <row r="4397" hidden="1" x14ac:dyDescent="0.3"/>
    <row r="4398" hidden="1" x14ac:dyDescent="0.3"/>
    <row r="4399" hidden="1" x14ac:dyDescent="0.3"/>
    <row r="4400" hidden="1" x14ac:dyDescent="0.3"/>
    <row r="4401" hidden="1" x14ac:dyDescent="0.3"/>
    <row r="4402" hidden="1" x14ac:dyDescent="0.3"/>
    <row r="4403" hidden="1" x14ac:dyDescent="0.3"/>
    <row r="4404" hidden="1" x14ac:dyDescent="0.3"/>
    <row r="4405" hidden="1" x14ac:dyDescent="0.3"/>
    <row r="4406" hidden="1" x14ac:dyDescent="0.3"/>
    <row r="4407" hidden="1" x14ac:dyDescent="0.3"/>
    <row r="4408" hidden="1" x14ac:dyDescent="0.3"/>
    <row r="4409" hidden="1" x14ac:dyDescent="0.3"/>
    <row r="4410" hidden="1" x14ac:dyDescent="0.3"/>
    <row r="4411" hidden="1" x14ac:dyDescent="0.3"/>
    <row r="4412" hidden="1" x14ac:dyDescent="0.3"/>
    <row r="4413" hidden="1" x14ac:dyDescent="0.3"/>
    <row r="4414" hidden="1" x14ac:dyDescent="0.3"/>
    <row r="4415" hidden="1" x14ac:dyDescent="0.3"/>
    <row r="4416" hidden="1" x14ac:dyDescent="0.3"/>
    <row r="4417" hidden="1" x14ac:dyDescent="0.3"/>
    <row r="4418" hidden="1" x14ac:dyDescent="0.3"/>
    <row r="4419" hidden="1" x14ac:dyDescent="0.3"/>
    <row r="4420" hidden="1" x14ac:dyDescent="0.3"/>
    <row r="4421" hidden="1" x14ac:dyDescent="0.3"/>
    <row r="4422" hidden="1" x14ac:dyDescent="0.3"/>
    <row r="4423" hidden="1" x14ac:dyDescent="0.3"/>
    <row r="4424" hidden="1" x14ac:dyDescent="0.3"/>
    <row r="4425" hidden="1" x14ac:dyDescent="0.3"/>
    <row r="4426" hidden="1" x14ac:dyDescent="0.3"/>
    <row r="4427" hidden="1" x14ac:dyDescent="0.3"/>
    <row r="4428" hidden="1" x14ac:dyDescent="0.3"/>
    <row r="4429" hidden="1" x14ac:dyDescent="0.3"/>
    <row r="4430" hidden="1" x14ac:dyDescent="0.3"/>
    <row r="4431" hidden="1" x14ac:dyDescent="0.3"/>
    <row r="4432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hidden="1" x14ac:dyDescent="0.3"/>
    <row r="5154" hidden="1" x14ac:dyDescent="0.3"/>
    <row r="5155" hidden="1" x14ac:dyDescent="0.3"/>
    <row r="5156" hidden="1" x14ac:dyDescent="0.3"/>
    <row r="5157" hidden="1" x14ac:dyDescent="0.3"/>
    <row r="5158" hidden="1" x14ac:dyDescent="0.3"/>
    <row r="5159" hidden="1" x14ac:dyDescent="0.3"/>
    <row r="5160" hidden="1" x14ac:dyDescent="0.3"/>
    <row r="5161" hidden="1" x14ac:dyDescent="0.3"/>
    <row r="5162" hidden="1" x14ac:dyDescent="0.3"/>
    <row r="5163" hidden="1" x14ac:dyDescent="0.3"/>
    <row r="5164" hidden="1" x14ac:dyDescent="0.3"/>
    <row r="5165" hidden="1" x14ac:dyDescent="0.3"/>
    <row r="5166" hidden="1" x14ac:dyDescent="0.3"/>
    <row r="5167" hidden="1" x14ac:dyDescent="0.3"/>
    <row r="5168" hidden="1" x14ac:dyDescent="0.3"/>
    <row r="5169" hidden="1" x14ac:dyDescent="0.3"/>
    <row r="5170" hidden="1" x14ac:dyDescent="0.3"/>
    <row r="5171" hidden="1" x14ac:dyDescent="0.3"/>
    <row r="5172" hidden="1" x14ac:dyDescent="0.3"/>
    <row r="5173" hidden="1" x14ac:dyDescent="0.3"/>
    <row r="5174" hidden="1" x14ac:dyDescent="0.3"/>
    <row r="5175" hidden="1" x14ac:dyDescent="0.3"/>
    <row r="5176" hidden="1" x14ac:dyDescent="0.3"/>
    <row r="5177" hidden="1" x14ac:dyDescent="0.3"/>
    <row r="5178" hidden="1" x14ac:dyDescent="0.3"/>
    <row r="5179" hidden="1" x14ac:dyDescent="0.3"/>
    <row r="5180" hidden="1" x14ac:dyDescent="0.3"/>
    <row r="5181" hidden="1" x14ac:dyDescent="0.3"/>
    <row r="5182" hidden="1" x14ac:dyDescent="0.3"/>
    <row r="5183" hidden="1" x14ac:dyDescent="0.3"/>
    <row r="5184" hidden="1" x14ac:dyDescent="0.3"/>
    <row r="5185" hidden="1" x14ac:dyDescent="0.3"/>
    <row r="5186" hidden="1" x14ac:dyDescent="0.3"/>
    <row r="5187" hidden="1" x14ac:dyDescent="0.3"/>
    <row r="5188" hidden="1" x14ac:dyDescent="0.3"/>
    <row r="5189" hidden="1" x14ac:dyDescent="0.3"/>
    <row r="5190" hidden="1" x14ac:dyDescent="0.3"/>
    <row r="5191" hidden="1" x14ac:dyDescent="0.3"/>
    <row r="5192" hidden="1" x14ac:dyDescent="0.3"/>
    <row r="5193" hidden="1" x14ac:dyDescent="0.3"/>
    <row r="5194" hidden="1" x14ac:dyDescent="0.3"/>
    <row r="5195" hidden="1" x14ac:dyDescent="0.3"/>
    <row r="5196" hidden="1" x14ac:dyDescent="0.3"/>
    <row r="5197" hidden="1" x14ac:dyDescent="0.3"/>
    <row r="5198" hidden="1" x14ac:dyDescent="0.3"/>
    <row r="5199" hidden="1" x14ac:dyDescent="0.3"/>
    <row r="5200" hidden="1" x14ac:dyDescent="0.3"/>
    <row r="5201" hidden="1" x14ac:dyDescent="0.3"/>
    <row r="5202" hidden="1" x14ac:dyDescent="0.3"/>
    <row r="5203" hidden="1" x14ac:dyDescent="0.3"/>
    <row r="5204" hidden="1" x14ac:dyDescent="0.3"/>
    <row r="5205" hidden="1" x14ac:dyDescent="0.3"/>
    <row r="5206" hidden="1" x14ac:dyDescent="0.3"/>
    <row r="5207" hidden="1" x14ac:dyDescent="0.3"/>
    <row r="5208" hidden="1" x14ac:dyDescent="0.3"/>
    <row r="5209" hidden="1" x14ac:dyDescent="0.3"/>
    <row r="5210" hidden="1" x14ac:dyDescent="0.3"/>
    <row r="5211" hidden="1" x14ac:dyDescent="0.3"/>
    <row r="5212" hidden="1" x14ac:dyDescent="0.3"/>
    <row r="5213" hidden="1" x14ac:dyDescent="0.3"/>
    <row r="5214" hidden="1" x14ac:dyDescent="0.3"/>
    <row r="5215" hidden="1" x14ac:dyDescent="0.3"/>
    <row r="5216" hidden="1" x14ac:dyDescent="0.3"/>
    <row r="5217" hidden="1" x14ac:dyDescent="0.3"/>
    <row r="5218" hidden="1" x14ac:dyDescent="0.3"/>
    <row r="5219" hidden="1" x14ac:dyDescent="0.3"/>
    <row r="5220" hidden="1" x14ac:dyDescent="0.3"/>
    <row r="5221" hidden="1" x14ac:dyDescent="0.3"/>
    <row r="5222" hidden="1" x14ac:dyDescent="0.3"/>
    <row r="5223" hidden="1" x14ac:dyDescent="0.3"/>
    <row r="5224" hidden="1" x14ac:dyDescent="0.3"/>
    <row r="5225" hidden="1" x14ac:dyDescent="0.3"/>
    <row r="5226" hidden="1" x14ac:dyDescent="0.3"/>
    <row r="5227" hidden="1" x14ac:dyDescent="0.3"/>
    <row r="5228" hidden="1" x14ac:dyDescent="0.3"/>
    <row r="5229" hidden="1" x14ac:dyDescent="0.3"/>
    <row r="5230" hidden="1" x14ac:dyDescent="0.3"/>
    <row r="5231" hidden="1" x14ac:dyDescent="0.3"/>
    <row r="5232" hidden="1" x14ac:dyDescent="0.3"/>
    <row r="5233" hidden="1" x14ac:dyDescent="0.3"/>
    <row r="5234" hidden="1" x14ac:dyDescent="0.3"/>
    <row r="5235" hidden="1" x14ac:dyDescent="0.3"/>
    <row r="5236" hidden="1" x14ac:dyDescent="0.3"/>
    <row r="5237" hidden="1" x14ac:dyDescent="0.3"/>
    <row r="5238" hidden="1" x14ac:dyDescent="0.3"/>
    <row r="5239" hidden="1" x14ac:dyDescent="0.3"/>
    <row r="5240" hidden="1" x14ac:dyDescent="0.3"/>
    <row r="5241" hidden="1" x14ac:dyDescent="0.3"/>
    <row r="5242" hidden="1" x14ac:dyDescent="0.3"/>
    <row r="5243" hidden="1" x14ac:dyDescent="0.3"/>
    <row r="5244" hidden="1" x14ac:dyDescent="0.3"/>
    <row r="5245" hidden="1" x14ac:dyDescent="0.3"/>
    <row r="5246" hidden="1" x14ac:dyDescent="0.3"/>
    <row r="5247" hidden="1" x14ac:dyDescent="0.3"/>
    <row r="5248" hidden="1" x14ac:dyDescent="0.3"/>
    <row r="5249" hidden="1" x14ac:dyDescent="0.3"/>
    <row r="5250" hidden="1" x14ac:dyDescent="0.3"/>
    <row r="5251" hidden="1" x14ac:dyDescent="0.3"/>
    <row r="5252" hidden="1" x14ac:dyDescent="0.3"/>
    <row r="5253" hidden="1" x14ac:dyDescent="0.3"/>
    <row r="5254" hidden="1" x14ac:dyDescent="0.3"/>
    <row r="5255" hidden="1" x14ac:dyDescent="0.3"/>
    <row r="5256" hidden="1" x14ac:dyDescent="0.3"/>
    <row r="5257" hidden="1" x14ac:dyDescent="0.3"/>
    <row r="5258" hidden="1" x14ac:dyDescent="0.3"/>
    <row r="5259" hidden="1" x14ac:dyDescent="0.3"/>
    <row r="5260" hidden="1" x14ac:dyDescent="0.3"/>
    <row r="5261" hidden="1" x14ac:dyDescent="0.3"/>
    <row r="5262" hidden="1" x14ac:dyDescent="0.3"/>
    <row r="5263" hidden="1" x14ac:dyDescent="0.3"/>
    <row r="5264" hidden="1" x14ac:dyDescent="0.3"/>
    <row r="5265" hidden="1" x14ac:dyDescent="0.3"/>
    <row r="5266" hidden="1" x14ac:dyDescent="0.3"/>
    <row r="5267" hidden="1" x14ac:dyDescent="0.3"/>
    <row r="5268" hidden="1" x14ac:dyDescent="0.3"/>
    <row r="5269" hidden="1" x14ac:dyDescent="0.3"/>
    <row r="5270" hidden="1" x14ac:dyDescent="0.3"/>
    <row r="5271" hidden="1" x14ac:dyDescent="0.3"/>
    <row r="5272" hidden="1" x14ac:dyDescent="0.3"/>
    <row r="5273" hidden="1" x14ac:dyDescent="0.3"/>
    <row r="5274" hidden="1" x14ac:dyDescent="0.3"/>
    <row r="5275" hidden="1" x14ac:dyDescent="0.3"/>
    <row r="5276" hidden="1" x14ac:dyDescent="0.3"/>
    <row r="5277" hidden="1" x14ac:dyDescent="0.3"/>
    <row r="5278" hidden="1" x14ac:dyDescent="0.3"/>
    <row r="5279" hidden="1" x14ac:dyDescent="0.3"/>
    <row r="5280" hidden="1" x14ac:dyDescent="0.3"/>
    <row r="5281" hidden="1" x14ac:dyDescent="0.3"/>
    <row r="5282" hidden="1" x14ac:dyDescent="0.3"/>
    <row r="5283" hidden="1" x14ac:dyDescent="0.3"/>
    <row r="5284" hidden="1" x14ac:dyDescent="0.3"/>
    <row r="5285" hidden="1" x14ac:dyDescent="0.3"/>
    <row r="5286" hidden="1" x14ac:dyDescent="0.3"/>
    <row r="5287" hidden="1" x14ac:dyDescent="0.3"/>
    <row r="5288" hidden="1" x14ac:dyDescent="0.3"/>
    <row r="5289" hidden="1" x14ac:dyDescent="0.3"/>
    <row r="5290" hidden="1" x14ac:dyDescent="0.3"/>
    <row r="5291" hidden="1" x14ac:dyDescent="0.3"/>
    <row r="5292" hidden="1" x14ac:dyDescent="0.3"/>
    <row r="5293" hidden="1" x14ac:dyDescent="0.3"/>
    <row r="5294" hidden="1" x14ac:dyDescent="0.3"/>
    <row r="5295" hidden="1" x14ac:dyDescent="0.3"/>
    <row r="5296" hidden="1" x14ac:dyDescent="0.3"/>
    <row r="5297" hidden="1" x14ac:dyDescent="0.3"/>
    <row r="5298" hidden="1" x14ac:dyDescent="0.3"/>
    <row r="5299" hidden="1" x14ac:dyDescent="0.3"/>
    <row r="5300" hidden="1" x14ac:dyDescent="0.3"/>
    <row r="5301" hidden="1" x14ac:dyDescent="0.3"/>
    <row r="5302" hidden="1" x14ac:dyDescent="0.3"/>
    <row r="5303" hidden="1" x14ac:dyDescent="0.3"/>
    <row r="5304" hidden="1" x14ac:dyDescent="0.3"/>
    <row r="5305" hidden="1" x14ac:dyDescent="0.3"/>
    <row r="5306" hidden="1" x14ac:dyDescent="0.3"/>
    <row r="5307" hidden="1" x14ac:dyDescent="0.3"/>
    <row r="5308" hidden="1" x14ac:dyDescent="0.3"/>
    <row r="5309" hidden="1" x14ac:dyDescent="0.3"/>
    <row r="5310" hidden="1" x14ac:dyDescent="0.3"/>
    <row r="5311" hidden="1" x14ac:dyDescent="0.3"/>
    <row r="5312" hidden="1" x14ac:dyDescent="0.3"/>
    <row r="5313" hidden="1" x14ac:dyDescent="0.3"/>
    <row r="5314" hidden="1" x14ac:dyDescent="0.3"/>
    <row r="5315" hidden="1" x14ac:dyDescent="0.3"/>
    <row r="5316" hidden="1" x14ac:dyDescent="0.3"/>
    <row r="5317" hidden="1" x14ac:dyDescent="0.3"/>
    <row r="5318" hidden="1" x14ac:dyDescent="0.3"/>
    <row r="5319" hidden="1" x14ac:dyDescent="0.3"/>
    <row r="5320" hidden="1" x14ac:dyDescent="0.3"/>
    <row r="5321" hidden="1" x14ac:dyDescent="0.3"/>
    <row r="5322" hidden="1" x14ac:dyDescent="0.3"/>
    <row r="5323" hidden="1" x14ac:dyDescent="0.3"/>
    <row r="5324" hidden="1" x14ac:dyDescent="0.3"/>
    <row r="5325" hidden="1" x14ac:dyDescent="0.3"/>
    <row r="5326" hidden="1" x14ac:dyDescent="0.3"/>
    <row r="5327" hidden="1" x14ac:dyDescent="0.3"/>
    <row r="5328" hidden="1" x14ac:dyDescent="0.3"/>
    <row r="5329" hidden="1" x14ac:dyDescent="0.3"/>
    <row r="5330" hidden="1" x14ac:dyDescent="0.3"/>
    <row r="5331" hidden="1" x14ac:dyDescent="0.3"/>
    <row r="5332" hidden="1" x14ac:dyDescent="0.3"/>
    <row r="5333" hidden="1" x14ac:dyDescent="0.3"/>
    <row r="5334" hidden="1" x14ac:dyDescent="0.3"/>
    <row r="5335" hidden="1" x14ac:dyDescent="0.3"/>
    <row r="5336" hidden="1" x14ac:dyDescent="0.3"/>
    <row r="5337" hidden="1" x14ac:dyDescent="0.3"/>
    <row r="5338" hidden="1" x14ac:dyDescent="0.3"/>
    <row r="5339" hidden="1" x14ac:dyDescent="0.3"/>
    <row r="5340" hidden="1" x14ac:dyDescent="0.3"/>
    <row r="5341" hidden="1" x14ac:dyDescent="0.3"/>
    <row r="5342" hidden="1" x14ac:dyDescent="0.3"/>
    <row r="5343" hidden="1" x14ac:dyDescent="0.3"/>
    <row r="5344" hidden="1" x14ac:dyDescent="0.3"/>
    <row r="5345" hidden="1" x14ac:dyDescent="0.3"/>
    <row r="5346" hidden="1" x14ac:dyDescent="0.3"/>
    <row r="5347" hidden="1" x14ac:dyDescent="0.3"/>
    <row r="5348" hidden="1" x14ac:dyDescent="0.3"/>
    <row r="5349" hidden="1" x14ac:dyDescent="0.3"/>
    <row r="5350" hidden="1" x14ac:dyDescent="0.3"/>
    <row r="5351" hidden="1" x14ac:dyDescent="0.3"/>
    <row r="5352" hidden="1" x14ac:dyDescent="0.3"/>
    <row r="5353" hidden="1" x14ac:dyDescent="0.3"/>
    <row r="5354" hidden="1" x14ac:dyDescent="0.3"/>
    <row r="5355" hidden="1" x14ac:dyDescent="0.3"/>
    <row r="5356" hidden="1" x14ac:dyDescent="0.3"/>
    <row r="5357" hidden="1" x14ac:dyDescent="0.3"/>
    <row r="5358" hidden="1" x14ac:dyDescent="0.3"/>
    <row r="5359" hidden="1" x14ac:dyDescent="0.3"/>
    <row r="5360" hidden="1" x14ac:dyDescent="0.3"/>
    <row r="5361" hidden="1" x14ac:dyDescent="0.3"/>
    <row r="5362" hidden="1" x14ac:dyDescent="0.3"/>
    <row r="5363" hidden="1" x14ac:dyDescent="0.3"/>
    <row r="5364" hidden="1" x14ac:dyDescent="0.3"/>
    <row r="5365" hidden="1" x14ac:dyDescent="0.3"/>
    <row r="5366" hidden="1" x14ac:dyDescent="0.3"/>
    <row r="5367" hidden="1" x14ac:dyDescent="0.3"/>
    <row r="5368" hidden="1" x14ac:dyDescent="0.3"/>
    <row r="5369" hidden="1" x14ac:dyDescent="0.3"/>
    <row r="5370" hidden="1" x14ac:dyDescent="0.3"/>
    <row r="5371" hidden="1" x14ac:dyDescent="0.3"/>
    <row r="5372" hidden="1" x14ac:dyDescent="0.3"/>
    <row r="5373" hidden="1" x14ac:dyDescent="0.3"/>
    <row r="5374" hidden="1" x14ac:dyDescent="0.3"/>
    <row r="5375" hidden="1" x14ac:dyDescent="0.3"/>
    <row r="5376" hidden="1" x14ac:dyDescent="0.3"/>
    <row r="5377" hidden="1" x14ac:dyDescent="0.3"/>
    <row r="5378" hidden="1" x14ac:dyDescent="0.3"/>
    <row r="5379" hidden="1" x14ac:dyDescent="0.3"/>
    <row r="5380" hidden="1" x14ac:dyDescent="0.3"/>
    <row r="5381" hidden="1" x14ac:dyDescent="0.3"/>
    <row r="5382" hidden="1" x14ac:dyDescent="0.3"/>
    <row r="5383" hidden="1" x14ac:dyDescent="0.3"/>
    <row r="5384" hidden="1" x14ac:dyDescent="0.3"/>
    <row r="5385" hidden="1" x14ac:dyDescent="0.3"/>
    <row r="5386" hidden="1" x14ac:dyDescent="0.3"/>
    <row r="5387" hidden="1" x14ac:dyDescent="0.3"/>
    <row r="5388" hidden="1" x14ac:dyDescent="0.3"/>
    <row r="5389" hidden="1" x14ac:dyDescent="0.3"/>
    <row r="5390" hidden="1" x14ac:dyDescent="0.3"/>
    <row r="5391" hidden="1" x14ac:dyDescent="0.3"/>
    <row r="5392" hidden="1" x14ac:dyDescent="0.3"/>
    <row r="5393" hidden="1" x14ac:dyDescent="0.3"/>
    <row r="5394" hidden="1" x14ac:dyDescent="0.3"/>
    <row r="5395" hidden="1" x14ac:dyDescent="0.3"/>
    <row r="5396" hidden="1" x14ac:dyDescent="0.3"/>
    <row r="5397" hidden="1" x14ac:dyDescent="0.3"/>
    <row r="5398" hidden="1" x14ac:dyDescent="0.3"/>
    <row r="5399" hidden="1" x14ac:dyDescent="0.3"/>
    <row r="5400" hidden="1" x14ac:dyDescent="0.3"/>
    <row r="5401" hidden="1" x14ac:dyDescent="0.3"/>
    <row r="5402" hidden="1" x14ac:dyDescent="0.3"/>
    <row r="5403" hidden="1" x14ac:dyDescent="0.3"/>
    <row r="5404" hidden="1" x14ac:dyDescent="0.3"/>
    <row r="5405" hidden="1" x14ac:dyDescent="0.3"/>
    <row r="5406" hidden="1" x14ac:dyDescent="0.3"/>
    <row r="5407" hidden="1" x14ac:dyDescent="0.3"/>
    <row r="5408" hidden="1" x14ac:dyDescent="0.3"/>
    <row r="5409" hidden="1" x14ac:dyDescent="0.3"/>
    <row r="5410" hidden="1" x14ac:dyDescent="0.3"/>
    <row r="5411" hidden="1" x14ac:dyDescent="0.3"/>
    <row r="5412" hidden="1" x14ac:dyDescent="0.3"/>
    <row r="5413" hidden="1" x14ac:dyDescent="0.3"/>
    <row r="5414" hidden="1" x14ac:dyDescent="0.3"/>
    <row r="5415" hidden="1" x14ac:dyDescent="0.3"/>
    <row r="5416" hidden="1" x14ac:dyDescent="0.3"/>
    <row r="5417" hidden="1" x14ac:dyDescent="0.3"/>
    <row r="5418" hidden="1" x14ac:dyDescent="0.3"/>
    <row r="5419" hidden="1" x14ac:dyDescent="0.3"/>
    <row r="5420" hidden="1" x14ac:dyDescent="0.3"/>
    <row r="5421" hidden="1" x14ac:dyDescent="0.3"/>
    <row r="5422" hidden="1" x14ac:dyDescent="0.3"/>
    <row r="5423" hidden="1" x14ac:dyDescent="0.3"/>
    <row r="5424" hidden="1" x14ac:dyDescent="0.3"/>
    <row r="5425" hidden="1" x14ac:dyDescent="0.3"/>
    <row r="5426" hidden="1" x14ac:dyDescent="0.3"/>
    <row r="5427" hidden="1" x14ac:dyDescent="0.3"/>
    <row r="5428" hidden="1" x14ac:dyDescent="0.3"/>
    <row r="5429" hidden="1" x14ac:dyDescent="0.3"/>
    <row r="5430" hidden="1" x14ac:dyDescent="0.3"/>
    <row r="5431" hidden="1" x14ac:dyDescent="0.3"/>
    <row r="5432" hidden="1" x14ac:dyDescent="0.3"/>
    <row r="5433" hidden="1" x14ac:dyDescent="0.3"/>
    <row r="5434" hidden="1" x14ac:dyDescent="0.3"/>
    <row r="5435" hidden="1" x14ac:dyDescent="0.3"/>
    <row r="5436" hidden="1" x14ac:dyDescent="0.3"/>
    <row r="5437" hidden="1" x14ac:dyDescent="0.3"/>
    <row r="5438" hidden="1" x14ac:dyDescent="0.3"/>
    <row r="5439" hidden="1" x14ac:dyDescent="0.3"/>
    <row r="5440" hidden="1" x14ac:dyDescent="0.3"/>
    <row r="5441" hidden="1" x14ac:dyDescent="0.3"/>
    <row r="5442" hidden="1" x14ac:dyDescent="0.3"/>
    <row r="5443" hidden="1" x14ac:dyDescent="0.3"/>
    <row r="5444" hidden="1" x14ac:dyDescent="0.3"/>
    <row r="5445" hidden="1" x14ac:dyDescent="0.3"/>
    <row r="5446" hidden="1" x14ac:dyDescent="0.3"/>
    <row r="5447" hidden="1" x14ac:dyDescent="0.3"/>
    <row r="5448" hidden="1" x14ac:dyDescent="0.3"/>
    <row r="5449" hidden="1" x14ac:dyDescent="0.3"/>
    <row r="5450" hidden="1" x14ac:dyDescent="0.3"/>
    <row r="5451" hidden="1" x14ac:dyDescent="0.3"/>
    <row r="5452" hidden="1" x14ac:dyDescent="0.3"/>
    <row r="5453" hidden="1" x14ac:dyDescent="0.3"/>
    <row r="5454" hidden="1" x14ac:dyDescent="0.3"/>
    <row r="5455" hidden="1" x14ac:dyDescent="0.3"/>
    <row r="5456" hidden="1" x14ac:dyDescent="0.3"/>
    <row r="5457" hidden="1" x14ac:dyDescent="0.3"/>
    <row r="5458" hidden="1" x14ac:dyDescent="0.3"/>
    <row r="5459" hidden="1" x14ac:dyDescent="0.3"/>
    <row r="5460" hidden="1" x14ac:dyDescent="0.3"/>
    <row r="5461" hidden="1" x14ac:dyDescent="0.3"/>
    <row r="5462" hidden="1" x14ac:dyDescent="0.3"/>
    <row r="5463" hidden="1" x14ac:dyDescent="0.3"/>
    <row r="5464" hidden="1" x14ac:dyDescent="0.3"/>
    <row r="5465" hidden="1" x14ac:dyDescent="0.3"/>
    <row r="5466" hidden="1" x14ac:dyDescent="0.3"/>
    <row r="5467" hidden="1" x14ac:dyDescent="0.3"/>
    <row r="5468" hidden="1" x14ac:dyDescent="0.3"/>
    <row r="5469" hidden="1" x14ac:dyDescent="0.3"/>
    <row r="5470" hidden="1" x14ac:dyDescent="0.3"/>
    <row r="5471" hidden="1" x14ac:dyDescent="0.3"/>
    <row r="5472" hidden="1" x14ac:dyDescent="0.3"/>
    <row r="5473" hidden="1" x14ac:dyDescent="0.3"/>
    <row r="5474" hidden="1" x14ac:dyDescent="0.3"/>
    <row r="5475" hidden="1" x14ac:dyDescent="0.3"/>
    <row r="5476" hidden="1" x14ac:dyDescent="0.3"/>
    <row r="5477" hidden="1" x14ac:dyDescent="0.3"/>
    <row r="5478" hidden="1" x14ac:dyDescent="0.3"/>
    <row r="5479" hidden="1" x14ac:dyDescent="0.3"/>
    <row r="5480" hidden="1" x14ac:dyDescent="0.3"/>
    <row r="5481" hidden="1" x14ac:dyDescent="0.3"/>
    <row r="5482" hidden="1" x14ac:dyDescent="0.3"/>
    <row r="5483" hidden="1" x14ac:dyDescent="0.3"/>
    <row r="5484" hidden="1" x14ac:dyDescent="0.3"/>
    <row r="5485" hidden="1" x14ac:dyDescent="0.3"/>
    <row r="5486" hidden="1" x14ac:dyDescent="0.3"/>
    <row r="5487" hidden="1" x14ac:dyDescent="0.3"/>
    <row r="5488" hidden="1" x14ac:dyDescent="0.3"/>
    <row r="5489" hidden="1" x14ac:dyDescent="0.3"/>
    <row r="5490" hidden="1" x14ac:dyDescent="0.3"/>
    <row r="5491" hidden="1" x14ac:dyDescent="0.3"/>
    <row r="5492" hidden="1" x14ac:dyDescent="0.3"/>
    <row r="5493" hidden="1" x14ac:dyDescent="0.3"/>
    <row r="5494" hidden="1" x14ac:dyDescent="0.3"/>
    <row r="5495" hidden="1" x14ac:dyDescent="0.3"/>
    <row r="5496" hidden="1" x14ac:dyDescent="0.3"/>
    <row r="5497" hidden="1" x14ac:dyDescent="0.3"/>
    <row r="5498" hidden="1" x14ac:dyDescent="0.3"/>
    <row r="5499" hidden="1" x14ac:dyDescent="0.3"/>
    <row r="5500" hidden="1" x14ac:dyDescent="0.3"/>
    <row r="5501" hidden="1" x14ac:dyDescent="0.3"/>
    <row r="5502" hidden="1" x14ac:dyDescent="0.3"/>
    <row r="5503" hidden="1" x14ac:dyDescent="0.3"/>
    <row r="5504" hidden="1" x14ac:dyDescent="0.3"/>
    <row r="5505" hidden="1" x14ac:dyDescent="0.3"/>
    <row r="5506" hidden="1" x14ac:dyDescent="0.3"/>
    <row r="5507" hidden="1" x14ac:dyDescent="0.3"/>
    <row r="5508" hidden="1" x14ac:dyDescent="0.3"/>
    <row r="5509" hidden="1" x14ac:dyDescent="0.3"/>
    <row r="5510" hidden="1" x14ac:dyDescent="0.3"/>
    <row r="5511" hidden="1" x14ac:dyDescent="0.3"/>
    <row r="5512" hidden="1" x14ac:dyDescent="0.3"/>
    <row r="5513" hidden="1" x14ac:dyDescent="0.3"/>
    <row r="5514" hidden="1" x14ac:dyDescent="0.3"/>
    <row r="5515" hidden="1" x14ac:dyDescent="0.3"/>
    <row r="5516" hidden="1" x14ac:dyDescent="0.3"/>
    <row r="5517" hidden="1" x14ac:dyDescent="0.3"/>
    <row r="5518" hidden="1" x14ac:dyDescent="0.3"/>
    <row r="5519" hidden="1" x14ac:dyDescent="0.3"/>
    <row r="5520" hidden="1" x14ac:dyDescent="0.3"/>
    <row r="5521" hidden="1" x14ac:dyDescent="0.3"/>
    <row r="5522" hidden="1" x14ac:dyDescent="0.3"/>
    <row r="5523" hidden="1" x14ac:dyDescent="0.3"/>
    <row r="5524" hidden="1" x14ac:dyDescent="0.3"/>
    <row r="5525" hidden="1" x14ac:dyDescent="0.3"/>
    <row r="5526" hidden="1" x14ac:dyDescent="0.3"/>
    <row r="5527" hidden="1" x14ac:dyDescent="0.3"/>
    <row r="5528" hidden="1" x14ac:dyDescent="0.3"/>
    <row r="5529" hidden="1" x14ac:dyDescent="0.3"/>
    <row r="5530" hidden="1" x14ac:dyDescent="0.3"/>
    <row r="5531" hidden="1" x14ac:dyDescent="0.3"/>
    <row r="5532" hidden="1" x14ac:dyDescent="0.3"/>
    <row r="5533" hidden="1" x14ac:dyDescent="0.3"/>
    <row r="5534" hidden="1" x14ac:dyDescent="0.3"/>
    <row r="5535" hidden="1" x14ac:dyDescent="0.3"/>
    <row r="5536" hidden="1" x14ac:dyDescent="0.3"/>
    <row r="5537" hidden="1" x14ac:dyDescent="0.3"/>
    <row r="5538" hidden="1" x14ac:dyDescent="0.3"/>
    <row r="5539" hidden="1" x14ac:dyDescent="0.3"/>
    <row r="5540" hidden="1" x14ac:dyDescent="0.3"/>
    <row r="5541" hidden="1" x14ac:dyDescent="0.3"/>
    <row r="5542" hidden="1" x14ac:dyDescent="0.3"/>
    <row r="5543" hidden="1" x14ac:dyDescent="0.3"/>
    <row r="5544" hidden="1" x14ac:dyDescent="0.3"/>
    <row r="5545" hidden="1" x14ac:dyDescent="0.3"/>
    <row r="5546" hidden="1" x14ac:dyDescent="0.3"/>
    <row r="5547" hidden="1" x14ac:dyDescent="0.3"/>
    <row r="5548" hidden="1" x14ac:dyDescent="0.3"/>
    <row r="5549" hidden="1" x14ac:dyDescent="0.3"/>
    <row r="5550" hidden="1" x14ac:dyDescent="0.3"/>
    <row r="5551" hidden="1" x14ac:dyDescent="0.3"/>
    <row r="5552" hidden="1" x14ac:dyDescent="0.3"/>
    <row r="5553" hidden="1" x14ac:dyDescent="0.3"/>
    <row r="5554" hidden="1" x14ac:dyDescent="0.3"/>
    <row r="5555" hidden="1" x14ac:dyDescent="0.3"/>
    <row r="5556" hidden="1" x14ac:dyDescent="0.3"/>
    <row r="5557" hidden="1" x14ac:dyDescent="0.3"/>
    <row r="5558" hidden="1" x14ac:dyDescent="0.3"/>
    <row r="5559" hidden="1" x14ac:dyDescent="0.3"/>
    <row r="5560" hidden="1" x14ac:dyDescent="0.3"/>
    <row r="5561" hidden="1" x14ac:dyDescent="0.3"/>
    <row r="5562" hidden="1" x14ac:dyDescent="0.3"/>
    <row r="5563" hidden="1" x14ac:dyDescent="0.3"/>
    <row r="5564" hidden="1" x14ac:dyDescent="0.3"/>
    <row r="5565" hidden="1" x14ac:dyDescent="0.3"/>
    <row r="5566" hidden="1" x14ac:dyDescent="0.3"/>
    <row r="5567" hidden="1" x14ac:dyDescent="0.3"/>
    <row r="5568" hidden="1" x14ac:dyDescent="0.3"/>
    <row r="5569" hidden="1" x14ac:dyDescent="0.3"/>
    <row r="5570" hidden="1" x14ac:dyDescent="0.3"/>
    <row r="5571" hidden="1" x14ac:dyDescent="0.3"/>
    <row r="5572" hidden="1" x14ac:dyDescent="0.3"/>
    <row r="5573" hidden="1" x14ac:dyDescent="0.3"/>
    <row r="5574" hidden="1" x14ac:dyDescent="0.3"/>
    <row r="5575" hidden="1" x14ac:dyDescent="0.3"/>
    <row r="5576" hidden="1" x14ac:dyDescent="0.3"/>
    <row r="5577" hidden="1" x14ac:dyDescent="0.3"/>
    <row r="5578" hidden="1" x14ac:dyDescent="0.3"/>
    <row r="5579" hidden="1" x14ac:dyDescent="0.3"/>
    <row r="5580" hidden="1" x14ac:dyDescent="0.3"/>
    <row r="5581" hidden="1" x14ac:dyDescent="0.3"/>
    <row r="5582" hidden="1" x14ac:dyDescent="0.3"/>
    <row r="5583" hidden="1" x14ac:dyDescent="0.3"/>
    <row r="5584" hidden="1" x14ac:dyDescent="0.3"/>
    <row r="5585" hidden="1" x14ac:dyDescent="0.3"/>
    <row r="5586" hidden="1" x14ac:dyDescent="0.3"/>
    <row r="5587" hidden="1" x14ac:dyDescent="0.3"/>
    <row r="5588" hidden="1" x14ac:dyDescent="0.3"/>
    <row r="5589" hidden="1" x14ac:dyDescent="0.3"/>
    <row r="5590" hidden="1" x14ac:dyDescent="0.3"/>
    <row r="5591" hidden="1" x14ac:dyDescent="0.3"/>
    <row r="5592" hidden="1" x14ac:dyDescent="0.3"/>
    <row r="5593" hidden="1" x14ac:dyDescent="0.3"/>
    <row r="5594" hidden="1" x14ac:dyDescent="0.3"/>
    <row r="5595" hidden="1" x14ac:dyDescent="0.3"/>
    <row r="5596" hidden="1" x14ac:dyDescent="0.3"/>
    <row r="5597" hidden="1" x14ac:dyDescent="0.3"/>
    <row r="5598" hidden="1" x14ac:dyDescent="0.3"/>
    <row r="5599" hidden="1" x14ac:dyDescent="0.3"/>
    <row r="5600" hidden="1" x14ac:dyDescent="0.3"/>
    <row r="5601" hidden="1" x14ac:dyDescent="0.3"/>
    <row r="5602" hidden="1" x14ac:dyDescent="0.3"/>
    <row r="5603" hidden="1" x14ac:dyDescent="0.3"/>
    <row r="5604" hidden="1" x14ac:dyDescent="0.3"/>
    <row r="5605" hidden="1" x14ac:dyDescent="0.3"/>
    <row r="5606" hidden="1" x14ac:dyDescent="0.3"/>
    <row r="5607" hidden="1" x14ac:dyDescent="0.3"/>
    <row r="5608" hidden="1" x14ac:dyDescent="0.3"/>
    <row r="5609" hidden="1" x14ac:dyDescent="0.3"/>
    <row r="5610" hidden="1" x14ac:dyDescent="0.3"/>
    <row r="5611" hidden="1" x14ac:dyDescent="0.3"/>
    <row r="5612" hidden="1" x14ac:dyDescent="0.3"/>
    <row r="5613" hidden="1" x14ac:dyDescent="0.3"/>
    <row r="5614" hidden="1" x14ac:dyDescent="0.3"/>
    <row r="5615" hidden="1" x14ac:dyDescent="0.3"/>
    <row r="5616" hidden="1" x14ac:dyDescent="0.3"/>
    <row r="5617" hidden="1" x14ac:dyDescent="0.3"/>
    <row r="5618" hidden="1" x14ac:dyDescent="0.3"/>
    <row r="5619" hidden="1" x14ac:dyDescent="0.3"/>
    <row r="5620" hidden="1" x14ac:dyDescent="0.3"/>
    <row r="5621" hidden="1" x14ac:dyDescent="0.3"/>
    <row r="5622" hidden="1" x14ac:dyDescent="0.3"/>
    <row r="5623" hidden="1" x14ac:dyDescent="0.3"/>
    <row r="5624" hidden="1" x14ac:dyDescent="0.3"/>
    <row r="5625" hidden="1" x14ac:dyDescent="0.3"/>
    <row r="5626" hidden="1" x14ac:dyDescent="0.3"/>
    <row r="5627" hidden="1" x14ac:dyDescent="0.3"/>
    <row r="5628" hidden="1" x14ac:dyDescent="0.3"/>
    <row r="5629" hidden="1" x14ac:dyDescent="0.3"/>
    <row r="5630" hidden="1" x14ac:dyDescent="0.3"/>
    <row r="5631" hidden="1" x14ac:dyDescent="0.3"/>
    <row r="5632" hidden="1" x14ac:dyDescent="0.3"/>
    <row r="5633" hidden="1" x14ac:dyDescent="0.3"/>
    <row r="5634" hidden="1" x14ac:dyDescent="0.3"/>
    <row r="5635" hidden="1" x14ac:dyDescent="0.3"/>
    <row r="5636" hidden="1" x14ac:dyDescent="0.3"/>
    <row r="5637" hidden="1" x14ac:dyDescent="0.3"/>
    <row r="5638" hidden="1" x14ac:dyDescent="0.3"/>
    <row r="5639" hidden="1" x14ac:dyDescent="0.3"/>
    <row r="5640" hidden="1" x14ac:dyDescent="0.3"/>
    <row r="5641" hidden="1" x14ac:dyDescent="0.3"/>
    <row r="5642" hidden="1" x14ac:dyDescent="0.3"/>
    <row r="5643" hidden="1" x14ac:dyDescent="0.3"/>
    <row r="5644" hidden="1" x14ac:dyDescent="0.3"/>
    <row r="5645" hidden="1" x14ac:dyDescent="0.3"/>
    <row r="5646" hidden="1" x14ac:dyDescent="0.3"/>
    <row r="5647" hidden="1" x14ac:dyDescent="0.3"/>
    <row r="5648" hidden="1" x14ac:dyDescent="0.3"/>
    <row r="5649" hidden="1" x14ac:dyDescent="0.3"/>
    <row r="5650" hidden="1" x14ac:dyDescent="0.3"/>
    <row r="5651" hidden="1" x14ac:dyDescent="0.3"/>
    <row r="5652" hidden="1" x14ac:dyDescent="0.3"/>
    <row r="5653" hidden="1" x14ac:dyDescent="0.3"/>
    <row r="5654" hidden="1" x14ac:dyDescent="0.3"/>
    <row r="5655" hidden="1" x14ac:dyDescent="0.3"/>
    <row r="5656" hidden="1" x14ac:dyDescent="0.3"/>
    <row r="5657" hidden="1" x14ac:dyDescent="0.3"/>
    <row r="5658" hidden="1" x14ac:dyDescent="0.3"/>
    <row r="5659" hidden="1" x14ac:dyDescent="0.3"/>
    <row r="5660" hidden="1" x14ac:dyDescent="0.3"/>
    <row r="5661" hidden="1" x14ac:dyDescent="0.3"/>
    <row r="5662" hidden="1" x14ac:dyDescent="0.3"/>
    <row r="5663" hidden="1" x14ac:dyDescent="0.3"/>
    <row r="5664" hidden="1" x14ac:dyDescent="0.3"/>
    <row r="5665" hidden="1" x14ac:dyDescent="0.3"/>
    <row r="5666" hidden="1" x14ac:dyDescent="0.3"/>
    <row r="5667" hidden="1" x14ac:dyDescent="0.3"/>
    <row r="5668" hidden="1" x14ac:dyDescent="0.3"/>
    <row r="5669" hidden="1" x14ac:dyDescent="0.3"/>
    <row r="5670" hidden="1" x14ac:dyDescent="0.3"/>
    <row r="5671" hidden="1" x14ac:dyDescent="0.3"/>
    <row r="5672" hidden="1" x14ac:dyDescent="0.3"/>
    <row r="5673" hidden="1" x14ac:dyDescent="0.3"/>
    <row r="5674" hidden="1" x14ac:dyDescent="0.3"/>
    <row r="5675" hidden="1" x14ac:dyDescent="0.3"/>
    <row r="5676" hidden="1" x14ac:dyDescent="0.3"/>
    <row r="5677" hidden="1" x14ac:dyDescent="0.3"/>
    <row r="5678" hidden="1" x14ac:dyDescent="0.3"/>
    <row r="5679" hidden="1" x14ac:dyDescent="0.3"/>
    <row r="5680" hidden="1" x14ac:dyDescent="0.3"/>
    <row r="5681" hidden="1" x14ac:dyDescent="0.3"/>
    <row r="5682" hidden="1" x14ac:dyDescent="0.3"/>
    <row r="5683" hidden="1" x14ac:dyDescent="0.3"/>
    <row r="5684" hidden="1" x14ac:dyDescent="0.3"/>
    <row r="5685" hidden="1" x14ac:dyDescent="0.3"/>
    <row r="5686" hidden="1" x14ac:dyDescent="0.3"/>
    <row r="5687" hidden="1" x14ac:dyDescent="0.3"/>
    <row r="5688" hidden="1" x14ac:dyDescent="0.3"/>
    <row r="5689" hidden="1" x14ac:dyDescent="0.3"/>
    <row r="5690" hidden="1" x14ac:dyDescent="0.3"/>
    <row r="5691" hidden="1" x14ac:dyDescent="0.3"/>
    <row r="5692" hidden="1" x14ac:dyDescent="0.3"/>
    <row r="5693" hidden="1" x14ac:dyDescent="0.3"/>
    <row r="5694" hidden="1" x14ac:dyDescent="0.3"/>
    <row r="5695" hidden="1" x14ac:dyDescent="0.3"/>
    <row r="5696" hidden="1" x14ac:dyDescent="0.3"/>
    <row r="5697" hidden="1" x14ac:dyDescent="0.3"/>
    <row r="5698" hidden="1" x14ac:dyDescent="0.3"/>
    <row r="5699" hidden="1" x14ac:dyDescent="0.3"/>
    <row r="5700" hidden="1" x14ac:dyDescent="0.3"/>
    <row r="5701" hidden="1" x14ac:dyDescent="0.3"/>
    <row r="5702" hidden="1" x14ac:dyDescent="0.3"/>
    <row r="5703" hidden="1" x14ac:dyDescent="0.3"/>
    <row r="5704" hidden="1" x14ac:dyDescent="0.3"/>
    <row r="5705" hidden="1" x14ac:dyDescent="0.3"/>
    <row r="5706" hidden="1" x14ac:dyDescent="0.3"/>
    <row r="5707" hidden="1" x14ac:dyDescent="0.3"/>
    <row r="5708" hidden="1" x14ac:dyDescent="0.3"/>
    <row r="5709" hidden="1" x14ac:dyDescent="0.3"/>
    <row r="5710" hidden="1" x14ac:dyDescent="0.3"/>
    <row r="5711" hidden="1" x14ac:dyDescent="0.3"/>
    <row r="5712" hidden="1" x14ac:dyDescent="0.3"/>
    <row r="5713" hidden="1" x14ac:dyDescent="0.3"/>
    <row r="5714" hidden="1" x14ac:dyDescent="0.3"/>
    <row r="5715" hidden="1" x14ac:dyDescent="0.3"/>
    <row r="5716" hidden="1" x14ac:dyDescent="0.3"/>
    <row r="5717" hidden="1" x14ac:dyDescent="0.3"/>
    <row r="5718" hidden="1" x14ac:dyDescent="0.3"/>
    <row r="5719" hidden="1" x14ac:dyDescent="0.3"/>
    <row r="5720" hidden="1" x14ac:dyDescent="0.3"/>
    <row r="5721" hidden="1" x14ac:dyDescent="0.3"/>
    <row r="5722" hidden="1" x14ac:dyDescent="0.3"/>
    <row r="5723" hidden="1" x14ac:dyDescent="0.3"/>
    <row r="5724" hidden="1" x14ac:dyDescent="0.3"/>
    <row r="5725" hidden="1" x14ac:dyDescent="0.3"/>
    <row r="5726" hidden="1" x14ac:dyDescent="0.3"/>
    <row r="5727" hidden="1" x14ac:dyDescent="0.3"/>
    <row r="5728" hidden="1" x14ac:dyDescent="0.3"/>
    <row r="5729" hidden="1" x14ac:dyDescent="0.3"/>
    <row r="5730" hidden="1" x14ac:dyDescent="0.3"/>
    <row r="5731" hidden="1" x14ac:dyDescent="0.3"/>
    <row r="5732" hidden="1" x14ac:dyDescent="0.3"/>
    <row r="5733" hidden="1" x14ac:dyDescent="0.3"/>
    <row r="5734" hidden="1" x14ac:dyDescent="0.3"/>
    <row r="5735" hidden="1" x14ac:dyDescent="0.3"/>
    <row r="5736" hidden="1" x14ac:dyDescent="0.3"/>
    <row r="5737" hidden="1" x14ac:dyDescent="0.3"/>
    <row r="5738" hidden="1" x14ac:dyDescent="0.3"/>
    <row r="5739" hidden="1" x14ac:dyDescent="0.3"/>
    <row r="5740" hidden="1" x14ac:dyDescent="0.3"/>
    <row r="5741" hidden="1" x14ac:dyDescent="0.3"/>
    <row r="5742" hidden="1" x14ac:dyDescent="0.3"/>
    <row r="5743" hidden="1" x14ac:dyDescent="0.3"/>
    <row r="5744" hidden="1" x14ac:dyDescent="0.3"/>
    <row r="5745" hidden="1" x14ac:dyDescent="0.3"/>
    <row r="5746" hidden="1" x14ac:dyDescent="0.3"/>
    <row r="5747" hidden="1" x14ac:dyDescent="0.3"/>
    <row r="5748" hidden="1" x14ac:dyDescent="0.3"/>
    <row r="5749" hidden="1" x14ac:dyDescent="0.3"/>
    <row r="5750" hidden="1" x14ac:dyDescent="0.3"/>
    <row r="5751" hidden="1" x14ac:dyDescent="0.3"/>
    <row r="5752" hidden="1" x14ac:dyDescent="0.3"/>
    <row r="5753" hidden="1" x14ac:dyDescent="0.3"/>
    <row r="5754" hidden="1" x14ac:dyDescent="0.3"/>
    <row r="5755" hidden="1" x14ac:dyDescent="0.3"/>
    <row r="5756" hidden="1" x14ac:dyDescent="0.3"/>
    <row r="5757" hidden="1" x14ac:dyDescent="0.3"/>
    <row r="5758" hidden="1" x14ac:dyDescent="0.3"/>
    <row r="5759" hidden="1" x14ac:dyDescent="0.3"/>
    <row r="5760" hidden="1" x14ac:dyDescent="0.3"/>
    <row r="5761" hidden="1" x14ac:dyDescent="0.3"/>
    <row r="5762" hidden="1" x14ac:dyDescent="0.3"/>
    <row r="5763" hidden="1" x14ac:dyDescent="0.3"/>
    <row r="5764" hidden="1" x14ac:dyDescent="0.3"/>
    <row r="5765" hidden="1" x14ac:dyDescent="0.3"/>
    <row r="5766" hidden="1" x14ac:dyDescent="0.3"/>
    <row r="5767" hidden="1" x14ac:dyDescent="0.3"/>
    <row r="5768" hidden="1" x14ac:dyDescent="0.3"/>
    <row r="5769" hidden="1" x14ac:dyDescent="0.3"/>
    <row r="5770" hidden="1" x14ac:dyDescent="0.3"/>
    <row r="5771" hidden="1" x14ac:dyDescent="0.3"/>
    <row r="5772" hidden="1" x14ac:dyDescent="0.3"/>
    <row r="5773" hidden="1" x14ac:dyDescent="0.3"/>
    <row r="5774" hidden="1" x14ac:dyDescent="0.3"/>
    <row r="5775" hidden="1" x14ac:dyDescent="0.3"/>
    <row r="5776" hidden="1" x14ac:dyDescent="0.3"/>
    <row r="5777" hidden="1" x14ac:dyDescent="0.3"/>
    <row r="5778" hidden="1" x14ac:dyDescent="0.3"/>
    <row r="5779" hidden="1" x14ac:dyDescent="0.3"/>
    <row r="5780" hidden="1" x14ac:dyDescent="0.3"/>
    <row r="5781" hidden="1" x14ac:dyDescent="0.3"/>
    <row r="5782" hidden="1" x14ac:dyDescent="0.3"/>
    <row r="5783" hidden="1" x14ac:dyDescent="0.3"/>
    <row r="5784" hidden="1" x14ac:dyDescent="0.3"/>
    <row r="5785" hidden="1" x14ac:dyDescent="0.3"/>
    <row r="5786" hidden="1" x14ac:dyDescent="0.3"/>
    <row r="5787" hidden="1" x14ac:dyDescent="0.3"/>
    <row r="5788" hidden="1" x14ac:dyDescent="0.3"/>
    <row r="5789" hidden="1" x14ac:dyDescent="0.3"/>
    <row r="5790" hidden="1" x14ac:dyDescent="0.3"/>
    <row r="5791" hidden="1" x14ac:dyDescent="0.3"/>
    <row r="5792" hidden="1" x14ac:dyDescent="0.3"/>
    <row r="5793" hidden="1" x14ac:dyDescent="0.3"/>
    <row r="5794" hidden="1" x14ac:dyDescent="0.3"/>
    <row r="5795" hidden="1" x14ac:dyDescent="0.3"/>
    <row r="5796" hidden="1" x14ac:dyDescent="0.3"/>
    <row r="5797" hidden="1" x14ac:dyDescent="0.3"/>
    <row r="5798" hidden="1" x14ac:dyDescent="0.3"/>
    <row r="5799" hidden="1" x14ac:dyDescent="0.3"/>
    <row r="5800" hidden="1" x14ac:dyDescent="0.3"/>
    <row r="5801" hidden="1" x14ac:dyDescent="0.3"/>
    <row r="5802" hidden="1" x14ac:dyDescent="0.3"/>
    <row r="5803" hidden="1" x14ac:dyDescent="0.3"/>
    <row r="5804" hidden="1" x14ac:dyDescent="0.3"/>
    <row r="5805" hidden="1" x14ac:dyDescent="0.3"/>
    <row r="5806" hidden="1" x14ac:dyDescent="0.3"/>
    <row r="5807" hidden="1" x14ac:dyDescent="0.3"/>
    <row r="5808" hidden="1" x14ac:dyDescent="0.3"/>
    <row r="5809" hidden="1" x14ac:dyDescent="0.3"/>
    <row r="5810" hidden="1" x14ac:dyDescent="0.3"/>
    <row r="5811" hidden="1" x14ac:dyDescent="0.3"/>
    <row r="5812" hidden="1" x14ac:dyDescent="0.3"/>
    <row r="5813" hidden="1" x14ac:dyDescent="0.3"/>
    <row r="5814" hidden="1" x14ac:dyDescent="0.3"/>
    <row r="5815" hidden="1" x14ac:dyDescent="0.3"/>
    <row r="5816" hidden="1" x14ac:dyDescent="0.3"/>
    <row r="5817" hidden="1" x14ac:dyDescent="0.3"/>
    <row r="5818" hidden="1" x14ac:dyDescent="0.3"/>
    <row r="5819" hidden="1" x14ac:dyDescent="0.3"/>
    <row r="5820" hidden="1" x14ac:dyDescent="0.3"/>
    <row r="5821" hidden="1" x14ac:dyDescent="0.3"/>
    <row r="5822" hidden="1" x14ac:dyDescent="0.3"/>
    <row r="5823" hidden="1" x14ac:dyDescent="0.3"/>
    <row r="5824" hidden="1" x14ac:dyDescent="0.3"/>
    <row r="5825" hidden="1" x14ac:dyDescent="0.3"/>
    <row r="5826" hidden="1" x14ac:dyDescent="0.3"/>
    <row r="5827" hidden="1" x14ac:dyDescent="0.3"/>
    <row r="5828" hidden="1" x14ac:dyDescent="0.3"/>
    <row r="5829" hidden="1" x14ac:dyDescent="0.3"/>
    <row r="5830" hidden="1" x14ac:dyDescent="0.3"/>
    <row r="5831" hidden="1" x14ac:dyDescent="0.3"/>
    <row r="5832" hidden="1" x14ac:dyDescent="0.3"/>
    <row r="5833" hidden="1" x14ac:dyDescent="0.3"/>
    <row r="5834" hidden="1" x14ac:dyDescent="0.3"/>
    <row r="5835" hidden="1" x14ac:dyDescent="0.3"/>
    <row r="5836" hidden="1" x14ac:dyDescent="0.3"/>
    <row r="5837" hidden="1" x14ac:dyDescent="0.3"/>
    <row r="5838" hidden="1" x14ac:dyDescent="0.3"/>
    <row r="5839" hidden="1" x14ac:dyDescent="0.3"/>
    <row r="5840" hidden="1" x14ac:dyDescent="0.3"/>
    <row r="5841" hidden="1" x14ac:dyDescent="0.3"/>
    <row r="5842" hidden="1" x14ac:dyDescent="0.3"/>
    <row r="5843" hidden="1" x14ac:dyDescent="0.3"/>
    <row r="5844" hidden="1" x14ac:dyDescent="0.3"/>
    <row r="5845" hidden="1" x14ac:dyDescent="0.3"/>
    <row r="5846" hidden="1" x14ac:dyDescent="0.3"/>
    <row r="5847" hidden="1" x14ac:dyDescent="0.3"/>
    <row r="5848" hidden="1" x14ac:dyDescent="0.3"/>
    <row r="5849" hidden="1" x14ac:dyDescent="0.3"/>
    <row r="5850" hidden="1" x14ac:dyDescent="0.3"/>
    <row r="5851" hidden="1" x14ac:dyDescent="0.3"/>
    <row r="5852" hidden="1" x14ac:dyDescent="0.3"/>
    <row r="5853" hidden="1" x14ac:dyDescent="0.3"/>
    <row r="5854" hidden="1" x14ac:dyDescent="0.3"/>
    <row r="5855" hidden="1" x14ac:dyDescent="0.3"/>
    <row r="5856" hidden="1" x14ac:dyDescent="0.3"/>
    <row r="5857" hidden="1" x14ac:dyDescent="0.3"/>
    <row r="5858" hidden="1" x14ac:dyDescent="0.3"/>
    <row r="5859" hidden="1" x14ac:dyDescent="0.3"/>
    <row r="5860" hidden="1" x14ac:dyDescent="0.3"/>
    <row r="5861" hidden="1" x14ac:dyDescent="0.3"/>
    <row r="5862" hidden="1" x14ac:dyDescent="0.3"/>
    <row r="5863" hidden="1" x14ac:dyDescent="0.3"/>
    <row r="5864" hidden="1" x14ac:dyDescent="0.3"/>
    <row r="5865" hidden="1" x14ac:dyDescent="0.3"/>
    <row r="5866" hidden="1" x14ac:dyDescent="0.3"/>
    <row r="5867" hidden="1" x14ac:dyDescent="0.3"/>
    <row r="5868" hidden="1" x14ac:dyDescent="0.3"/>
    <row r="5869" hidden="1" x14ac:dyDescent="0.3"/>
    <row r="5870" hidden="1" x14ac:dyDescent="0.3"/>
    <row r="5871" hidden="1" x14ac:dyDescent="0.3"/>
    <row r="5872" hidden="1" x14ac:dyDescent="0.3"/>
    <row r="5873" hidden="1" x14ac:dyDescent="0.3"/>
    <row r="5874" hidden="1" x14ac:dyDescent="0.3"/>
    <row r="5875" hidden="1" x14ac:dyDescent="0.3"/>
    <row r="5876" hidden="1" x14ac:dyDescent="0.3"/>
    <row r="5877" hidden="1" x14ac:dyDescent="0.3"/>
    <row r="5878" hidden="1" x14ac:dyDescent="0.3"/>
    <row r="5879" hidden="1" x14ac:dyDescent="0.3"/>
    <row r="5880" hidden="1" x14ac:dyDescent="0.3"/>
    <row r="5881" hidden="1" x14ac:dyDescent="0.3"/>
    <row r="5882" hidden="1" x14ac:dyDescent="0.3"/>
    <row r="5883" hidden="1" x14ac:dyDescent="0.3"/>
    <row r="5884" hidden="1" x14ac:dyDescent="0.3"/>
    <row r="5885" hidden="1" x14ac:dyDescent="0.3"/>
    <row r="5886" hidden="1" x14ac:dyDescent="0.3"/>
    <row r="5887" hidden="1" x14ac:dyDescent="0.3"/>
    <row r="5888" hidden="1" x14ac:dyDescent="0.3"/>
    <row r="5889" hidden="1" x14ac:dyDescent="0.3"/>
    <row r="5890" hidden="1" x14ac:dyDescent="0.3"/>
    <row r="5891" hidden="1" x14ac:dyDescent="0.3"/>
    <row r="5892" hidden="1" x14ac:dyDescent="0.3"/>
    <row r="5893" hidden="1" x14ac:dyDescent="0.3"/>
    <row r="5894" hidden="1" x14ac:dyDescent="0.3"/>
    <row r="5895" hidden="1" x14ac:dyDescent="0.3"/>
    <row r="5896" hidden="1" x14ac:dyDescent="0.3"/>
    <row r="5897" hidden="1" x14ac:dyDescent="0.3"/>
    <row r="5898" hidden="1" x14ac:dyDescent="0.3"/>
    <row r="5899" hidden="1" x14ac:dyDescent="0.3"/>
    <row r="5900" hidden="1" x14ac:dyDescent="0.3"/>
    <row r="5901" hidden="1" x14ac:dyDescent="0.3"/>
    <row r="5902" hidden="1" x14ac:dyDescent="0.3"/>
    <row r="5903" hidden="1" x14ac:dyDescent="0.3"/>
    <row r="5904" hidden="1" x14ac:dyDescent="0.3"/>
    <row r="5905" hidden="1" x14ac:dyDescent="0.3"/>
    <row r="5906" hidden="1" x14ac:dyDescent="0.3"/>
    <row r="5907" hidden="1" x14ac:dyDescent="0.3"/>
    <row r="5908" hidden="1" x14ac:dyDescent="0.3"/>
    <row r="5909" hidden="1" x14ac:dyDescent="0.3"/>
    <row r="5910" hidden="1" x14ac:dyDescent="0.3"/>
    <row r="5911" hidden="1" x14ac:dyDescent="0.3"/>
    <row r="5912" hidden="1" x14ac:dyDescent="0.3"/>
    <row r="5913" hidden="1" x14ac:dyDescent="0.3"/>
    <row r="5914" hidden="1" x14ac:dyDescent="0.3"/>
    <row r="5915" hidden="1" x14ac:dyDescent="0.3"/>
    <row r="5916" hidden="1" x14ac:dyDescent="0.3"/>
    <row r="5917" hidden="1" x14ac:dyDescent="0.3"/>
    <row r="5918" hidden="1" x14ac:dyDescent="0.3"/>
    <row r="5919" hidden="1" x14ac:dyDescent="0.3"/>
    <row r="5920" hidden="1" x14ac:dyDescent="0.3"/>
    <row r="5921" hidden="1" x14ac:dyDescent="0.3"/>
    <row r="5922" hidden="1" x14ac:dyDescent="0.3"/>
    <row r="5923" hidden="1" x14ac:dyDescent="0.3"/>
    <row r="5924" hidden="1" x14ac:dyDescent="0.3"/>
    <row r="5925" hidden="1" x14ac:dyDescent="0.3"/>
    <row r="5926" hidden="1" x14ac:dyDescent="0.3"/>
    <row r="5927" hidden="1" x14ac:dyDescent="0.3"/>
    <row r="5928" hidden="1" x14ac:dyDescent="0.3"/>
    <row r="5929" hidden="1" x14ac:dyDescent="0.3"/>
    <row r="5930" hidden="1" x14ac:dyDescent="0.3"/>
    <row r="5931" hidden="1" x14ac:dyDescent="0.3"/>
    <row r="5932" hidden="1" x14ac:dyDescent="0.3"/>
    <row r="5933" hidden="1" x14ac:dyDescent="0.3"/>
    <row r="5934" hidden="1" x14ac:dyDescent="0.3"/>
    <row r="5935" hidden="1" x14ac:dyDescent="0.3"/>
    <row r="5936" hidden="1" x14ac:dyDescent="0.3"/>
    <row r="5937" hidden="1" x14ac:dyDescent="0.3"/>
    <row r="5938" hidden="1" x14ac:dyDescent="0.3"/>
    <row r="5939" hidden="1" x14ac:dyDescent="0.3"/>
    <row r="5940" hidden="1" x14ac:dyDescent="0.3"/>
    <row r="5941" hidden="1" x14ac:dyDescent="0.3"/>
    <row r="5942" hidden="1" x14ac:dyDescent="0.3"/>
    <row r="5943" hidden="1" x14ac:dyDescent="0.3"/>
    <row r="5944" hidden="1" x14ac:dyDescent="0.3"/>
    <row r="5945" hidden="1" x14ac:dyDescent="0.3"/>
    <row r="5946" hidden="1" x14ac:dyDescent="0.3"/>
    <row r="5947" hidden="1" x14ac:dyDescent="0.3"/>
    <row r="5948" hidden="1" x14ac:dyDescent="0.3"/>
    <row r="5949" hidden="1" x14ac:dyDescent="0.3"/>
    <row r="5950" hidden="1" x14ac:dyDescent="0.3"/>
    <row r="5951" hidden="1" x14ac:dyDescent="0.3"/>
    <row r="5952" hidden="1" x14ac:dyDescent="0.3"/>
    <row r="5953" hidden="1" x14ac:dyDescent="0.3"/>
    <row r="5954" hidden="1" x14ac:dyDescent="0.3"/>
    <row r="5955" hidden="1" x14ac:dyDescent="0.3"/>
    <row r="5956" hidden="1" x14ac:dyDescent="0.3"/>
    <row r="5957" hidden="1" x14ac:dyDescent="0.3"/>
    <row r="5958" hidden="1" x14ac:dyDescent="0.3"/>
    <row r="5959" hidden="1" x14ac:dyDescent="0.3"/>
    <row r="5960" hidden="1" x14ac:dyDescent="0.3"/>
    <row r="5961" hidden="1" x14ac:dyDescent="0.3"/>
    <row r="5962" hidden="1" x14ac:dyDescent="0.3"/>
    <row r="5963" hidden="1" x14ac:dyDescent="0.3"/>
    <row r="5964" hidden="1" x14ac:dyDescent="0.3"/>
    <row r="5965" hidden="1" x14ac:dyDescent="0.3"/>
    <row r="5966" hidden="1" x14ac:dyDescent="0.3"/>
    <row r="5967" hidden="1" x14ac:dyDescent="0.3"/>
    <row r="5968" hidden="1" x14ac:dyDescent="0.3"/>
    <row r="5969" hidden="1" x14ac:dyDescent="0.3"/>
    <row r="5970" hidden="1" x14ac:dyDescent="0.3"/>
    <row r="5971" hidden="1" x14ac:dyDescent="0.3"/>
    <row r="5972" hidden="1" x14ac:dyDescent="0.3"/>
    <row r="5973" hidden="1" x14ac:dyDescent="0.3"/>
    <row r="5974" hidden="1" x14ac:dyDescent="0.3"/>
    <row r="5975" hidden="1" x14ac:dyDescent="0.3"/>
    <row r="5976" hidden="1" x14ac:dyDescent="0.3"/>
    <row r="5977" hidden="1" x14ac:dyDescent="0.3"/>
    <row r="5978" hidden="1" x14ac:dyDescent="0.3"/>
    <row r="5979" hidden="1" x14ac:dyDescent="0.3"/>
    <row r="5980" hidden="1" x14ac:dyDescent="0.3"/>
    <row r="5981" hidden="1" x14ac:dyDescent="0.3"/>
    <row r="5982" hidden="1" x14ac:dyDescent="0.3"/>
    <row r="5983" hidden="1" x14ac:dyDescent="0.3"/>
    <row r="5984" hidden="1" x14ac:dyDescent="0.3"/>
    <row r="5985" hidden="1" x14ac:dyDescent="0.3"/>
    <row r="5986" hidden="1" x14ac:dyDescent="0.3"/>
    <row r="5987" hidden="1" x14ac:dyDescent="0.3"/>
    <row r="5988" hidden="1" x14ac:dyDescent="0.3"/>
    <row r="5989" hidden="1" x14ac:dyDescent="0.3"/>
    <row r="5990" hidden="1" x14ac:dyDescent="0.3"/>
    <row r="5991" hidden="1" x14ac:dyDescent="0.3"/>
    <row r="5992" hidden="1" x14ac:dyDescent="0.3"/>
    <row r="5993" hidden="1" x14ac:dyDescent="0.3"/>
    <row r="5994" hidden="1" x14ac:dyDescent="0.3"/>
    <row r="5995" hidden="1" x14ac:dyDescent="0.3"/>
    <row r="5996" hidden="1" x14ac:dyDescent="0.3"/>
    <row r="5997" hidden="1" x14ac:dyDescent="0.3"/>
    <row r="5998" hidden="1" x14ac:dyDescent="0.3"/>
    <row r="5999" hidden="1" x14ac:dyDescent="0.3"/>
    <row r="6000" hidden="1" x14ac:dyDescent="0.3"/>
    <row r="6001" hidden="1" x14ac:dyDescent="0.3"/>
    <row r="6002" hidden="1" x14ac:dyDescent="0.3"/>
    <row r="6003" hidden="1" x14ac:dyDescent="0.3"/>
    <row r="6004" hidden="1" x14ac:dyDescent="0.3"/>
    <row r="6005" hidden="1" x14ac:dyDescent="0.3"/>
    <row r="6006" hidden="1" x14ac:dyDescent="0.3"/>
    <row r="6007" hidden="1" x14ac:dyDescent="0.3"/>
    <row r="6008" hidden="1" x14ac:dyDescent="0.3"/>
    <row r="6009" hidden="1" x14ac:dyDescent="0.3"/>
    <row r="6010" hidden="1" x14ac:dyDescent="0.3"/>
    <row r="6011" hidden="1" x14ac:dyDescent="0.3"/>
    <row r="6012" hidden="1" x14ac:dyDescent="0.3"/>
    <row r="6013" hidden="1" x14ac:dyDescent="0.3"/>
    <row r="6014" hidden="1" x14ac:dyDescent="0.3"/>
    <row r="6015" hidden="1" x14ac:dyDescent="0.3"/>
    <row r="6016" hidden="1" x14ac:dyDescent="0.3"/>
    <row r="6017" hidden="1" x14ac:dyDescent="0.3"/>
    <row r="6018" hidden="1" x14ac:dyDescent="0.3"/>
    <row r="6019" hidden="1" x14ac:dyDescent="0.3"/>
    <row r="6020" hidden="1" x14ac:dyDescent="0.3"/>
    <row r="6021" hidden="1" x14ac:dyDescent="0.3"/>
    <row r="6022" hidden="1" x14ac:dyDescent="0.3"/>
    <row r="6023" hidden="1" x14ac:dyDescent="0.3"/>
    <row r="6024" hidden="1" x14ac:dyDescent="0.3"/>
    <row r="6025" hidden="1" x14ac:dyDescent="0.3"/>
    <row r="6026" hidden="1" x14ac:dyDescent="0.3"/>
    <row r="6027" hidden="1" x14ac:dyDescent="0.3"/>
    <row r="6028" hidden="1" x14ac:dyDescent="0.3"/>
    <row r="6029" hidden="1" x14ac:dyDescent="0.3"/>
    <row r="6030" hidden="1" x14ac:dyDescent="0.3"/>
    <row r="6031" hidden="1" x14ac:dyDescent="0.3"/>
    <row r="6032" hidden="1" x14ac:dyDescent="0.3"/>
    <row r="6033" hidden="1" x14ac:dyDescent="0.3"/>
    <row r="6034" hidden="1" x14ac:dyDescent="0.3"/>
    <row r="6035" hidden="1" x14ac:dyDescent="0.3"/>
    <row r="6036" hidden="1" x14ac:dyDescent="0.3"/>
    <row r="6037" hidden="1" x14ac:dyDescent="0.3"/>
    <row r="6038" hidden="1" x14ac:dyDescent="0.3"/>
    <row r="6039" hidden="1" x14ac:dyDescent="0.3"/>
    <row r="6040" hidden="1" x14ac:dyDescent="0.3"/>
    <row r="6041" hidden="1" x14ac:dyDescent="0.3"/>
    <row r="6042" hidden="1" x14ac:dyDescent="0.3"/>
    <row r="6043" hidden="1" x14ac:dyDescent="0.3"/>
    <row r="6044" hidden="1" x14ac:dyDescent="0.3"/>
    <row r="6045" hidden="1" x14ac:dyDescent="0.3"/>
    <row r="6046" hidden="1" x14ac:dyDescent="0.3"/>
    <row r="6047" hidden="1" x14ac:dyDescent="0.3"/>
    <row r="6048" hidden="1" x14ac:dyDescent="0.3"/>
    <row r="6049" hidden="1" x14ac:dyDescent="0.3"/>
    <row r="6050" hidden="1" x14ac:dyDescent="0.3"/>
    <row r="6051" hidden="1" x14ac:dyDescent="0.3"/>
    <row r="6052" hidden="1" x14ac:dyDescent="0.3"/>
    <row r="6053" hidden="1" x14ac:dyDescent="0.3"/>
    <row r="6054" hidden="1" x14ac:dyDescent="0.3"/>
    <row r="6055" hidden="1" x14ac:dyDescent="0.3"/>
    <row r="6056" hidden="1" x14ac:dyDescent="0.3"/>
    <row r="6057" hidden="1" x14ac:dyDescent="0.3"/>
    <row r="6058" hidden="1" x14ac:dyDescent="0.3"/>
    <row r="6059" hidden="1" x14ac:dyDescent="0.3"/>
    <row r="6060" hidden="1" x14ac:dyDescent="0.3"/>
    <row r="6061" hidden="1" x14ac:dyDescent="0.3"/>
    <row r="6062" hidden="1" x14ac:dyDescent="0.3"/>
    <row r="6063" hidden="1" x14ac:dyDescent="0.3"/>
    <row r="6064" hidden="1" x14ac:dyDescent="0.3"/>
    <row r="6065" hidden="1" x14ac:dyDescent="0.3"/>
    <row r="6066" hidden="1" x14ac:dyDescent="0.3"/>
    <row r="6067" hidden="1" x14ac:dyDescent="0.3"/>
    <row r="6068" hidden="1" x14ac:dyDescent="0.3"/>
    <row r="6069" hidden="1" x14ac:dyDescent="0.3"/>
    <row r="6070" hidden="1" x14ac:dyDescent="0.3"/>
    <row r="6071" hidden="1" x14ac:dyDescent="0.3"/>
    <row r="6072" hidden="1" x14ac:dyDescent="0.3"/>
    <row r="6073" hidden="1" x14ac:dyDescent="0.3"/>
    <row r="6074" hidden="1" x14ac:dyDescent="0.3"/>
    <row r="6075" hidden="1" x14ac:dyDescent="0.3"/>
    <row r="6076" hidden="1" x14ac:dyDescent="0.3"/>
    <row r="6077" hidden="1" x14ac:dyDescent="0.3"/>
    <row r="6078" hidden="1" x14ac:dyDescent="0.3"/>
    <row r="6079" hidden="1" x14ac:dyDescent="0.3"/>
    <row r="6080" hidden="1" x14ac:dyDescent="0.3"/>
    <row r="6081" hidden="1" x14ac:dyDescent="0.3"/>
    <row r="6082" hidden="1" x14ac:dyDescent="0.3"/>
    <row r="6083" hidden="1" x14ac:dyDescent="0.3"/>
    <row r="6084" hidden="1" x14ac:dyDescent="0.3"/>
    <row r="6085" hidden="1" x14ac:dyDescent="0.3"/>
    <row r="6086" hidden="1" x14ac:dyDescent="0.3"/>
    <row r="6087" hidden="1" x14ac:dyDescent="0.3"/>
    <row r="6088" hidden="1" x14ac:dyDescent="0.3"/>
    <row r="6089" hidden="1" x14ac:dyDescent="0.3"/>
    <row r="6090" hidden="1" x14ac:dyDescent="0.3"/>
    <row r="6091" hidden="1" x14ac:dyDescent="0.3"/>
    <row r="6092" hidden="1" x14ac:dyDescent="0.3"/>
    <row r="6093" hidden="1" x14ac:dyDescent="0.3"/>
    <row r="6094" hidden="1" x14ac:dyDescent="0.3"/>
    <row r="6095" hidden="1" x14ac:dyDescent="0.3"/>
    <row r="6096" hidden="1" x14ac:dyDescent="0.3"/>
    <row r="6097" hidden="1" x14ac:dyDescent="0.3"/>
    <row r="6098" hidden="1" x14ac:dyDescent="0.3"/>
    <row r="6099" hidden="1" x14ac:dyDescent="0.3"/>
    <row r="6100" hidden="1" x14ac:dyDescent="0.3"/>
    <row r="6101" hidden="1" x14ac:dyDescent="0.3"/>
    <row r="6102" hidden="1" x14ac:dyDescent="0.3"/>
    <row r="6103" hidden="1" x14ac:dyDescent="0.3"/>
    <row r="6104" hidden="1" x14ac:dyDescent="0.3"/>
    <row r="6105" hidden="1" x14ac:dyDescent="0.3"/>
    <row r="6106" hidden="1" x14ac:dyDescent="0.3"/>
    <row r="6107" hidden="1" x14ac:dyDescent="0.3"/>
    <row r="6108" hidden="1" x14ac:dyDescent="0.3"/>
    <row r="6109" hidden="1" x14ac:dyDescent="0.3"/>
    <row r="6110" hidden="1" x14ac:dyDescent="0.3"/>
    <row r="6111" hidden="1" x14ac:dyDescent="0.3"/>
    <row r="6112" hidden="1" x14ac:dyDescent="0.3"/>
    <row r="6113" hidden="1" x14ac:dyDescent="0.3"/>
    <row r="6114" hidden="1" x14ac:dyDescent="0.3"/>
    <row r="6115" hidden="1" x14ac:dyDescent="0.3"/>
    <row r="6116" hidden="1" x14ac:dyDescent="0.3"/>
    <row r="6117" hidden="1" x14ac:dyDescent="0.3"/>
    <row r="6118" hidden="1" x14ac:dyDescent="0.3"/>
    <row r="6119" hidden="1" x14ac:dyDescent="0.3"/>
    <row r="6120" hidden="1" x14ac:dyDescent="0.3"/>
    <row r="6121" hidden="1" x14ac:dyDescent="0.3"/>
    <row r="6122" hidden="1" x14ac:dyDescent="0.3"/>
    <row r="6123" hidden="1" x14ac:dyDescent="0.3"/>
    <row r="6124" hidden="1" x14ac:dyDescent="0.3"/>
    <row r="6125" hidden="1" x14ac:dyDescent="0.3"/>
    <row r="6126" hidden="1" x14ac:dyDescent="0.3"/>
    <row r="6127" hidden="1" x14ac:dyDescent="0.3"/>
    <row r="6128" hidden="1" x14ac:dyDescent="0.3"/>
    <row r="6129" hidden="1" x14ac:dyDescent="0.3"/>
    <row r="6130" hidden="1" x14ac:dyDescent="0.3"/>
    <row r="6131" hidden="1" x14ac:dyDescent="0.3"/>
    <row r="6132" hidden="1" x14ac:dyDescent="0.3"/>
    <row r="6133" hidden="1" x14ac:dyDescent="0.3"/>
    <row r="6134" hidden="1" x14ac:dyDescent="0.3"/>
    <row r="6135" hidden="1" x14ac:dyDescent="0.3"/>
    <row r="6136" hidden="1" x14ac:dyDescent="0.3"/>
    <row r="6137" hidden="1" x14ac:dyDescent="0.3"/>
    <row r="6138" hidden="1" x14ac:dyDescent="0.3"/>
    <row r="6139" hidden="1" x14ac:dyDescent="0.3"/>
    <row r="6140" hidden="1" x14ac:dyDescent="0.3"/>
    <row r="6141" hidden="1" x14ac:dyDescent="0.3"/>
    <row r="6142" hidden="1" x14ac:dyDescent="0.3"/>
    <row r="6143" hidden="1" x14ac:dyDescent="0.3"/>
    <row r="6144" hidden="1" x14ac:dyDescent="0.3"/>
    <row r="6145" hidden="1" x14ac:dyDescent="0.3"/>
    <row r="6146" hidden="1" x14ac:dyDescent="0.3"/>
    <row r="6147" hidden="1" x14ac:dyDescent="0.3"/>
    <row r="6148" hidden="1" x14ac:dyDescent="0.3"/>
    <row r="6149" hidden="1" x14ac:dyDescent="0.3"/>
    <row r="6150" hidden="1" x14ac:dyDescent="0.3"/>
    <row r="6151" hidden="1" x14ac:dyDescent="0.3"/>
    <row r="6152" hidden="1" x14ac:dyDescent="0.3"/>
    <row r="6153" hidden="1" x14ac:dyDescent="0.3"/>
    <row r="6154" hidden="1" x14ac:dyDescent="0.3"/>
    <row r="6155" hidden="1" x14ac:dyDescent="0.3"/>
    <row r="6156" hidden="1" x14ac:dyDescent="0.3"/>
    <row r="6157" hidden="1" x14ac:dyDescent="0.3"/>
    <row r="6158" hidden="1" x14ac:dyDescent="0.3"/>
    <row r="6159" hidden="1" x14ac:dyDescent="0.3"/>
    <row r="6160" hidden="1" x14ac:dyDescent="0.3"/>
    <row r="6161" hidden="1" x14ac:dyDescent="0.3"/>
    <row r="6162" hidden="1" x14ac:dyDescent="0.3"/>
    <row r="6163" hidden="1" x14ac:dyDescent="0.3"/>
    <row r="6164" hidden="1" x14ac:dyDescent="0.3"/>
    <row r="6165" hidden="1" x14ac:dyDescent="0.3"/>
    <row r="6166" hidden="1" x14ac:dyDescent="0.3"/>
    <row r="6167" hidden="1" x14ac:dyDescent="0.3"/>
    <row r="6168" hidden="1" x14ac:dyDescent="0.3"/>
    <row r="6169" hidden="1" x14ac:dyDescent="0.3"/>
    <row r="6170" hidden="1" x14ac:dyDescent="0.3"/>
    <row r="6171" hidden="1" x14ac:dyDescent="0.3"/>
    <row r="6172" hidden="1" x14ac:dyDescent="0.3"/>
    <row r="6173" hidden="1" x14ac:dyDescent="0.3"/>
    <row r="6174" hidden="1" x14ac:dyDescent="0.3"/>
    <row r="6175" hidden="1" x14ac:dyDescent="0.3"/>
    <row r="6176" hidden="1" x14ac:dyDescent="0.3"/>
    <row r="6177" hidden="1" x14ac:dyDescent="0.3"/>
    <row r="6178" hidden="1" x14ac:dyDescent="0.3"/>
    <row r="6179" hidden="1" x14ac:dyDescent="0.3"/>
    <row r="6180" hidden="1" x14ac:dyDescent="0.3"/>
    <row r="6181" hidden="1" x14ac:dyDescent="0.3"/>
    <row r="6182" hidden="1" x14ac:dyDescent="0.3"/>
    <row r="6183" hidden="1" x14ac:dyDescent="0.3"/>
    <row r="6184" hidden="1" x14ac:dyDescent="0.3"/>
    <row r="6185" hidden="1" x14ac:dyDescent="0.3"/>
    <row r="6186" hidden="1" x14ac:dyDescent="0.3"/>
    <row r="6187" hidden="1" x14ac:dyDescent="0.3"/>
    <row r="6188" hidden="1" x14ac:dyDescent="0.3"/>
    <row r="6189" hidden="1" x14ac:dyDescent="0.3"/>
    <row r="6190" hidden="1" x14ac:dyDescent="0.3"/>
    <row r="6191" hidden="1" x14ac:dyDescent="0.3"/>
    <row r="6192" hidden="1" x14ac:dyDescent="0.3"/>
    <row r="6193" hidden="1" x14ac:dyDescent="0.3"/>
    <row r="6194" hidden="1" x14ac:dyDescent="0.3"/>
    <row r="6195" hidden="1" x14ac:dyDescent="0.3"/>
    <row r="6196" hidden="1" x14ac:dyDescent="0.3"/>
    <row r="6197" hidden="1" x14ac:dyDescent="0.3"/>
    <row r="6198" hidden="1" x14ac:dyDescent="0.3"/>
    <row r="6199" hidden="1" x14ac:dyDescent="0.3"/>
    <row r="6200" hidden="1" x14ac:dyDescent="0.3"/>
    <row r="6201" hidden="1" x14ac:dyDescent="0.3"/>
    <row r="6202" hidden="1" x14ac:dyDescent="0.3"/>
    <row r="6203" hidden="1" x14ac:dyDescent="0.3"/>
    <row r="6204" hidden="1" x14ac:dyDescent="0.3"/>
    <row r="6205" hidden="1" x14ac:dyDescent="0.3"/>
    <row r="6206" hidden="1" x14ac:dyDescent="0.3"/>
    <row r="6207" hidden="1" x14ac:dyDescent="0.3"/>
    <row r="6208" hidden="1" x14ac:dyDescent="0.3"/>
    <row r="6209" hidden="1" x14ac:dyDescent="0.3"/>
    <row r="6210" hidden="1" x14ac:dyDescent="0.3"/>
    <row r="6211" hidden="1" x14ac:dyDescent="0.3"/>
    <row r="6212" hidden="1" x14ac:dyDescent="0.3"/>
    <row r="6213" hidden="1" x14ac:dyDescent="0.3"/>
    <row r="6214" hidden="1" x14ac:dyDescent="0.3"/>
    <row r="6215" hidden="1" x14ac:dyDescent="0.3"/>
    <row r="6216" hidden="1" x14ac:dyDescent="0.3"/>
    <row r="6217" hidden="1" x14ac:dyDescent="0.3"/>
    <row r="6218" hidden="1" x14ac:dyDescent="0.3"/>
    <row r="6219" hidden="1" x14ac:dyDescent="0.3"/>
    <row r="6220" hidden="1" x14ac:dyDescent="0.3"/>
    <row r="6221" hidden="1" x14ac:dyDescent="0.3"/>
    <row r="6222" hidden="1" x14ac:dyDescent="0.3"/>
    <row r="6223" hidden="1" x14ac:dyDescent="0.3"/>
    <row r="6224" hidden="1" x14ac:dyDescent="0.3"/>
    <row r="6225" hidden="1" x14ac:dyDescent="0.3"/>
    <row r="6226" hidden="1" x14ac:dyDescent="0.3"/>
    <row r="6227" hidden="1" x14ac:dyDescent="0.3"/>
    <row r="6228" hidden="1" x14ac:dyDescent="0.3"/>
    <row r="6229" hidden="1" x14ac:dyDescent="0.3"/>
    <row r="6230" hidden="1" x14ac:dyDescent="0.3"/>
    <row r="6231" hidden="1" x14ac:dyDescent="0.3"/>
    <row r="6232" hidden="1" x14ac:dyDescent="0.3"/>
    <row r="6233" hidden="1" x14ac:dyDescent="0.3"/>
    <row r="6234" hidden="1" x14ac:dyDescent="0.3"/>
    <row r="6235" hidden="1" x14ac:dyDescent="0.3"/>
    <row r="6236" hidden="1" x14ac:dyDescent="0.3"/>
    <row r="6237" hidden="1" x14ac:dyDescent="0.3"/>
    <row r="6238" hidden="1" x14ac:dyDescent="0.3"/>
    <row r="6239" hidden="1" x14ac:dyDescent="0.3"/>
    <row r="6240" hidden="1" x14ac:dyDescent="0.3"/>
    <row r="6241" hidden="1" x14ac:dyDescent="0.3"/>
    <row r="6242" hidden="1" x14ac:dyDescent="0.3"/>
    <row r="6243" hidden="1" x14ac:dyDescent="0.3"/>
    <row r="6244" hidden="1" x14ac:dyDescent="0.3"/>
    <row r="6245" hidden="1" x14ac:dyDescent="0.3"/>
    <row r="6246" hidden="1" x14ac:dyDescent="0.3"/>
    <row r="6247" hidden="1" x14ac:dyDescent="0.3"/>
    <row r="6248" hidden="1" x14ac:dyDescent="0.3"/>
    <row r="6249" hidden="1" x14ac:dyDescent="0.3"/>
    <row r="6250" hidden="1" x14ac:dyDescent="0.3"/>
    <row r="6251" hidden="1" x14ac:dyDescent="0.3"/>
    <row r="6252" hidden="1" x14ac:dyDescent="0.3"/>
    <row r="6253" hidden="1" x14ac:dyDescent="0.3"/>
    <row r="6254" hidden="1" x14ac:dyDescent="0.3"/>
    <row r="6255" hidden="1" x14ac:dyDescent="0.3"/>
    <row r="6256" hidden="1" x14ac:dyDescent="0.3"/>
    <row r="6257" hidden="1" x14ac:dyDescent="0.3"/>
    <row r="6258" hidden="1" x14ac:dyDescent="0.3"/>
    <row r="6259" hidden="1" x14ac:dyDescent="0.3"/>
    <row r="6260" hidden="1" x14ac:dyDescent="0.3"/>
    <row r="6261" hidden="1" x14ac:dyDescent="0.3"/>
    <row r="6262" hidden="1" x14ac:dyDescent="0.3"/>
    <row r="6263" hidden="1" x14ac:dyDescent="0.3"/>
    <row r="6264" hidden="1" x14ac:dyDescent="0.3"/>
    <row r="6265" hidden="1" x14ac:dyDescent="0.3"/>
    <row r="6266" hidden="1" x14ac:dyDescent="0.3"/>
    <row r="6267" hidden="1" x14ac:dyDescent="0.3"/>
    <row r="6268" hidden="1" x14ac:dyDescent="0.3"/>
    <row r="6269" hidden="1" x14ac:dyDescent="0.3"/>
    <row r="6270" hidden="1" x14ac:dyDescent="0.3"/>
    <row r="6271" hidden="1" x14ac:dyDescent="0.3"/>
    <row r="6272" hidden="1" x14ac:dyDescent="0.3"/>
    <row r="6273" hidden="1" x14ac:dyDescent="0.3"/>
    <row r="6274" hidden="1" x14ac:dyDescent="0.3"/>
    <row r="6275" hidden="1" x14ac:dyDescent="0.3"/>
    <row r="6276" hidden="1" x14ac:dyDescent="0.3"/>
    <row r="6277" hidden="1" x14ac:dyDescent="0.3"/>
    <row r="6278" hidden="1" x14ac:dyDescent="0.3"/>
    <row r="6279" hidden="1" x14ac:dyDescent="0.3"/>
    <row r="6280" hidden="1" x14ac:dyDescent="0.3"/>
    <row r="6281" hidden="1" x14ac:dyDescent="0.3"/>
    <row r="6282" hidden="1" x14ac:dyDescent="0.3"/>
    <row r="6283" hidden="1" x14ac:dyDescent="0.3"/>
    <row r="6284" hidden="1" x14ac:dyDescent="0.3"/>
    <row r="6285" hidden="1" x14ac:dyDescent="0.3"/>
    <row r="6286" hidden="1" x14ac:dyDescent="0.3"/>
    <row r="6287" hidden="1" x14ac:dyDescent="0.3"/>
    <row r="6288" hidden="1" x14ac:dyDescent="0.3"/>
    <row r="6289" hidden="1" x14ac:dyDescent="0.3"/>
    <row r="6290" hidden="1" x14ac:dyDescent="0.3"/>
    <row r="6291" hidden="1" x14ac:dyDescent="0.3"/>
    <row r="6292" hidden="1" x14ac:dyDescent="0.3"/>
    <row r="6293" hidden="1" x14ac:dyDescent="0.3"/>
    <row r="6294" hidden="1" x14ac:dyDescent="0.3"/>
    <row r="6295" hidden="1" x14ac:dyDescent="0.3"/>
    <row r="6296" hidden="1" x14ac:dyDescent="0.3"/>
    <row r="6297" hidden="1" x14ac:dyDescent="0.3"/>
    <row r="6298" hidden="1" x14ac:dyDescent="0.3"/>
    <row r="6299" hidden="1" x14ac:dyDescent="0.3"/>
    <row r="6300" hidden="1" x14ac:dyDescent="0.3"/>
    <row r="6301" hidden="1" x14ac:dyDescent="0.3"/>
    <row r="6302" hidden="1" x14ac:dyDescent="0.3"/>
    <row r="6303" hidden="1" x14ac:dyDescent="0.3"/>
    <row r="6304" hidden="1" x14ac:dyDescent="0.3"/>
    <row r="6305" hidden="1" x14ac:dyDescent="0.3"/>
    <row r="6306" hidden="1" x14ac:dyDescent="0.3"/>
    <row r="6307" hidden="1" x14ac:dyDescent="0.3"/>
    <row r="6308" hidden="1" x14ac:dyDescent="0.3"/>
    <row r="6309" hidden="1" x14ac:dyDescent="0.3"/>
    <row r="6310" hidden="1" x14ac:dyDescent="0.3"/>
    <row r="6311" hidden="1" x14ac:dyDescent="0.3"/>
    <row r="6312" hidden="1" x14ac:dyDescent="0.3"/>
    <row r="6313" hidden="1" x14ac:dyDescent="0.3"/>
    <row r="6314" hidden="1" x14ac:dyDescent="0.3"/>
    <row r="6315" hidden="1" x14ac:dyDescent="0.3"/>
    <row r="6316" hidden="1" x14ac:dyDescent="0.3"/>
    <row r="6317" hidden="1" x14ac:dyDescent="0.3"/>
    <row r="6318" hidden="1" x14ac:dyDescent="0.3"/>
    <row r="6319" hidden="1" x14ac:dyDescent="0.3"/>
    <row r="6320" hidden="1" x14ac:dyDescent="0.3"/>
    <row r="6321" hidden="1" x14ac:dyDescent="0.3"/>
    <row r="6322" hidden="1" x14ac:dyDescent="0.3"/>
    <row r="6323" hidden="1" x14ac:dyDescent="0.3"/>
    <row r="6324" hidden="1" x14ac:dyDescent="0.3"/>
    <row r="6325" hidden="1" x14ac:dyDescent="0.3"/>
    <row r="6326" hidden="1" x14ac:dyDescent="0.3"/>
    <row r="6327" hidden="1" x14ac:dyDescent="0.3"/>
    <row r="6328" hidden="1" x14ac:dyDescent="0.3"/>
    <row r="6329" hidden="1" x14ac:dyDescent="0.3"/>
    <row r="6330" hidden="1" x14ac:dyDescent="0.3"/>
    <row r="6331" hidden="1" x14ac:dyDescent="0.3"/>
    <row r="6332" hidden="1" x14ac:dyDescent="0.3"/>
    <row r="6333" hidden="1" x14ac:dyDescent="0.3"/>
    <row r="6334" hidden="1" x14ac:dyDescent="0.3"/>
    <row r="6335" hidden="1" x14ac:dyDescent="0.3"/>
    <row r="6336" hidden="1" x14ac:dyDescent="0.3"/>
    <row r="6337" hidden="1" x14ac:dyDescent="0.3"/>
    <row r="6338" hidden="1" x14ac:dyDescent="0.3"/>
    <row r="6339" hidden="1" x14ac:dyDescent="0.3"/>
    <row r="6340" hidden="1" x14ac:dyDescent="0.3"/>
    <row r="6341" hidden="1" x14ac:dyDescent="0.3"/>
    <row r="6342" hidden="1" x14ac:dyDescent="0.3"/>
    <row r="6343" hidden="1" x14ac:dyDescent="0.3"/>
    <row r="6344" hidden="1" x14ac:dyDescent="0.3"/>
    <row r="6345" hidden="1" x14ac:dyDescent="0.3"/>
    <row r="6346" hidden="1" x14ac:dyDescent="0.3"/>
    <row r="6347" hidden="1" x14ac:dyDescent="0.3"/>
    <row r="6348" hidden="1" x14ac:dyDescent="0.3"/>
    <row r="6349" hidden="1" x14ac:dyDescent="0.3"/>
    <row r="6350" hidden="1" x14ac:dyDescent="0.3"/>
    <row r="6351" hidden="1" x14ac:dyDescent="0.3"/>
    <row r="6352" hidden="1" x14ac:dyDescent="0.3"/>
    <row r="6353" hidden="1" x14ac:dyDescent="0.3"/>
    <row r="6354" hidden="1" x14ac:dyDescent="0.3"/>
    <row r="6355" hidden="1" x14ac:dyDescent="0.3"/>
    <row r="6356" hidden="1" x14ac:dyDescent="0.3"/>
    <row r="6357" hidden="1" x14ac:dyDescent="0.3"/>
    <row r="6358" hidden="1" x14ac:dyDescent="0.3"/>
    <row r="6359" hidden="1" x14ac:dyDescent="0.3"/>
    <row r="6360" hidden="1" x14ac:dyDescent="0.3"/>
    <row r="6361" hidden="1" x14ac:dyDescent="0.3"/>
    <row r="6362" hidden="1" x14ac:dyDescent="0.3"/>
    <row r="6363" hidden="1" x14ac:dyDescent="0.3"/>
    <row r="6364" hidden="1" x14ac:dyDescent="0.3"/>
    <row r="6365" hidden="1" x14ac:dyDescent="0.3"/>
    <row r="6366" hidden="1" x14ac:dyDescent="0.3"/>
    <row r="6367" hidden="1" x14ac:dyDescent="0.3"/>
    <row r="6368" hidden="1" x14ac:dyDescent="0.3"/>
    <row r="6369" hidden="1" x14ac:dyDescent="0.3"/>
    <row r="6370" hidden="1" x14ac:dyDescent="0.3"/>
    <row r="6371" hidden="1" x14ac:dyDescent="0.3"/>
    <row r="6372" hidden="1" x14ac:dyDescent="0.3"/>
    <row r="6373" hidden="1" x14ac:dyDescent="0.3"/>
    <row r="6374" hidden="1" x14ac:dyDescent="0.3"/>
    <row r="6375" hidden="1" x14ac:dyDescent="0.3"/>
    <row r="6376" hidden="1" x14ac:dyDescent="0.3"/>
    <row r="6377" hidden="1" x14ac:dyDescent="0.3"/>
    <row r="6378" hidden="1" x14ac:dyDescent="0.3"/>
    <row r="6379" hidden="1" x14ac:dyDescent="0.3"/>
    <row r="6380" hidden="1" x14ac:dyDescent="0.3"/>
    <row r="6381" hidden="1" x14ac:dyDescent="0.3"/>
    <row r="6382" hidden="1" x14ac:dyDescent="0.3"/>
    <row r="6383" hidden="1" x14ac:dyDescent="0.3"/>
    <row r="6384" hidden="1" x14ac:dyDescent="0.3"/>
    <row r="6385" hidden="1" x14ac:dyDescent="0.3"/>
    <row r="6386" hidden="1" x14ac:dyDescent="0.3"/>
    <row r="6387" hidden="1" x14ac:dyDescent="0.3"/>
    <row r="6388" hidden="1" x14ac:dyDescent="0.3"/>
    <row r="6389" hidden="1" x14ac:dyDescent="0.3"/>
    <row r="6390" hidden="1" x14ac:dyDescent="0.3"/>
    <row r="6391" hidden="1" x14ac:dyDescent="0.3"/>
    <row r="6392" hidden="1" x14ac:dyDescent="0.3"/>
    <row r="6393" hidden="1" x14ac:dyDescent="0.3"/>
    <row r="6394" hidden="1" x14ac:dyDescent="0.3"/>
    <row r="6395" hidden="1" x14ac:dyDescent="0.3"/>
    <row r="6396" hidden="1" x14ac:dyDescent="0.3"/>
    <row r="6397" hidden="1" x14ac:dyDescent="0.3"/>
    <row r="6398" hidden="1" x14ac:dyDescent="0.3"/>
    <row r="6399" hidden="1" x14ac:dyDescent="0.3"/>
    <row r="6400" hidden="1" x14ac:dyDescent="0.3"/>
    <row r="6401" hidden="1" x14ac:dyDescent="0.3"/>
    <row r="6402" hidden="1" x14ac:dyDescent="0.3"/>
    <row r="6403" hidden="1" x14ac:dyDescent="0.3"/>
    <row r="6404" hidden="1" x14ac:dyDescent="0.3"/>
    <row r="6405" hidden="1" x14ac:dyDescent="0.3"/>
    <row r="6406" hidden="1" x14ac:dyDescent="0.3"/>
    <row r="6407" hidden="1" x14ac:dyDescent="0.3"/>
    <row r="6408" hidden="1" x14ac:dyDescent="0.3"/>
    <row r="6409" hidden="1" x14ac:dyDescent="0.3"/>
    <row r="6410" hidden="1" x14ac:dyDescent="0.3"/>
    <row r="6411" hidden="1" x14ac:dyDescent="0.3"/>
    <row r="6412" hidden="1" x14ac:dyDescent="0.3"/>
    <row r="6413" hidden="1" x14ac:dyDescent="0.3"/>
    <row r="6414" hidden="1" x14ac:dyDescent="0.3"/>
    <row r="6415" hidden="1" x14ac:dyDescent="0.3"/>
    <row r="6416" hidden="1" x14ac:dyDescent="0.3"/>
    <row r="6417" hidden="1" x14ac:dyDescent="0.3"/>
    <row r="6418" hidden="1" x14ac:dyDescent="0.3"/>
    <row r="6419" hidden="1" x14ac:dyDescent="0.3"/>
    <row r="6420" hidden="1" x14ac:dyDescent="0.3"/>
    <row r="6421" hidden="1" x14ac:dyDescent="0.3"/>
    <row r="6422" hidden="1" x14ac:dyDescent="0.3"/>
    <row r="6423" hidden="1" x14ac:dyDescent="0.3"/>
    <row r="6424" hidden="1" x14ac:dyDescent="0.3"/>
    <row r="6425" hidden="1" x14ac:dyDescent="0.3"/>
    <row r="6426" hidden="1" x14ac:dyDescent="0.3"/>
    <row r="6427" hidden="1" x14ac:dyDescent="0.3"/>
    <row r="6428" hidden="1" x14ac:dyDescent="0.3"/>
    <row r="6429" hidden="1" x14ac:dyDescent="0.3"/>
    <row r="6430" hidden="1" x14ac:dyDescent="0.3"/>
    <row r="6431" hidden="1" x14ac:dyDescent="0.3"/>
    <row r="6432" hidden="1" x14ac:dyDescent="0.3"/>
    <row r="6433" hidden="1" x14ac:dyDescent="0.3"/>
    <row r="6434" hidden="1" x14ac:dyDescent="0.3"/>
    <row r="6435" hidden="1" x14ac:dyDescent="0.3"/>
    <row r="6436" hidden="1" x14ac:dyDescent="0.3"/>
    <row r="6437" hidden="1" x14ac:dyDescent="0.3"/>
    <row r="6438" hidden="1" x14ac:dyDescent="0.3"/>
    <row r="6439" hidden="1" x14ac:dyDescent="0.3"/>
    <row r="6440" hidden="1" x14ac:dyDescent="0.3"/>
    <row r="6441" hidden="1" x14ac:dyDescent="0.3"/>
    <row r="6442" hidden="1" x14ac:dyDescent="0.3"/>
    <row r="6443" hidden="1" x14ac:dyDescent="0.3"/>
    <row r="6444" hidden="1" x14ac:dyDescent="0.3"/>
    <row r="6445" hidden="1" x14ac:dyDescent="0.3"/>
    <row r="6446" hidden="1" x14ac:dyDescent="0.3"/>
    <row r="6447" hidden="1" x14ac:dyDescent="0.3"/>
    <row r="6448" hidden="1" x14ac:dyDescent="0.3"/>
    <row r="6449" hidden="1" x14ac:dyDescent="0.3"/>
    <row r="6450" hidden="1" x14ac:dyDescent="0.3"/>
    <row r="6451" hidden="1" x14ac:dyDescent="0.3"/>
    <row r="6452" hidden="1" x14ac:dyDescent="0.3"/>
    <row r="6453" hidden="1" x14ac:dyDescent="0.3"/>
    <row r="6454" hidden="1" x14ac:dyDescent="0.3"/>
    <row r="6455" hidden="1" x14ac:dyDescent="0.3"/>
    <row r="6456" hidden="1" x14ac:dyDescent="0.3"/>
    <row r="6457" hidden="1" x14ac:dyDescent="0.3"/>
    <row r="6458" hidden="1" x14ac:dyDescent="0.3"/>
    <row r="6459" hidden="1" x14ac:dyDescent="0.3"/>
    <row r="6460" hidden="1" x14ac:dyDescent="0.3"/>
    <row r="6461" hidden="1" x14ac:dyDescent="0.3"/>
    <row r="6462" hidden="1" x14ac:dyDescent="0.3"/>
    <row r="6463" hidden="1" x14ac:dyDescent="0.3"/>
    <row r="6464" hidden="1" x14ac:dyDescent="0.3"/>
    <row r="6465" hidden="1" x14ac:dyDescent="0.3"/>
    <row r="6466" hidden="1" x14ac:dyDescent="0.3"/>
    <row r="6467" hidden="1" x14ac:dyDescent="0.3"/>
    <row r="6468" hidden="1" x14ac:dyDescent="0.3"/>
    <row r="6469" hidden="1" x14ac:dyDescent="0.3"/>
    <row r="6470" hidden="1" x14ac:dyDescent="0.3"/>
    <row r="6471" hidden="1" x14ac:dyDescent="0.3"/>
    <row r="6472" hidden="1" x14ac:dyDescent="0.3"/>
    <row r="6473" hidden="1" x14ac:dyDescent="0.3"/>
    <row r="6474" hidden="1" x14ac:dyDescent="0.3"/>
    <row r="6475" hidden="1" x14ac:dyDescent="0.3"/>
    <row r="6476" hidden="1" x14ac:dyDescent="0.3"/>
    <row r="6477" hidden="1" x14ac:dyDescent="0.3"/>
    <row r="6478" hidden="1" x14ac:dyDescent="0.3"/>
    <row r="6479" hidden="1" x14ac:dyDescent="0.3"/>
    <row r="6480" hidden="1" x14ac:dyDescent="0.3"/>
    <row r="6481" hidden="1" x14ac:dyDescent="0.3"/>
    <row r="6482" hidden="1" x14ac:dyDescent="0.3"/>
    <row r="6483" hidden="1" x14ac:dyDescent="0.3"/>
    <row r="6484" hidden="1" x14ac:dyDescent="0.3"/>
    <row r="6485" hidden="1" x14ac:dyDescent="0.3"/>
    <row r="6486" hidden="1" x14ac:dyDescent="0.3"/>
    <row r="6487" hidden="1" x14ac:dyDescent="0.3"/>
    <row r="6488" hidden="1" x14ac:dyDescent="0.3"/>
    <row r="6489" hidden="1" x14ac:dyDescent="0.3"/>
    <row r="6490" hidden="1" x14ac:dyDescent="0.3"/>
    <row r="6491" hidden="1" x14ac:dyDescent="0.3"/>
    <row r="6492" hidden="1" x14ac:dyDescent="0.3"/>
    <row r="6493" hidden="1" x14ac:dyDescent="0.3"/>
    <row r="6494" hidden="1" x14ac:dyDescent="0.3"/>
    <row r="6495" hidden="1" x14ac:dyDescent="0.3"/>
    <row r="6496" hidden="1" x14ac:dyDescent="0.3"/>
    <row r="6497" hidden="1" x14ac:dyDescent="0.3"/>
    <row r="6498" hidden="1" x14ac:dyDescent="0.3"/>
    <row r="6499" hidden="1" x14ac:dyDescent="0.3"/>
    <row r="6500" hidden="1" x14ac:dyDescent="0.3"/>
    <row r="6501" hidden="1" x14ac:dyDescent="0.3"/>
    <row r="6502" hidden="1" x14ac:dyDescent="0.3"/>
    <row r="6503" hidden="1" x14ac:dyDescent="0.3"/>
    <row r="6504" hidden="1" x14ac:dyDescent="0.3"/>
    <row r="6505" hidden="1" x14ac:dyDescent="0.3"/>
    <row r="6506" hidden="1" x14ac:dyDescent="0.3"/>
    <row r="6507" hidden="1" x14ac:dyDescent="0.3"/>
    <row r="6508" hidden="1" x14ac:dyDescent="0.3"/>
    <row r="6509" hidden="1" x14ac:dyDescent="0.3"/>
    <row r="6510" hidden="1" x14ac:dyDescent="0.3"/>
    <row r="6511" hidden="1" x14ac:dyDescent="0.3"/>
    <row r="6512" hidden="1" x14ac:dyDescent="0.3"/>
    <row r="6513" hidden="1" x14ac:dyDescent="0.3"/>
    <row r="6514" hidden="1" x14ac:dyDescent="0.3"/>
    <row r="6515" hidden="1" x14ac:dyDescent="0.3"/>
    <row r="6516" hidden="1" x14ac:dyDescent="0.3"/>
    <row r="6517" hidden="1" x14ac:dyDescent="0.3"/>
    <row r="6518" hidden="1" x14ac:dyDescent="0.3"/>
    <row r="6519" hidden="1" x14ac:dyDescent="0.3"/>
    <row r="6520" hidden="1" x14ac:dyDescent="0.3"/>
    <row r="6521" hidden="1" x14ac:dyDescent="0.3"/>
    <row r="6522" hidden="1" x14ac:dyDescent="0.3"/>
    <row r="6523" hidden="1" x14ac:dyDescent="0.3"/>
    <row r="6524" hidden="1" x14ac:dyDescent="0.3"/>
    <row r="6525" hidden="1" x14ac:dyDescent="0.3"/>
    <row r="6526" hidden="1" x14ac:dyDescent="0.3"/>
    <row r="6527" hidden="1" x14ac:dyDescent="0.3"/>
    <row r="6528" hidden="1" x14ac:dyDescent="0.3"/>
    <row r="6529" hidden="1" x14ac:dyDescent="0.3"/>
    <row r="6530" hidden="1" x14ac:dyDescent="0.3"/>
    <row r="6531" hidden="1" x14ac:dyDescent="0.3"/>
    <row r="6532" hidden="1" x14ac:dyDescent="0.3"/>
    <row r="6533" hidden="1" x14ac:dyDescent="0.3"/>
    <row r="6534" hidden="1" x14ac:dyDescent="0.3"/>
    <row r="6535" hidden="1" x14ac:dyDescent="0.3"/>
    <row r="6536" hidden="1" x14ac:dyDescent="0.3"/>
    <row r="6537" hidden="1" x14ac:dyDescent="0.3"/>
    <row r="6538" hidden="1" x14ac:dyDescent="0.3"/>
    <row r="6539" hidden="1" x14ac:dyDescent="0.3"/>
    <row r="6540" hidden="1" x14ac:dyDescent="0.3"/>
    <row r="6541" hidden="1" x14ac:dyDescent="0.3"/>
    <row r="6542" hidden="1" x14ac:dyDescent="0.3"/>
    <row r="6543" hidden="1" x14ac:dyDescent="0.3"/>
    <row r="6544" hidden="1" x14ac:dyDescent="0.3"/>
    <row r="6545" hidden="1" x14ac:dyDescent="0.3"/>
    <row r="6546" hidden="1" x14ac:dyDescent="0.3"/>
    <row r="6547" hidden="1" x14ac:dyDescent="0.3"/>
    <row r="6548" hidden="1" x14ac:dyDescent="0.3"/>
    <row r="6549" hidden="1" x14ac:dyDescent="0.3"/>
    <row r="6550" hidden="1" x14ac:dyDescent="0.3"/>
    <row r="6551" hidden="1" x14ac:dyDescent="0.3"/>
    <row r="6552" hidden="1" x14ac:dyDescent="0.3"/>
    <row r="6553" hidden="1" x14ac:dyDescent="0.3"/>
    <row r="6554" hidden="1" x14ac:dyDescent="0.3"/>
    <row r="6555" hidden="1" x14ac:dyDescent="0.3"/>
    <row r="6556" hidden="1" x14ac:dyDescent="0.3"/>
    <row r="6557" hidden="1" x14ac:dyDescent="0.3"/>
    <row r="6558" hidden="1" x14ac:dyDescent="0.3"/>
    <row r="6559" hidden="1" x14ac:dyDescent="0.3"/>
    <row r="6560" hidden="1" x14ac:dyDescent="0.3"/>
    <row r="6561" hidden="1" x14ac:dyDescent="0.3"/>
    <row r="6562" hidden="1" x14ac:dyDescent="0.3"/>
    <row r="6563" hidden="1" x14ac:dyDescent="0.3"/>
    <row r="6564" hidden="1" x14ac:dyDescent="0.3"/>
    <row r="6565" hidden="1" x14ac:dyDescent="0.3"/>
    <row r="6566" hidden="1" x14ac:dyDescent="0.3"/>
    <row r="6567" hidden="1" x14ac:dyDescent="0.3"/>
    <row r="6568" hidden="1" x14ac:dyDescent="0.3"/>
    <row r="6569" hidden="1" x14ac:dyDescent="0.3"/>
    <row r="6570" hidden="1" x14ac:dyDescent="0.3"/>
    <row r="6571" hidden="1" x14ac:dyDescent="0.3"/>
    <row r="6572" hidden="1" x14ac:dyDescent="0.3"/>
    <row r="6573" hidden="1" x14ac:dyDescent="0.3"/>
    <row r="6574" hidden="1" x14ac:dyDescent="0.3"/>
    <row r="6575" hidden="1" x14ac:dyDescent="0.3"/>
    <row r="6576" hidden="1" x14ac:dyDescent="0.3"/>
    <row r="6577" hidden="1" x14ac:dyDescent="0.3"/>
    <row r="6578" hidden="1" x14ac:dyDescent="0.3"/>
    <row r="6579" hidden="1" x14ac:dyDescent="0.3"/>
    <row r="6580" hidden="1" x14ac:dyDescent="0.3"/>
    <row r="6581" hidden="1" x14ac:dyDescent="0.3"/>
    <row r="6582" hidden="1" x14ac:dyDescent="0.3"/>
    <row r="6583" hidden="1" x14ac:dyDescent="0.3"/>
    <row r="6584" hidden="1" x14ac:dyDescent="0.3"/>
    <row r="6585" hidden="1" x14ac:dyDescent="0.3"/>
    <row r="6586" hidden="1" x14ac:dyDescent="0.3"/>
    <row r="6587" hidden="1" x14ac:dyDescent="0.3"/>
    <row r="6588" hidden="1" x14ac:dyDescent="0.3"/>
    <row r="6589" hidden="1" x14ac:dyDescent="0.3"/>
    <row r="6590" hidden="1" x14ac:dyDescent="0.3"/>
    <row r="6591" hidden="1" x14ac:dyDescent="0.3"/>
    <row r="6592" hidden="1" x14ac:dyDescent="0.3"/>
    <row r="6593" hidden="1" x14ac:dyDescent="0.3"/>
    <row r="6594" hidden="1" x14ac:dyDescent="0.3"/>
    <row r="6595" hidden="1" x14ac:dyDescent="0.3"/>
    <row r="6596" hidden="1" x14ac:dyDescent="0.3"/>
    <row r="6597" hidden="1" x14ac:dyDescent="0.3"/>
    <row r="6598" hidden="1" x14ac:dyDescent="0.3"/>
    <row r="6599" hidden="1" x14ac:dyDescent="0.3"/>
    <row r="6600" hidden="1" x14ac:dyDescent="0.3"/>
    <row r="6601" hidden="1" x14ac:dyDescent="0.3"/>
    <row r="6602" hidden="1" x14ac:dyDescent="0.3"/>
    <row r="6603" hidden="1" x14ac:dyDescent="0.3"/>
    <row r="6604" hidden="1" x14ac:dyDescent="0.3"/>
    <row r="6605" hidden="1" x14ac:dyDescent="0.3"/>
    <row r="6606" hidden="1" x14ac:dyDescent="0.3"/>
    <row r="6607" hidden="1" x14ac:dyDescent="0.3"/>
    <row r="6608" hidden="1" x14ac:dyDescent="0.3"/>
    <row r="6609" hidden="1" x14ac:dyDescent="0.3"/>
    <row r="6610" hidden="1" x14ac:dyDescent="0.3"/>
    <row r="6611" hidden="1" x14ac:dyDescent="0.3"/>
    <row r="6612" hidden="1" x14ac:dyDescent="0.3"/>
    <row r="6613" hidden="1" x14ac:dyDescent="0.3"/>
    <row r="6614" hidden="1" x14ac:dyDescent="0.3"/>
    <row r="6615" hidden="1" x14ac:dyDescent="0.3"/>
    <row r="6616" hidden="1" x14ac:dyDescent="0.3"/>
    <row r="6617" hidden="1" x14ac:dyDescent="0.3"/>
    <row r="6618" hidden="1" x14ac:dyDescent="0.3"/>
    <row r="6619" hidden="1" x14ac:dyDescent="0.3"/>
    <row r="6620" hidden="1" x14ac:dyDescent="0.3"/>
    <row r="6621" hidden="1" x14ac:dyDescent="0.3"/>
    <row r="6622" hidden="1" x14ac:dyDescent="0.3"/>
    <row r="6623" hidden="1" x14ac:dyDescent="0.3"/>
    <row r="6624" hidden="1" x14ac:dyDescent="0.3"/>
    <row r="6625" hidden="1" x14ac:dyDescent="0.3"/>
    <row r="6626" hidden="1" x14ac:dyDescent="0.3"/>
    <row r="6627" hidden="1" x14ac:dyDescent="0.3"/>
    <row r="6628" hidden="1" x14ac:dyDescent="0.3"/>
    <row r="6629" hidden="1" x14ac:dyDescent="0.3"/>
    <row r="6630" hidden="1" x14ac:dyDescent="0.3"/>
    <row r="6631" hidden="1" x14ac:dyDescent="0.3"/>
    <row r="6632" hidden="1" x14ac:dyDescent="0.3"/>
    <row r="6633" hidden="1" x14ac:dyDescent="0.3"/>
    <row r="6634" hidden="1" x14ac:dyDescent="0.3"/>
    <row r="6635" hidden="1" x14ac:dyDescent="0.3"/>
    <row r="6636" hidden="1" x14ac:dyDescent="0.3"/>
    <row r="6637" hidden="1" x14ac:dyDescent="0.3"/>
    <row r="6638" hidden="1" x14ac:dyDescent="0.3"/>
    <row r="6639" hidden="1" x14ac:dyDescent="0.3"/>
    <row r="6640" hidden="1" x14ac:dyDescent="0.3"/>
    <row r="6641" hidden="1" x14ac:dyDescent="0.3"/>
    <row r="6642" hidden="1" x14ac:dyDescent="0.3"/>
    <row r="6643" hidden="1" x14ac:dyDescent="0.3"/>
    <row r="6644" hidden="1" x14ac:dyDescent="0.3"/>
    <row r="6645" hidden="1" x14ac:dyDescent="0.3"/>
    <row r="6646" hidden="1" x14ac:dyDescent="0.3"/>
    <row r="6647" hidden="1" x14ac:dyDescent="0.3"/>
    <row r="6648" hidden="1" x14ac:dyDescent="0.3"/>
    <row r="6649" hidden="1" x14ac:dyDescent="0.3"/>
    <row r="6650" hidden="1" x14ac:dyDescent="0.3"/>
    <row r="6651" hidden="1" x14ac:dyDescent="0.3"/>
    <row r="6652" hidden="1" x14ac:dyDescent="0.3"/>
    <row r="6653" hidden="1" x14ac:dyDescent="0.3"/>
    <row r="6654" hidden="1" x14ac:dyDescent="0.3"/>
    <row r="6655" hidden="1" x14ac:dyDescent="0.3"/>
    <row r="6656" hidden="1" x14ac:dyDescent="0.3"/>
    <row r="6657" hidden="1" x14ac:dyDescent="0.3"/>
    <row r="6658" hidden="1" x14ac:dyDescent="0.3"/>
    <row r="6659" hidden="1" x14ac:dyDescent="0.3"/>
    <row r="6660" hidden="1" x14ac:dyDescent="0.3"/>
    <row r="6661" hidden="1" x14ac:dyDescent="0.3"/>
    <row r="6662" hidden="1" x14ac:dyDescent="0.3"/>
    <row r="6663" hidden="1" x14ac:dyDescent="0.3"/>
    <row r="6664" hidden="1" x14ac:dyDescent="0.3"/>
    <row r="6665" hidden="1" x14ac:dyDescent="0.3"/>
    <row r="6666" hidden="1" x14ac:dyDescent="0.3"/>
    <row r="6667" hidden="1" x14ac:dyDescent="0.3"/>
    <row r="6668" hidden="1" x14ac:dyDescent="0.3"/>
    <row r="6669" hidden="1" x14ac:dyDescent="0.3"/>
    <row r="6670" hidden="1" x14ac:dyDescent="0.3"/>
    <row r="6671" hidden="1" x14ac:dyDescent="0.3"/>
    <row r="6672" hidden="1" x14ac:dyDescent="0.3"/>
    <row r="6673" hidden="1" x14ac:dyDescent="0.3"/>
    <row r="6674" hidden="1" x14ac:dyDescent="0.3"/>
    <row r="6675" hidden="1" x14ac:dyDescent="0.3"/>
    <row r="6676" hidden="1" x14ac:dyDescent="0.3"/>
    <row r="6677" hidden="1" x14ac:dyDescent="0.3"/>
    <row r="6678" hidden="1" x14ac:dyDescent="0.3"/>
    <row r="6679" hidden="1" x14ac:dyDescent="0.3"/>
    <row r="6680" hidden="1" x14ac:dyDescent="0.3"/>
    <row r="6681" hidden="1" x14ac:dyDescent="0.3"/>
    <row r="6682" hidden="1" x14ac:dyDescent="0.3"/>
    <row r="6683" hidden="1" x14ac:dyDescent="0.3"/>
    <row r="6684" hidden="1" x14ac:dyDescent="0.3"/>
    <row r="6685" hidden="1" x14ac:dyDescent="0.3"/>
    <row r="6686" hidden="1" x14ac:dyDescent="0.3"/>
    <row r="6687" hidden="1" x14ac:dyDescent="0.3"/>
    <row r="6688" hidden="1" x14ac:dyDescent="0.3"/>
    <row r="6689" hidden="1" x14ac:dyDescent="0.3"/>
    <row r="6690" hidden="1" x14ac:dyDescent="0.3"/>
    <row r="6691" hidden="1" x14ac:dyDescent="0.3"/>
    <row r="6692" hidden="1" x14ac:dyDescent="0.3"/>
    <row r="6693" hidden="1" x14ac:dyDescent="0.3"/>
    <row r="6694" hidden="1" x14ac:dyDescent="0.3"/>
    <row r="6695" hidden="1" x14ac:dyDescent="0.3"/>
    <row r="6696" hidden="1" x14ac:dyDescent="0.3"/>
    <row r="6697" hidden="1" x14ac:dyDescent="0.3"/>
    <row r="6698" hidden="1" x14ac:dyDescent="0.3"/>
    <row r="6699" hidden="1" x14ac:dyDescent="0.3"/>
    <row r="6700" hidden="1" x14ac:dyDescent="0.3"/>
    <row r="6701" hidden="1" x14ac:dyDescent="0.3"/>
    <row r="6702" hidden="1" x14ac:dyDescent="0.3"/>
    <row r="6703" hidden="1" x14ac:dyDescent="0.3"/>
    <row r="6704" hidden="1" x14ac:dyDescent="0.3"/>
    <row r="6705" hidden="1" x14ac:dyDescent="0.3"/>
    <row r="6706" hidden="1" x14ac:dyDescent="0.3"/>
    <row r="6707" hidden="1" x14ac:dyDescent="0.3"/>
    <row r="6708" hidden="1" x14ac:dyDescent="0.3"/>
    <row r="6709" hidden="1" x14ac:dyDescent="0.3"/>
    <row r="6710" hidden="1" x14ac:dyDescent="0.3"/>
    <row r="6711" hidden="1" x14ac:dyDescent="0.3"/>
    <row r="6712" hidden="1" x14ac:dyDescent="0.3"/>
    <row r="6713" hidden="1" x14ac:dyDescent="0.3"/>
    <row r="6714" hidden="1" x14ac:dyDescent="0.3"/>
    <row r="6715" hidden="1" x14ac:dyDescent="0.3"/>
    <row r="6716" hidden="1" x14ac:dyDescent="0.3"/>
    <row r="6717" hidden="1" x14ac:dyDescent="0.3"/>
    <row r="6718" hidden="1" x14ac:dyDescent="0.3"/>
    <row r="6719" hidden="1" x14ac:dyDescent="0.3"/>
    <row r="6720" hidden="1" x14ac:dyDescent="0.3"/>
    <row r="6721" hidden="1" x14ac:dyDescent="0.3"/>
    <row r="6722" hidden="1" x14ac:dyDescent="0.3"/>
    <row r="6723" hidden="1" x14ac:dyDescent="0.3"/>
    <row r="6724" hidden="1" x14ac:dyDescent="0.3"/>
    <row r="6725" hidden="1" x14ac:dyDescent="0.3"/>
    <row r="6726" hidden="1" x14ac:dyDescent="0.3"/>
    <row r="6727" hidden="1" x14ac:dyDescent="0.3"/>
    <row r="6728" hidden="1" x14ac:dyDescent="0.3"/>
    <row r="6729" hidden="1" x14ac:dyDescent="0.3"/>
    <row r="6730" hidden="1" x14ac:dyDescent="0.3"/>
    <row r="6731" hidden="1" x14ac:dyDescent="0.3"/>
    <row r="6732" hidden="1" x14ac:dyDescent="0.3"/>
    <row r="6733" hidden="1" x14ac:dyDescent="0.3"/>
    <row r="6734" hidden="1" x14ac:dyDescent="0.3"/>
    <row r="6735" hidden="1" x14ac:dyDescent="0.3"/>
    <row r="6736" hidden="1" x14ac:dyDescent="0.3"/>
    <row r="6737" hidden="1" x14ac:dyDescent="0.3"/>
    <row r="6738" hidden="1" x14ac:dyDescent="0.3"/>
    <row r="6739" hidden="1" x14ac:dyDescent="0.3"/>
    <row r="6740" hidden="1" x14ac:dyDescent="0.3"/>
    <row r="6741" hidden="1" x14ac:dyDescent="0.3"/>
    <row r="6742" hidden="1" x14ac:dyDescent="0.3"/>
    <row r="6743" hidden="1" x14ac:dyDescent="0.3"/>
    <row r="6744" hidden="1" x14ac:dyDescent="0.3"/>
    <row r="6745" hidden="1" x14ac:dyDescent="0.3"/>
    <row r="6746" hidden="1" x14ac:dyDescent="0.3"/>
    <row r="6747" hidden="1" x14ac:dyDescent="0.3"/>
    <row r="6748" hidden="1" x14ac:dyDescent="0.3"/>
    <row r="6749" hidden="1" x14ac:dyDescent="0.3"/>
    <row r="6750" hidden="1" x14ac:dyDescent="0.3"/>
    <row r="6751" hidden="1" x14ac:dyDescent="0.3"/>
    <row r="6752" hidden="1" x14ac:dyDescent="0.3"/>
    <row r="6753" hidden="1" x14ac:dyDescent="0.3"/>
    <row r="6754" hidden="1" x14ac:dyDescent="0.3"/>
    <row r="6755" hidden="1" x14ac:dyDescent="0.3"/>
    <row r="6756" hidden="1" x14ac:dyDescent="0.3"/>
    <row r="6757" hidden="1" x14ac:dyDescent="0.3"/>
    <row r="6758" hidden="1" x14ac:dyDescent="0.3"/>
    <row r="6759" hidden="1" x14ac:dyDescent="0.3"/>
    <row r="6760" hidden="1" x14ac:dyDescent="0.3"/>
    <row r="6761" hidden="1" x14ac:dyDescent="0.3"/>
    <row r="6762" hidden="1" x14ac:dyDescent="0.3"/>
    <row r="6763" hidden="1" x14ac:dyDescent="0.3"/>
    <row r="6764" hidden="1" x14ac:dyDescent="0.3"/>
    <row r="6765" hidden="1" x14ac:dyDescent="0.3"/>
    <row r="6766" hidden="1" x14ac:dyDescent="0.3"/>
    <row r="6767" hidden="1" x14ac:dyDescent="0.3"/>
    <row r="6768" hidden="1" x14ac:dyDescent="0.3"/>
    <row r="6769" hidden="1" x14ac:dyDescent="0.3"/>
    <row r="6770" hidden="1" x14ac:dyDescent="0.3"/>
    <row r="6771" hidden="1" x14ac:dyDescent="0.3"/>
    <row r="6772" hidden="1" x14ac:dyDescent="0.3"/>
    <row r="6773" hidden="1" x14ac:dyDescent="0.3"/>
    <row r="6774" hidden="1" x14ac:dyDescent="0.3"/>
    <row r="6775" hidden="1" x14ac:dyDescent="0.3"/>
    <row r="6776" hidden="1" x14ac:dyDescent="0.3"/>
    <row r="6777" hidden="1" x14ac:dyDescent="0.3"/>
    <row r="6778" hidden="1" x14ac:dyDescent="0.3"/>
    <row r="6779" hidden="1" x14ac:dyDescent="0.3"/>
    <row r="6780" hidden="1" x14ac:dyDescent="0.3"/>
    <row r="6781" hidden="1" x14ac:dyDescent="0.3"/>
    <row r="6782" hidden="1" x14ac:dyDescent="0.3"/>
    <row r="6783" hidden="1" x14ac:dyDescent="0.3"/>
    <row r="6784" hidden="1" x14ac:dyDescent="0.3"/>
    <row r="6785" hidden="1" x14ac:dyDescent="0.3"/>
    <row r="6786" hidden="1" x14ac:dyDescent="0.3"/>
    <row r="6787" hidden="1" x14ac:dyDescent="0.3"/>
    <row r="6788" hidden="1" x14ac:dyDescent="0.3"/>
    <row r="6789" hidden="1" x14ac:dyDescent="0.3"/>
    <row r="6790" hidden="1" x14ac:dyDescent="0.3"/>
    <row r="6791" hidden="1" x14ac:dyDescent="0.3"/>
    <row r="6792" hidden="1" x14ac:dyDescent="0.3"/>
    <row r="6793" hidden="1" x14ac:dyDescent="0.3"/>
    <row r="6794" hidden="1" x14ac:dyDescent="0.3"/>
    <row r="6795" hidden="1" x14ac:dyDescent="0.3"/>
    <row r="6796" hidden="1" x14ac:dyDescent="0.3"/>
    <row r="6797" hidden="1" x14ac:dyDescent="0.3"/>
    <row r="6798" hidden="1" x14ac:dyDescent="0.3"/>
    <row r="6799" hidden="1" x14ac:dyDescent="0.3"/>
    <row r="6800" hidden="1" x14ac:dyDescent="0.3"/>
    <row r="6801" hidden="1" x14ac:dyDescent="0.3"/>
    <row r="6802" hidden="1" x14ac:dyDescent="0.3"/>
    <row r="6803" hidden="1" x14ac:dyDescent="0.3"/>
    <row r="6804" hidden="1" x14ac:dyDescent="0.3"/>
    <row r="6805" hidden="1" x14ac:dyDescent="0.3"/>
    <row r="6806" hidden="1" x14ac:dyDescent="0.3"/>
    <row r="6807" hidden="1" x14ac:dyDescent="0.3"/>
    <row r="6808" hidden="1" x14ac:dyDescent="0.3"/>
    <row r="6809" hidden="1" x14ac:dyDescent="0.3"/>
    <row r="6810" hidden="1" x14ac:dyDescent="0.3"/>
    <row r="6811" hidden="1" x14ac:dyDescent="0.3"/>
    <row r="6812" hidden="1" x14ac:dyDescent="0.3"/>
    <row r="6813" hidden="1" x14ac:dyDescent="0.3"/>
    <row r="6814" hidden="1" x14ac:dyDescent="0.3"/>
    <row r="6815" hidden="1" x14ac:dyDescent="0.3"/>
    <row r="6816" hidden="1" x14ac:dyDescent="0.3"/>
    <row r="6817" hidden="1" x14ac:dyDescent="0.3"/>
    <row r="6818" hidden="1" x14ac:dyDescent="0.3"/>
    <row r="6819" hidden="1" x14ac:dyDescent="0.3"/>
    <row r="6820" hidden="1" x14ac:dyDescent="0.3"/>
    <row r="6821" hidden="1" x14ac:dyDescent="0.3"/>
    <row r="6822" hidden="1" x14ac:dyDescent="0.3"/>
    <row r="6823" hidden="1" x14ac:dyDescent="0.3"/>
    <row r="6824" hidden="1" x14ac:dyDescent="0.3"/>
    <row r="6825" hidden="1" x14ac:dyDescent="0.3"/>
    <row r="6826" hidden="1" x14ac:dyDescent="0.3"/>
    <row r="6827" hidden="1" x14ac:dyDescent="0.3"/>
    <row r="6828" hidden="1" x14ac:dyDescent="0.3"/>
    <row r="6829" hidden="1" x14ac:dyDescent="0.3"/>
    <row r="6830" hidden="1" x14ac:dyDescent="0.3"/>
    <row r="6831" hidden="1" x14ac:dyDescent="0.3"/>
    <row r="6832" hidden="1" x14ac:dyDescent="0.3"/>
    <row r="6833" hidden="1" x14ac:dyDescent="0.3"/>
    <row r="6834" hidden="1" x14ac:dyDescent="0.3"/>
    <row r="6835" hidden="1" x14ac:dyDescent="0.3"/>
    <row r="6836" hidden="1" x14ac:dyDescent="0.3"/>
    <row r="6837" hidden="1" x14ac:dyDescent="0.3"/>
    <row r="6838" hidden="1" x14ac:dyDescent="0.3"/>
    <row r="6839" hidden="1" x14ac:dyDescent="0.3"/>
    <row r="6840" hidden="1" x14ac:dyDescent="0.3"/>
    <row r="6841" hidden="1" x14ac:dyDescent="0.3"/>
    <row r="6842" hidden="1" x14ac:dyDescent="0.3"/>
    <row r="6843" hidden="1" x14ac:dyDescent="0.3"/>
    <row r="6844" hidden="1" x14ac:dyDescent="0.3"/>
    <row r="6845" hidden="1" x14ac:dyDescent="0.3"/>
    <row r="6846" hidden="1" x14ac:dyDescent="0.3"/>
    <row r="6847" hidden="1" x14ac:dyDescent="0.3"/>
    <row r="6848" hidden="1" x14ac:dyDescent="0.3"/>
    <row r="6849" hidden="1" x14ac:dyDescent="0.3"/>
    <row r="6850" hidden="1" x14ac:dyDescent="0.3"/>
    <row r="6851" hidden="1" x14ac:dyDescent="0.3"/>
    <row r="6852" hidden="1" x14ac:dyDescent="0.3"/>
    <row r="6853" hidden="1" x14ac:dyDescent="0.3"/>
    <row r="6854" hidden="1" x14ac:dyDescent="0.3"/>
    <row r="6855" hidden="1" x14ac:dyDescent="0.3"/>
    <row r="6856" hidden="1" x14ac:dyDescent="0.3"/>
    <row r="6857" hidden="1" x14ac:dyDescent="0.3"/>
    <row r="6858" hidden="1" x14ac:dyDescent="0.3"/>
    <row r="6859" hidden="1" x14ac:dyDescent="0.3"/>
    <row r="6860" hidden="1" x14ac:dyDescent="0.3"/>
    <row r="6861" hidden="1" x14ac:dyDescent="0.3"/>
    <row r="6862" hidden="1" x14ac:dyDescent="0.3"/>
    <row r="6863" hidden="1" x14ac:dyDescent="0.3"/>
    <row r="6864" hidden="1" x14ac:dyDescent="0.3"/>
    <row r="6865" hidden="1" x14ac:dyDescent="0.3"/>
    <row r="6866" hidden="1" x14ac:dyDescent="0.3"/>
    <row r="6867" hidden="1" x14ac:dyDescent="0.3"/>
    <row r="6868" hidden="1" x14ac:dyDescent="0.3"/>
    <row r="6869" hidden="1" x14ac:dyDescent="0.3"/>
    <row r="6870" hidden="1" x14ac:dyDescent="0.3"/>
    <row r="6871" hidden="1" x14ac:dyDescent="0.3"/>
    <row r="6872" hidden="1" x14ac:dyDescent="0.3"/>
    <row r="6873" hidden="1" x14ac:dyDescent="0.3"/>
    <row r="6874" hidden="1" x14ac:dyDescent="0.3"/>
    <row r="6875" hidden="1" x14ac:dyDescent="0.3"/>
    <row r="6876" hidden="1" x14ac:dyDescent="0.3"/>
    <row r="6877" hidden="1" x14ac:dyDescent="0.3"/>
    <row r="6878" hidden="1" x14ac:dyDescent="0.3"/>
    <row r="6879" hidden="1" x14ac:dyDescent="0.3"/>
    <row r="6880" hidden="1" x14ac:dyDescent="0.3"/>
    <row r="6881" hidden="1" x14ac:dyDescent="0.3"/>
    <row r="6882" hidden="1" x14ac:dyDescent="0.3"/>
    <row r="6883" hidden="1" x14ac:dyDescent="0.3"/>
    <row r="6884" hidden="1" x14ac:dyDescent="0.3"/>
    <row r="6885" hidden="1" x14ac:dyDescent="0.3"/>
    <row r="6886" hidden="1" x14ac:dyDescent="0.3"/>
    <row r="6887" hidden="1" x14ac:dyDescent="0.3"/>
    <row r="6888" hidden="1" x14ac:dyDescent="0.3"/>
    <row r="6889" hidden="1" x14ac:dyDescent="0.3"/>
    <row r="6890" hidden="1" x14ac:dyDescent="0.3"/>
    <row r="6891" hidden="1" x14ac:dyDescent="0.3"/>
    <row r="6892" hidden="1" x14ac:dyDescent="0.3"/>
    <row r="6893" hidden="1" x14ac:dyDescent="0.3"/>
    <row r="6894" hidden="1" x14ac:dyDescent="0.3"/>
    <row r="6895" hidden="1" x14ac:dyDescent="0.3"/>
    <row r="6896" hidden="1" x14ac:dyDescent="0.3"/>
    <row r="6897" hidden="1" x14ac:dyDescent="0.3"/>
    <row r="6898" hidden="1" x14ac:dyDescent="0.3"/>
    <row r="6899" hidden="1" x14ac:dyDescent="0.3"/>
    <row r="6900" hidden="1" x14ac:dyDescent="0.3"/>
    <row r="6901" hidden="1" x14ac:dyDescent="0.3"/>
    <row r="6902" hidden="1" x14ac:dyDescent="0.3"/>
    <row r="6903" hidden="1" x14ac:dyDescent="0.3"/>
    <row r="6904" hidden="1" x14ac:dyDescent="0.3"/>
    <row r="6905" hidden="1" x14ac:dyDescent="0.3"/>
    <row r="6906" hidden="1" x14ac:dyDescent="0.3"/>
    <row r="6907" hidden="1" x14ac:dyDescent="0.3"/>
    <row r="6908" hidden="1" x14ac:dyDescent="0.3"/>
    <row r="6909" hidden="1" x14ac:dyDescent="0.3"/>
    <row r="6910" hidden="1" x14ac:dyDescent="0.3"/>
    <row r="6911" hidden="1" x14ac:dyDescent="0.3"/>
    <row r="6912" hidden="1" x14ac:dyDescent="0.3"/>
    <row r="6913" hidden="1" x14ac:dyDescent="0.3"/>
    <row r="6914" hidden="1" x14ac:dyDescent="0.3"/>
    <row r="6915" hidden="1" x14ac:dyDescent="0.3"/>
    <row r="6916" hidden="1" x14ac:dyDescent="0.3"/>
    <row r="6917" hidden="1" x14ac:dyDescent="0.3"/>
    <row r="6918" hidden="1" x14ac:dyDescent="0.3"/>
    <row r="6919" hidden="1" x14ac:dyDescent="0.3"/>
    <row r="6920" hidden="1" x14ac:dyDescent="0.3"/>
    <row r="6921" hidden="1" x14ac:dyDescent="0.3"/>
    <row r="6922" hidden="1" x14ac:dyDescent="0.3"/>
    <row r="6923" hidden="1" x14ac:dyDescent="0.3"/>
    <row r="6924" hidden="1" x14ac:dyDescent="0.3"/>
    <row r="6925" hidden="1" x14ac:dyDescent="0.3"/>
    <row r="6926" hidden="1" x14ac:dyDescent="0.3"/>
    <row r="6927" hidden="1" x14ac:dyDescent="0.3"/>
    <row r="6928" hidden="1" x14ac:dyDescent="0.3"/>
    <row r="6929" hidden="1" x14ac:dyDescent="0.3"/>
    <row r="6930" hidden="1" x14ac:dyDescent="0.3"/>
    <row r="6931" hidden="1" x14ac:dyDescent="0.3"/>
    <row r="6932" hidden="1" x14ac:dyDescent="0.3"/>
    <row r="6933" hidden="1" x14ac:dyDescent="0.3"/>
    <row r="6934" hidden="1" x14ac:dyDescent="0.3"/>
    <row r="6935" hidden="1" x14ac:dyDescent="0.3"/>
    <row r="6936" hidden="1" x14ac:dyDescent="0.3"/>
    <row r="6937" hidden="1" x14ac:dyDescent="0.3"/>
    <row r="6938" hidden="1" x14ac:dyDescent="0.3"/>
    <row r="6939" hidden="1" x14ac:dyDescent="0.3"/>
    <row r="6940" hidden="1" x14ac:dyDescent="0.3"/>
    <row r="6941" hidden="1" x14ac:dyDescent="0.3"/>
    <row r="6942" hidden="1" x14ac:dyDescent="0.3"/>
    <row r="6943" hidden="1" x14ac:dyDescent="0.3"/>
    <row r="6944" hidden="1" x14ac:dyDescent="0.3"/>
    <row r="6945" hidden="1" x14ac:dyDescent="0.3"/>
    <row r="6946" hidden="1" x14ac:dyDescent="0.3"/>
    <row r="6947" hidden="1" x14ac:dyDescent="0.3"/>
    <row r="6948" hidden="1" x14ac:dyDescent="0.3"/>
    <row r="6949" hidden="1" x14ac:dyDescent="0.3"/>
    <row r="6950" hidden="1" x14ac:dyDescent="0.3"/>
    <row r="6951" hidden="1" x14ac:dyDescent="0.3"/>
    <row r="6952" hidden="1" x14ac:dyDescent="0.3"/>
    <row r="6953" hidden="1" x14ac:dyDescent="0.3"/>
    <row r="6954" hidden="1" x14ac:dyDescent="0.3"/>
    <row r="6955" hidden="1" x14ac:dyDescent="0.3"/>
    <row r="6956" hidden="1" x14ac:dyDescent="0.3"/>
    <row r="6957" hidden="1" x14ac:dyDescent="0.3"/>
    <row r="6958" hidden="1" x14ac:dyDescent="0.3"/>
    <row r="6959" hidden="1" x14ac:dyDescent="0.3"/>
    <row r="6960" hidden="1" x14ac:dyDescent="0.3"/>
    <row r="6961" hidden="1" x14ac:dyDescent="0.3"/>
    <row r="6962" hidden="1" x14ac:dyDescent="0.3"/>
    <row r="6963" hidden="1" x14ac:dyDescent="0.3"/>
    <row r="6964" hidden="1" x14ac:dyDescent="0.3"/>
    <row r="6965" hidden="1" x14ac:dyDescent="0.3"/>
    <row r="6966" hidden="1" x14ac:dyDescent="0.3"/>
    <row r="6967" hidden="1" x14ac:dyDescent="0.3"/>
    <row r="6968" hidden="1" x14ac:dyDescent="0.3"/>
    <row r="6969" hidden="1" x14ac:dyDescent="0.3"/>
    <row r="6970" hidden="1" x14ac:dyDescent="0.3"/>
    <row r="6971" hidden="1" x14ac:dyDescent="0.3"/>
    <row r="6972" hidden="1" x14ac:dyDescent="0.3"/>
    <row r="6973" hidden="1" x14ac:dyDescent="0.3"/>
    <row r="6974" hidden="1" x14ac:dyDescent="0.3"/>
    <row r="6975" hidden="1" x14ac:dyDescent="0.3"/>
    <row r="6976" hidden="1" x14ac:dyDescent="0.3"/>
    <row r="6977" hidden="1" x14ac:dyDescent="0.3"/>
    <row r="6978" hidden="1" x14ac:dyDescent="0.3"/>
    <row r="6979" hidden="1" x14ac:dyDescent="0.3"/>
    <row r="6980" hidden="1" x14ac:dyDescent="0.3"/>
    <row r="6981" hidden="1" x14ac:dyDescent="0.3"/>
    <row r="6982" hidden="1" x14ac:dyDescent="0.3"/>
    <row r="6983" hidden="1" x14ac:dyDescent="0.3"/>
    <row r="6984" hidden="1" x14ac:dyDescent="0.3"/>
    <row r="6985" hidden="1" x14ac:dyDescent="0.3"/>
    <row r="6986" hidden="1" x14ac:dyDescent="0.3"/>
    <row r="6987" hidden="1" x14ac:dyDescent="0.3"/>
    <row r="6988" hidden="1" x14ac:dyDescent="0.3"/>
    <row r="6989" hidden="1" x14ac:dyDescent="0.3"/>
    <row r="6990" hidden="1" x14ac:dyDescent="0.3"/>
    <row r="6991" hidden="1" x14ac:dyDescent="0.3"/>
    <row r="6992" hidden="1" x14ac:dyDescent="0.3"/>
    <row r="6993" hidden="1" x14ac:dyDescent="0.3"/>
    <row r="6994" hidden="1" x14ac:dyDescent="0.3"/>
    <row r="6995" hidden="1" x14ac:dyDescent="0.3"/>
    <row r="6996" hidden="1" x14ac:dyDescent="0.3"/>
    <row r="6997" hidden="1" x14ac:dyDescent="0.3"/>
    <row r="6998" hidden="1" x14ac:dyDescent="0.3"/>
    <row r="6999" hidden="1" x14ac:dyDescent="0.3"/>
    <row r="7000" hidden="1" x14ac:dyDescent="0.3"/>
    <row r="7001" hidden="1" x14ac:dyDescent="0.3"/>
    <row r="7002" hidden="1" x14ac:dyDescent="0.3"/>
    <row r="7003" hidden="1" x14ac:dyDescent="0.3"/>
    <row r="7004" hidden="1" x14ac:dyDescent="0.3"/>
    <row r="7005" hidden="1" x14ac:dyDescent="0.3"/>
    <row r="7006" hidden="1" x14ac:dyDescent="0.3"/>
    <row r="7007" hidden="1" x14ac:dyDescent="0.3"/>
    <row r="7008" hidden="1" x14ac:dyDescent="0.3"/>
    <row r="7009" hidden="1" x14ac:dyDescent="0.3"/>
    <row r="7010" hidden="1" x14ac:dyDescent="0.3"/>
    <row r="7011" hidden="1" x14ac:dyDescent="0.3"/>
    <row r="7012" hidden="1" x14ac:dyDescent="0.3"/>
    <row r="7013" hidden="1" x14ac:dyDescent="0.3"/>
    <row r="7014" hidden="1" x14ac:dyDescent="0.3"/>
    <row r="7015" hidden="1" x14ac:dyDescent="0.3"/>
    <row r="7016" hidden="1" x14ac:dyDescent="0.3"/>
    <row r="7017" hidden="1" x14ac:dyDescent="0.3"/>
    <row r="7018" hidden="1" x14ac:dyDescent="0.3"/>
    <row r="7019" hidden="1" x14ac:dyDescent="0.3"/>
    <row r="7020" hidden="1" x14ac:dyDescent="0.3"/>
    <row r="7021" hidden="1" x14ac:dyDescent="0.3"/>
    <row r="7022" hidden="1" x14ac:dyDescent="0.3"/>
    <row r="7023" hidden="1" x14ac:dyDescent="0.3"/>
    <row r="7024" hidden="1" x14ac:dyDescent="0.3"/>
    <row r="7025" hidden="1" x14ac:dyDescent="0.3"/>
    <row r="7026" hidden="1" x14ac:dyDescent="0.3"/>
    <row r="7027" hidden="1" x14ac:dyDescent="0.3"/>
    <row r="7028" hidden="1" x14ac:dyDescent="0.3"/>
    <row r="7029" hidden="1" x14ac:dyDescent="0.3"/>
    <row r="7030" hidden="1" x14ac:dyDescent="0.3"/>
    <row r="7031" hidden="1" x14ac:dyDescent="0.3"/>
    <row r="7032" hidden="1" x14ac:dyDescent="0.3"/>
    <row r="7033" hidden="1" x14ac:dyDescent="0.3"/>
    <row r="7034" hidden="1" x14ac:dyDescent="0.3"/>
    <row r="7035" hidden="1" x14ac:dyDescent="0.3"/>
    <row r="7036" hidden="1" x14ac:dyDescent="0.3"/>
    <row r="7037" hidden="1" x14ac:dyDescent="0.3"/>
    <row r="7038" hidden="1" x14ac:dyDescent="0.3"/>
    <row r="7039" hidden="1" x14ac:dyDescent="0.3"/>
    <row r="7040" hidden="1" x14ac:dyDescent="0.3"/>
    <row r="7041" hidden="1" x14ac:dyDescent="0.3"/>
    <row r="7042" hidden="1" x14ac:dyDescent="0.3"/>
    <row r="7043" hidden="1" x14ac:dyDescent="0.3"/>
    <row r="7044" hidden="1" x14ac:dyDescent="0.3"/>
    <row r="7045" hidden="1" x14ac:dyDescent="0.3"/>
    <row r="7046" hidden="1" x14ac:dyDescent="0.3"/>
    <row r="7047" hidden="1" x14ac:dyDescent="0.3"/>
    <row r="7048" hidden="1" x14ac:dyDescent="0.3"/>
    <row r="7049" hidden="1" x14ac:dyDescent="0.3"/>
    <row r="7050" hidden="1" x14ac:dyDescent="0.3"/>
    <row r="7051" hidden="1" x14ac:dyDescent="0.3"/>
    <row r="7052" hidden="1" x14ac:dyDescent="0.3"/>
    <row r="7053" hidden="1" x14ac:dyDescent="0.3"/>
    <row r="7054" hidden="1" x14ac:dyDescent="0.3"/>
    <row r="7055" hidden="1" x14ac:dyDescent="0.3"/>
    <row r="7056" hidden="1" x14ac:dyDescent="0.3"/>
    <row r="7057" hidden="1" x14ac:dyDescent="0.3"/>
    <row r="7058" hidden="1" x14ac:dyDescent="0.3"/>
    <row r="7059" hidden="1" x14ac:dyDescent="0.3"/>
    <row r="7060" hidden="1" x14ac:dyDescent="0.3"/>
    <row r="7061" hidden="1" x14ac:dyDescent="0.3"/>
    <row r="7062" hidden="1" x14ac:dyDescent="0.3"/>
    <row r="7063" hidden="1" x14ac:dyDescent="0.3"/>
    <row r="7064" hidden="1" x14ac:dyDescent="0.3"/>
    <row r="7065" hidden="1" x14ac:dyDescent="0.3"/>
    <row r="7066" hidden="1" x14ac:dyDescent="0.3"/>
    <row r="7067" hidden="1" x14ac:dyDescent="0.3"/>
    <row r="7068" hidden="1" x14ac:dyDescent="0.3"/>
    <row r="7069" hidden="1" x14ac:dyDescent="0.3"/>
    <row r="7070" hidden="1" x14ac:dyDescent="0.3"/>
    <row r="7071" hidden="1" x14ac:dyDescent="0.3"/>
    <row r="7072" hidden="1" x14ac:dyDescent="0.3"/>
    <row r="7073" hidden="1" x14ac:dyDescent="0.3"/>
    <row r="7074" hidden="1" x14ac:dyDescent="0.3"/>
    <row r="7075" hidden="1" x14ac:dyDescent="0.3"/>
    <row r="7076" hidden="1" x14ac:dyDescent="0.3"/>
    <row r="7077" hidden="1" x14ac:dyDescent="0.3"/>
    <row r="7078" hidden="1" x14ac:dyDescent="0.3"/>
    <row r="7079" hidden="1" x14ac:dyDescent="0.3"/>
    <row r="7080" hidden="1" x14ac:dyDescent="0.3"/>
    <row r="7081" hidden="1" x14ac:dyDescent="0.3"/>
    <row r="7082" hidden="1" x14ac:dyDescent="0.3"/>
    <row r="7083" hidden="1" x14ac:dyDescent="0.3"/>
    <row r="7084" hidden="1" x14ac:dyDescent="0.3"/>
    <row r="7085" hidden="1" x14ac:dyDescent="0.3"/>
    <row r="7086" hidden="1" x14ac:dyDescent="0.3"/>
    <row r="7087" hidden="1" x14ac:dyDescent="0.3"/>
    <row r="7088" hidden="1" x14ac:dyDescent="0.3"/>
    <row r="7089" hidden="1" x14ac:dyDescent="0.3"/>
    <row r="7090" hidden="1" x14ac:dyDescent="0.3"/>
    <row r="7091" hidden="1" x14ac:dyDescent="0.3"/>
    <row r="7092" hidden="1" x14ac:dyDescent="0.3"/>
    <row r="7093" hidden="1" x14ac:dyDescent="0.3"/>
    <row r="7094" hidden="1" x14ac:dyDescent="0.3"/>
    <row r="7095" hidden="1" x14ac:dyDescent="0.3"/>
    <row r="7096" hidden="1" x14ac:dyDescent="0.3"/>
    <row r="7097" hidden="1" x14ac:dyDescent="0.3"/>
    <row r="7098" hidden="1" x14ac:dyDescent="0.3"/>
    <row r="7099" hidden="1" x14ac:dyDescent="0.3"/>
    <row r="7100" hidden="1" x14ac:dyDescent="0.3"/>
    <row r="7101" hidden="1" x14ac:dyDescent="0.3"/>
    <row r="7102" hidden="1" x14ac:dyDescent="0.3"/>
    <row r="7103" hidden="1" x14ac:dyDescent="0.3"/>
    <row r="7104" hidden="1" x14ac:dyDescent="0.3"/>
    <row r="7105" hidden="1" x14ac:dyDescent="0.3"/>
    <row r="7106" hidden="1" x14ac:dyDescent="0.3"/>
    <row r="7107" hidden="1" x14ac:dyDescent="0.3"/>
    <row r="7108" hidden="1" x14ac:dyDescent="0.3"/>
    <row r="7109" hidden="1" x14ac:dyDescent="0.3"/>
    <row r="7110" hidden="1" x14ac:dyDescent="0.3"/>
    <row r="7111" hidden="1" x14ac:dyDescent="0.3"/>
    <row r="7112" hidden="1" x14ac:dyDescent="0.3"/>
    <row r="7113" hidden="1" x14ac:dyDescent="0.3"/>
    <row r="7114" hidden="1" x14ac:dyDescent="0.3"/>
    <row r="7115" hidden="1" x14ac:dyDescent="0.3"/>
    <row r="7116" hidden="1" x14ac:dyDescent="0.3"/>
    <row r="7117" hidden="1" x14ac:dyDescent="0.3"/>
    <row r="7118" hidden="1" x14ac:dyDescent="0.3"/>
    <row r="7119" hidden="1" x14ac:dyDescent="0.3"/>
    <row r="7120" hidden="1" x14ac:dyDescent="0.3"/>
    <row r="7121" hidden="1" x14ac:dyDescent="0.3"/>
    <row r="7122" hidden="1" x14ac:dyDescent="0.3"/>
    <row r="7123" hidden="1" x14ac:dyDescent="0.3"/>
    <row r="7124" hidden="1" x14ac:dyDescent="0.3"/>
    <row r="7125" hidden="1" x14ac:dyDescent="0.3"/>
    <row r="7126" hidden="1" x14ac:dyDescent="0.3"/>
    <row r="7127" hidden="1" x14ac:dyDescent="0.3"/>
    <row r="7128" hidden="1" x14ac:dyDescent="0.3"/>
    <row r="7129" hidden="1" x14ac:dyDescent="0.3"/>
    <row r="7130" hidden="1" x14ac:dyDescent="0.3"/>
    <row r="7131" hidden="1" x14ac:dyDescent="0.3"/>
    <row r="7132" hidden="1" x14ac:dyDescent="0.3"/>
    <row r="7133" hidden="1" x14ac:dyDescent="0.3"/>
    <row r="7134" hidden="1" x14ac:dyDescent="0.3"/>
    <row r="7135" hidden="1" x14ac:dyDescent="0.3"/>
    <row r="7136" hidden="1" x14ac:dyDescent="0.3"/>
    <row r="7137" hidden="1" x14ac:dyDescent="0.3"/>
    <row r="7138" hidden="1" x14ac:dyDescent="0.3"/>
    <row r="7139" hidden="1" x14ac:dyDescent="0.3"/>
    <row r="7140" hidden="1" x14ac:dyDescent="0.3"/>
    <row r="7141" hidden="1" x14ac:dyDescent="0.3"/>
    <row r="7142" hidden="1" x14ac:dyDescent="0.3"/>
    <row r="7143" hidden="1" x14ac:dyDescent="0.3"/>
    <row r="7144" hidden="1" x14ac:dyDescent="0.3"/>
    <row r="7145" hidden="1" x14ac:dyDescent="0.3"/>
    <row r="7146" hidden="1" x14ac:dyDescent="0.3"/>
    <row r="7147" hidden="1" x14ac:dyDescent="0.3"/>
    <row r="7148" hidden="1" x14ac:dyDescent="0.3"/>
    <row r="7149" hidden="1" x14ac:dyDescent="0.3"/>
    <row r="7150" hidden="1" x14ac:dyDescent="0.3"/>
    <row r="7151" hidden="1" x14ac:dyDescent="0.3"/>
    <row r="7152" hidden="1" x14ac:dyDescent="0.3"/>
    <row r="7153" hidden="1" x14ac:dyDescent="0.3"/>
    <row r="7154" hidden="1" x14ac:dyDescent="0.3"/>
    <row r="7155" hidden="1" x14ac:dyDescent="0.3"/>
    <row r="7156" hidden="1" x14ac:dyDescent="0.3"/>
    <row r="7157" hidden="1" x14ac:dyDescent="0.3"/>
    <row r="7158" hidden="1" x14ac:dyDescent="0.3"/>
    <row r="7159" hidden="1" x14ac:dyDescent="0.3"/>
    <row r="7160" hidden="1" x14ac:dyDescent="0.3"/>
    <row r="7161" hidden="1" x14ac:dyDescent="0.3"/>
    <row r="7162" hidden="1" x14ac:dyDescent="0.3"/>
    <row r="7163" hidden="1" x14ac:dyDescent="0.3"/>
    <row r="7164" hidden="1" x14ac:dyDescent="0.3"/>
    <row r="7165" hidden="1" x14ac:dyDescent="0.3"/>
    <row r="7166" hidden="1" x14ac:dyDescent="0.3"/>
    <row r="7167" hidden="1" x14ac:dyDescent="0.3"/>
    <row r="7168" hidden="1" x14ac:dyDescent="0.3"/>
    <row r="7169" hidden="1" x14ac:dyDescent="0.3"/>
    <row r="7170" hidden="1" x14ac:dyDescent="0.3"/>
    <row r="7171" hidden="1" x14ac:dyDescent="0.3"/>
    <row r="7172" hidden="1" x14ac:dyDescent="0.3"/>
    <row r="7173" hidden="1" x14ac:dyDescent="0.3"/>
    <row r="7174" hidden="1" x14ac:dyDescent="0.3"/>
    <row r="7175" hidden="1" x14ac:dyDescent="0.3"/>
    <row r="7176" hidden="1" x14ac:dyDescent="0.3"/>
    <row r="7177" hidden="1" x14ac:dyDescent="0.3"/>
    <row r="7178" hidden="1" x14ac:dyDescent="0.3"/>
    <row r="7179" hidden="1" x14ac:dyDescent="0.3"/>
    <row r="7180" hidden="1" x14ac:dyDescent="0.3"/>
    <row r="7181" hidden="1" x14ac:dyDescent="0.3"/>
    <row r="7182" hidden="1" x14ac:dyDescent="0.3"/>
    <row r="7183" hidden="1" x14ac:dyDescent="0.3"/>
    <row r="7184" hidden="1" x14ac:dyDescent="0.3"/>
    <row r="7185" hidden="1" x14ac:dyDescent="0.3"/>
    <row r="7186" hidden="1" x14ac:dyDescent="0.3"/>
    <row r="7187" hidden="1" x14ac:dyDescent="0.3"/>
    <row r="7188" hidden="1" x14ac:dyDescent="0.3"/>
    <row r="7189" hidden="1" x14ac:dyDescent="0.3"/>
    <row r="7190" hidden="1" x14ac:dyDescent="0.3"/>
    <row r="7191" hidden="1" x14ac:dyDescent="0.3"/>
    <row r="7192" hidden="1" x14ac:dyDescent="0.3"/>
    <row r="7193" hidden="1" x14ac:dyDescent="0.3"/>
    <row r="7194" hidden="1" x14ac:dyDescent="0.3"/>
    <row r="7195" hidden="1" x14ac:dyDescent="0.3"/>
    <row r="7196" hidden="1" x14ac:dyDescent="0.3"/>
    <row r="7197" hidden="1" x14ac:dyDescent="0.3"/>
    <row r="7198" hidden="1" x14ac:dyDescent="0.3"/>
    <row r="7199" hidden="1" x14ac:dyDescent="0.3"/>
    <row r="7200" hidden="1" x14ac:dyDescent="0.3"/>
    <row r="7201" hidden="1" x14ac:dyDescent="0.3"/>
    <row r="7202" hidden="1" x14ac:dyDescent="0.3"/>
    <row r="7203" hidden="1" x14ac:dyDescent="0.3"/>
    <row r="7204" hidden="1" x14ac:dyDescent="0.3"/>
    <row r="7205" hidden="1" x14ac:dyDescent="0.3"/>
    <row r="7206" hidden="1" x14ac:dyDescent="0.3"/>
    <row r="7207" hidden="1" x14ac:dyDescent="0.3"/>
    <row r="7208" hidden="1" x14ac:dyDescent="0.3"/>
    <row r="7209" hidden="1" x14ac:dyDescent="0.3"/>
    <row r="7210" hidden="1" x14ac:dyDescent="0.3"/>
    <row r="7211" hidden="1" x14ac:dyDescent="0.3"/>
    <row r="7212" hidden="1" x14ac:dyDescent="0.3"/>
    <row r="7213" hidden="1" x14ac:dyDescent="0.3"/>
    <row r="7214" hidden="1" x14ac:dyDescent="0.3"/>
    <row r="7215" hidden="1" x14ac:dyDescent="0.3"/>
    <row r="7216" hidden="1" x14ac:dyDescent="0.3"/>
    <row r="7217" hidden="1" x14ac:dyDescent="0.3"/>
    <row r="7218" hidden="1" x14ac:dyDescent="0.3"/>
    <row r="7219" hidden="1" x14ac:dyDescent="0.3"/>
    <row r="7220" hidden="1" x14ac:dyDescent="0.3"/>
    <row r="7221" hidden="1" x14ac:dyDescent="0.3"/>
    <row r="7222" hidden="1" x14ac:dyDescent="0.3"/>
    <row r="7223" hidden="1" x14ac:dyDescent="0.3"/>
    <row r="7224" hidden="1" x14ac:dyDescent="0.3"/>
    <row r="7225" hidden="1" x14ac:dyDescent="0.3"/>
    <row r="7226" hidden="1" x14ac:dyDescent="0.3"/>
    <row r="7227" hidden="1" x14ac:dyDescent="0.3"/>
    <row r="7228" hidden="1" x14ac:dyDescent="0.3"/>
    <row r="7229" hidden="1" x14ac:dyDescent="0.3"/>
    <row r="7230" hidden="1" x14ac:dyDescent="0.3"/>
    <row r="7231" hidden="1" x14ac:dyDescent="0.3"/>
    <row r="7232" hidden="1" x14ac:dyDescent="0.3"/>
    <row r="7233" hidden="1" x14ac:dyDescent="0.3"/>
    <row r="7234" hidden="1" x14ac:dyDescent="0.3"/>
    <row r="7235" hidden="1" x14ac:dyDescent="0.3"/>
    <row r="7236" hidden="1" x14ac:dyDescent="0.3"/>
    <row r="7237" hidden="1" x14ac:dyDescent="0.3"/>
    <row r="7238" hidden="1" x14ac:dyDescent="0.3"/>
    <row r="7239" hidden="1" x14ac:dyDescent="0.3"/>
    <row r="7240" hidden="1" x14ac:dyDescent="0.3"/>
    <row r="7241" hidden="1" x14ac:dyDescent="0.3"/>
    <row r="7242" hidden="1" x14ac:dyDescent="0.3"/>
    <row r="7243" hidden="1" x14ac:dyDescent="0.3"/>
    <row r="7244" hidden="1" x14ac:dyDescent="0.3"/>
    <row r="7245" hidden="1" x14ac:dyDescent="0.3"/>
    <row r="7246" hidden="1" x14ac:dyDescent="0.3"/>
    <row r="7247" hidden="1" x14ac:dyDescent="0.3"/>
    <row r="7248" hidden="1" x14ac:dyDescent="0.3"/>
    <row r="7249" hidden="1" x14ac:dyDescent="0.3"/>
    <row r="7250" hidden="1" x14ac:dyDescent="0.3"/>
    <row r="7251" hidden="1" x14ac:dyDescent="0.3"/>
    <row r="7252" hidden="1" x14ac:dyDescent="0.3"/>
    <row r="7253" hidden="1" x14ac:dyDescent="0.3"/>
    <row r="7254" hidden="1" x14ac:dyDescent="0.3"/>
    <row r="7255" hidden="1" x14ac:dyDescent="0.3"/>
    <row r="7256" hidden="1" x14ac:dyDescent="0.3"/>
    <row r="7257" hidden="1" x14ac:dyDescent="0.3"/>
    <row r="7258" hidden="1" x14ac:dyDescent="0.3"/>
    <row r="7259" hidden="1" x14ac:dyDescent="0.3"/>
    <row r="7260" hidden="1" x14ac:dyDescent="0.3"/>
    <row r="7261" hidden="1" x14ac:dyDescent="0.3"/>
    <row r="7262" hidden="1" x14ac:dyDescent="0.3"/>
    <row r="7263" hidden="1" x14ac:dyDescent="0.3"/>
    <row r="7264" hidden="1" x14ac:dyDescent="0.3"/>
    <row r="7265" hidden="1" x14ac:dyDescent="0.3"/>
    <row r="7266" hidden="1" x14ac:dyDescent="0.3"/>
    <row r="7267" hidden="1" x14ac:dyDescent="0.3"/>
    <row r="7268" hidden="1" x14ac:dyDescent="0.3"/>
    <row r="7269" hidden="1" x14ac:dyDescent="0.3"/>
    <row r="7270" hidden="1" x14ac:dyDescent="0.3"/>
    <row r="7271" hidden="1" x14ac:dyDescent="0.3"/>
    <row r="7272" hidden="1" x14ac:dyDescent="0.3"/>
    <row r="7273" hidden="1" x14ac:dyDescent="0.3"/>
    <row r="7274" hidden="1" x14ac:dyDescent="0.3"/>
    <row r="7275" hidden="1" x14ac:dyDescent="0.3"/>
    <row r="7276" hidden="1" x14ac:dyDescent="0.3"/>
    <row r="7277" hidden="1" x14ac:dyDescent="0.3"/>
    <row r="7278" hidden="1" x14ac:dyDescent="0.3"/>
    <row r="7279" hidden="1" x14ac:dyDescent="0.3"/>
    <row r="7280" hidden="1" x14ac:dyDescent="0.3"/>
    <row r="7281" hidden="1" x14ac:dyDescent="0.3"/>
    <row r="7282" hidden="1" x14ac:dyDescent="0.3"/>
    <row r="7283" hidden="1" x14ac:dyDescent="0.3"/>
    <row r="7284" hidden="1" x14ac:dyDescent="0.3"/>
    <row r="7285" hidden="1" x14ac:dyDescent="0.3"/>
    <row r="7286" hidden="1" x14ac:dyDescent="0.3"/>
    <row r="7287" hidden="1" x14ac:dyDescent="0.3"/>
    <row r="7288" hidden="1" x14ac:dyDescent="0.3"/>
    <row r="7289" hidden="1" x14ac:dyDescent="0.3"/>
    <row r="7290" hidden="1" x14ac:dyDescent="0.3"/>
    <row r="7291" hidden="1" x14ac:dyDescent="0.3"/>
    <row r="7292" hidden="1" x14ac:dyDescent="0.3"/>
    <row r="7293" hidden="1" x14ac:dyDescent="0.3"/>
    <row r="7294" hidden="1" x14ac:dyDescent="0.3"/>
    <row r="7295" hidden="1" x14ac:dyDescent="0.3"/>
    <row r="7296" hidden="1" x14ac:dyDescent="0.3"/>
    <row r="7297" hidden="1" x14ac:dyDescent="0.3"/>
    <row r="7298" hidden="1" x14ac:dyDescent="0.3"/>
    <row r="7299" hidden="1" x14ac:dyDescent="0.3"/>
    <row r="7300" hidden="1" x14ac:dyDescent="0.3"/>
    <row r="7301" hidden="1" x14ac:dyDescent="0.3"/>
    <row r="7302" hidden="1" x14ac:dyDescent="0.3"/>
    <row r="7303" hidden="1" x14ac:dyDescent="0.3"/>
    <row r="7304" hidden="1" x14ac:dyDescent="0.3"/>
    <row r="7305" hidden="1" x14ac:dyDescent="0.3"/>
    <row r="7306" hidden="1" x14ac:dyDescent="0.3"/>
    <row r="7307" hidden="1" x14ac:dyDescent="0.3"/>
    <row r="7308" hidden="1" x14ac:dyDescent="0.3"/>
    <row r="7309" hidden="1" x14ac:dyDescent="0.3"/>
    <row r="7310" hidden="1" x14ac:dyDescent="0.3"/>
    <row r="7311" hidden="1" x14ac:dyDescent="0.3"/>
    <row r="7312" hidden="1" x14ac:dyDescent="0.3"/>
    <row r="7313" hidden="1" x14ac:dyDescent="0.3"/>
    <row r="7314" hidden="1" x14ac:dyDescent="0.3"/>
    <row r="7315" hidden="1" x14ac:dyDescent="0.3"/>
    <row r="7316" hidden="1" x14ac:dyDescent="0.3"/>
    <row r="7317" hidden="1" x14ac:dyDescent="0.3"/>
    <row r="7318" hidden="1" x14ac:dyDescent="0.3"/>
    <row r="7319" hidden="1" x14ac:dyDescent="0.3"/>
    <row r="7320" hidden="1" x14ac:dyDescent="0.3"/>
    <row r="7321" hidden="1" x14ac:dyDescent="0.3"/>
    <row r="7322" hidden="1" x14ac:dyDescent="0.3"/>
    <row r="7323" hidden="1" x14ac:dyDescent="0.3"/>
    <row r="7324" hidden="1" x14ac:dyDescent="0.3"/>
    <row r="7325" hidden="1" x14ac:dyDescent="0.3"/>
    <row r="7326" hidden="1" x14ac:dyDescent="0.3"/>
    <row r="7327" hidden="1" x14ac:dyDescent="0.3"/>
    <row r="7328" hidden="1" x14ac:dyDescent="0.3"/>
    <row r="7329" hidden="1" x14ac:dyDescent="0.3"/>
    <row r="7330" hidden="1" x14ac:dyDescent="0.3"/>
    <row r="7331" hidden="1" x14ac:dyDescent="0.3"/>
    <row r="7332" hidden="1" x14ac:dyDescent="0.3"/>
    <row r="7333" hidden="1" x14ac:dyDescent="0.3"/>
    <row r="7334" hidden="1" x14ac:dyDescent="0.3"/>
    <row r="7335" hidden="1" x14ac:dyDescent="0.3"/>
    <row r="7336" hidden="1" x14ac:dyDescent="0.3"/>
    <row r="7337" hidden="1" x14ac:dyDescent="0.3"/>
    <row r="7338" hidden="1" x14ac:dyDescent="0.3"/>
    <row r="7339" hidden="1" x14ac:dyDescent="0.3"/>
    <row r="7340" hidden="1" x14ac:dyDescent="0.3"/>
    <row r="7341" hidden="1" x14ac:dyDescent="0.3"/>
    <row r="7342" hidden="1" x14ac:dyDescent="0.3"/>
    <row r="7343" hidden="1" x14ac:dyDescent="0.3"/>
    <row r="7344" hidden="1" x14ac:dyDescent="0.3"/>
    <row r="7345" hidden="1" x14ac:dyDescent="0.3"/>
    <row r="7346" hidden="1" x14ac:dyDescent="0.3"/>
    <row r="7347" hidden="1" x14ac:dyDescent="0.3"/>
    <row r="7348" hidden="1" x14ac:dyDescent="0.3"/>
    <row r="7349" hidden="1" x14ac:dyDescent="0.3"/>
    <row r="7350" hidden="1" x14ac:dyDescent="0.3"/>
    <row r="7351" hidden="1" x14ac:dyDescent="0.3"/>
    <row r="7352" hidden="1" x14ac:dyDescent="0.3"/>
    <row r="7353" hidden="1" x14ac:dyDescent="0.3"/>
    <row r="7354" hidden="1" x14ac:dyDescent="0.3"/>
    <row r="7355" hidden="1" x14ac:dyDescent="0.3"/>
    <row r="7356" hidden="1" x14ac:dyDescent="0.3"/>
    <row r="7357" hidden="1" x14ac:dyDescent="0.3"/>
    <row r="7358" hidden="1" x14ac:dyDescent="0.3"/>
    <row r="7359" hidden="1" x14ac:dyDescent="0.3"/>
    <row r="7360" hidden="1" x14ac:dyDescent="0.3"/>
    <row r="7361" hidden="1" x14ac:dyDescent="0.3"/>
    <row r="7362" hidden="1" x14ac:dyDescent="0.3"/>
    <row r="7363" hidden="1" x14ac:dyDescent="0.3"/>
    <row r="7364" hidden="1" x14ac:dyDescent="0.3"/>
    <row r="7365" hidden="1" x14ac:dyDescent="0.3"/>
    <row r="7366" hidden="1" x14ac:dyDescent="0.3"/>
    <row r="7367" hidden="1" x14ac:dyDescent="0.3"/>
    <row r="7368" hidden="1" x14ac:dyDescent="0.3"/>
    <row r="7369" hidden="1" x14ac:dyDescent="0.3"/>
    <row r="7370" hidden="1" x14ac:dyDescent="0.3"/>
    <row r="7371" hidden="1" x14ac:dyDescent="0.3"/>
    <row r="7372" hidden="1" x14ac:dyDescent="0.3"/>
    <row r="7373" hidden="1" x14ac:dyDescent="0.3"/>
    <row r="7374" hidden="1" x14ac:dyDescent="0.3"/>
    <row r="7375" hidden="1" x14ac:dyDescent="0.3"/>
    <row r="7376" hidden="1" x14ac:dyDescent="0.3"/>
    <row r="7377" hidden="1" x14ac:dyDescent="0.3"/>
    <row r="7378" hidden="1" x14ac:dyDescent="0.3"/>
    <row r="7379" hidden="1" x14ac:dyDescent="0.3"/>
    <row r="7380" hidden="1" x14ac:dyDescent="0.3"/>
    <row r="7381" hidden="1" x14ac:dyDescent="0.3"/>
    <row r="7382" hidden="1" x14ac:dyDescent="0.3"/>
    <row r="7383" hidden="1" x14ac:dyDescent="0.3"/>
    <row r="7384" hidden="1" x14ac:dyDescent="0.3"/>
    <row r="7385" hidden="1" x14ac:dyDescent="0.3"/>
    <row r="7386" hidden="1" x14ac:dyDescent="0.3"/>
    <row r="7387" hidden="1" x14ac:dyDescent="0.3"/>
    <row r="7388" hidden="1" x14ac:dyDescent="0.3"/>
    <row r="7389" hidden="1" x14ac:dyDescent="0.3"/>
    <row r="7390" hidden="1" x14ac:dyDescent="0.3"/>
    <row r="7391" hidden="1" x14ac:dyDescent="0.3"/>
    <row r="7392" hidden="1" x14ac:dyDescent="0.3"/>
    <row r="7393" hidden="1" x14ac:dyDescent="0.3"/>
    <row r="7394" hidden="1" x14ac:dyDescent="0.3"/>
    <row r="7395" hidden="1" x14ac:dyDescent="0.3"/>
    <row r="7396" hidden="1" x14ac:dyDescent="0.3"/>
    <row r="7397" hidden="1" x14ac:dyDescent="0.3"/>
    <row r="7398" hidden="1" x14ac:dyDescent="0.3"/>
    <row r="7399" hidden="1" x14ac:dyDescent="0.3"/>
    <row r="7400" hidden="1" x14ac:dyDescent="0.3"/>
    <row r="7401" hidden="1" x14ac:dyDescent="0.3"/>
    <row r="7402" hidden="1" x14ac:dyDescent="0.3"/>
    <row r="7403" hidden="1" x14ac:dyDescent="0.3"/>
    <row r="7404" hidden="1" x14ac:dyDescent="0.3"/>
    <row r="7405" hidden="1" x14ac:dyDescent="0.3"/>
    <row r="7406" hidden="1" x14ac:dyDescent="0.3"/>
    <row r="7407" hidden="1" x14ac:dyDescent="0.3"/>
    <row r="7408" hidden="1" x14ac:dyDescent="0.3"/>
    <row r="7409" hidden="1" x14ac:dyDescent="0.3"/>
    <row r="7410" hidden="1" x14ac:dyDescent="0.3"/>
    <row r="7411" hidden="1" x14ac:dyDescent="0.3"/>
    <row r="7412" hidden="1" x14ac:dyDescent="0.3"/>
    <row r="7413" hidden="1" x14ac:dyDescent="0.3"/>
    <row r="7414" hidden="1" x14ac:dyDescent="0.3"/>
    <row r="7415" hidden="1" x14ac:dyDescent="0.3"/>
    <row r="7416" hidden="1" x14ac:dyDescent="0.3"/>
    <row r="7417" hidden="1" x14ac:dyDescent="0.3"/>
    <row r="7418" hidden="1" x14ac:dyDescent="0.3"/>
    <row r="7419" hidden="1" x14ac:dyDescent="0.3"/>
    <row r="7420" hidden="1" x14ac:dyDescent="0.3"/>
    <row r="7421" hidden="1" x14ac:dyDescent="0.3"/>
    <row r="7422" hidden="1" x14ac:dyDescent="0.3"/>
    <row r="7423" hidden="1" x14ac:dyDescent="0.3"/>
    <row r="7424" hidden="1" x14ac:dyDescent="0.3"/>
    <row r="7425" hidden="1" x14ac:dyDescent="0.3"/>
    <row r="7426" hidden="1" x14ac:dyDescent="0.3"/>
    <row r="7427" hidden="1" x14ac:dyDescent="0.3"/>
    <row r="7428" hidden="1" x14ac:dyDescent="0.3"/>
    <row r="7429" hidden="1" x14ac:dyDescent="0.3"/>
    <row r="7430" hidden="1" x14ac:dyDescent="0.3"/>
    <row r="7431" hidden="1" x14ac:dyDescent="0.3"/>
    <row r="7432" hidden="1" x14ac:dyDescent="0.3"/>
    <row r="7433" hidden="1" x14ac:dyDescent="0.3"/>
    <row r="7434" hidden="1" x14ac:dyDescent="0.3"/>
    <row r="7435" hidden="1" x14ac:dyDescent="0.3"/>
    <row r="7436" hidden="1" x14ac:dyDescent="0.3"/>
    <row r="7437" hidden="1" x14ac:dyDescent="0.3"/>
    <row r="7438" hidden="1" x14ac:dyDescent="0.3"/>
    <row r="7439" hidden="1" x14ac:dyDescent="0.3"/>
    <row r="7440" hidden="1" x14ac:dyDescent="0.3"/>
    <row r="7441" hidden="1" x14ac:dyDescent="0.3"/>
    <row r="7442" hidden="1" x14ac:dyDescent="0.3"/>
    <row r="7443" hidden="1" x14ac:dyDescent="0.3"/>
    <row r="7444" hidden="1" x14ac:dyDescent="0.3"/>
    <row r="7445" hidden="1" x14ac:dyDescent="0.3"/>
    <row r="7446" hidden="1" x14ac:dyDescent="0.3"/>
    <row r="7447" hidden="1" x14ac:dyDescent="0.3"/>
    <row r="7448" hidden="1" x14ac:dyDescent="0.3"/>
    <row r="7449" hidden="1" x14ac:dyDescent="0.3"/>
    <row r="7450" hidden="1" x14ac:dyDescent="0.3"/>
    <row r="7451" hidden="1" x14ac:dyDescent="0.3"/>
    <row r="7452" hidden="1" x14ac:dyDescent="0.3"/>
    <row r="7453" hidden="1" x14ac:dyDescent="0.3"/>
    <row r="7454" hidden="1" x14ac:dyDescent="0.3"/>
    <row r="7455" hidden="1" x14ac:dyDescent="0.3"/>
    <row r="7456" hidden="1" x14ac:dyDescent="0.3"/>
    <row r="7457" hidden="1" x14ac:dyDescent="0.3"/>
    <row r="7458" hidden="1" x14ac:dyDescent="0.3"/>
    <row r="7459" hidden="1" x14ac:dyDescent="0.3"/>
    <row r="7460" hidden="1" x14ac:dyDescent="0.3"/>
    <row r="7461" hidden="1" x14ac:dyDescent="0.3"/>
    <row r="7462" hidden="1" x14ac:dyDescent="0.3"/>
    <row r="7463" hidden="1" x14ac:dyDescent="0.3"/>
    <row r="7464" hidden="1" x14ac:dyDescent="0.3"/>
    <row r="7465" hidden="1" x14ac:dyDescent="0.3"/>
    <row r="7466" hidden="1" x14ac:dyDescent="0.3"/>
    <row r="7467" hidden="1" x14ac:dyDescent="0.3"/>
    <row r="7468" hidden="1" x14ac:dyDescent="0.3"/>
    <row r="7469" hidden="1" x14ac:dyDescent="0.3"/>
    <row r="7470" hidden="1" x14ac:dyDescent="0.3"/>
    <row r="7471" hidden="1" x14ac:dyDescent="0.3"/>
    <row r="7472" hidden="1" x14ac:dyDescent="0.3"/>
    <row r="7473" hidden="1" x14ac:dyDescent="0.3"/>
    <row r="7474" hidden="1" x14ac:dyDescent="0.3"/>
    <row r="7475" hidden="1" x14ac:dyDescent="0.3"/>
    <row r="7476" hidden="1" x14ac:dyDescent="0.3"/>
    <row r="7477" hidden="1" x14ac:dyDescent="0.3"/>
    <row r="7478" hidden="1" x14ac:dyDescent="0.3"/>
    <row r="7479" hidden="1" x14ac:dyDescent="0.3"/>
    <row r="7480" hidden="1" x14ac:dyDescent="0.3"/>
    <row r="7481" hidden="1" x14ac:dyDescent="0.3"/>
    <row r="7482" hidden="1" x14ac:dyDescent="0.3"/>
    <row r="7483" hidden="1" x14ac:dyDescent="0.3"/>
    <row r="7484" hidden="1" x14ac:dyDescent="0.3"/>
    <row r="7485" hidden="1" x14ac:dyDescent="0.3"/>
    <row r="7486" hidden="1" x14ac:dyDescent="0.3"/>
    <row r="7487" hidden="1" x14ac:dyDescent="0.3"/>
    <row r="7488" hidden="1" x14ac:dyDescent="0.3"/>
    <row r="7489" hidden="1" x14ac:dyDescent="0.3"/>
    <row r="7490" hidden="1" x14ac:dyDescent="0.3"/>
    <row r="7491" hidden="1" x14ac:dyDescent="0.3"/>
    <row r="7492" hidden="1" x14ac:dyDescent="0.3"/>
    <row r="7493" hidden="1" x14ac:dyDescent="0.3"/>
    <row r="7494" hidden="1" x14ac:dyDescent="0.3"/>
    <row r="7495" hidden="1" x14ac:dyDescent="0.3"/>
    <row r="7496" hidden="1" x14ac:dyDescent="0.3"/>
    <row r="7497" hidden="1" x14ac:dyDescent="0.3"/>
    <row r="7498" hidden="1" x14ac:dyDescent="0.3"/>
    <row r="7499" hidden="1" x14ac:dyDescent="0.3"/>
    <row r="7500" hidden="1" x14ac:dyDescent="0.3"/>
    <row r="7501" hidden="1" x14ac:dyDescent="0.3"/>
    <row r="7502" hidden="1" x14ac:dyDescent="0.3"/>
    <row r="7503" hidden="1" x14ac:dyDescent="0.3"/>
    <row r="7504" hidden="1" x14ac:dyDescent="0.3"/>
    <row r="7505" hidden="1" x14ac:dyDescent="0.3"/>
    <row r="7506" hidden="1" x14ac:dyDescent="0.3"/>
    <row r="7507" hidden="1" x14ac:dyDescent="0.3"/>
    <row r="7508" hidden="1" x14ac:dyDescent="0.3"/>
    <row r="7509" hidden="1" x14ac:dyDescent="0.3"/>
    <row r="7510" hidden="1" x14ac:dyDescent="0.3"/>
    <row r="7511" hidden="1" x14ac:dyDescent="0.3"/>
    <row r="7512" hidden="1" x14ac:dyDescent="0.3"/>
    <row r="7513" hidden="1" x14ac:dyDescent="0.3"/>
    <row r="7514" hidden="1" x14ac:dyDescent="0.3"/>
    <row r="7515" hidden="1" x14ac:dyDescent="0.3"/>
    <row r="7516" hidden="1" x14ac:dyDescent="0.3"/>
    <row r="7517" hidden="1" x14ac:dyDescent="0.3"/>
    <row r="7518" hidden="1" x14ac:dyDescent="0.3"/>
    <row r="7519" hidden="1" x14ac:dyDescent="0.3"/>
    <row r="7520" hidden="1" x14ac:dyDescent="0.3"/>
    <row r="7521" hidden="1" x14ac:dyDescent="0.3"/>
    <row r="7522" hidden="1" x14ac:dyDescent="0.3"/>
    <row r="7523" hidden="1" x14ac:dyDescent="0.3"/>
    <row r="7524" hidden="1" x14ac:dyDescent="0.3"/>
    <row r="7525" hidden="1" x14ac:dyDescent="0.3"/>
    <row r="7526" hidden="1" x14ac:dyDescent="0.3"/>
    <row r="7527" hidden="1" x14ac:dyDescent="0.3"/>
    <row r="7528" hidden="1" x14ac:dyDescent="0.3"/>
    <row r="7529" hidden="1" x14ac:dyDescent="0.3"/>
    <row r="7530" hidden="1" x14ac:dyDescent="0.3"/>
    <row r="7531" hidden="1" x14ac:dyDescent="0.3"/>
    <row r="7532" hidden="1" x14ac:dyDescent="0.3"/>
    <row r="7533" hidden="1" x14ac:dyDescent="0.3"/>
    <row r="7534" hidden="1" x14ac:dyDescent="0.3"/>
    <row r="7535" hidden="1" x14ac:dyDescent="0.3"/>
    <row r="7536" hidden="1" x14ac:dyDescent="0.3"/>
    <row r="7537" hidden="1" x14ac:dyDescent="0.3"/>
    <row r="7538" hidden="1" x14ac:dyDescent="0.3"/>
    <row r="7539" hidden="1" x14ac:dyDescent="0.3"/>
    <row r="7540" hidden="1" x14ac:dyDescent="0.3"/>
    <row r="7541" hidden="1" x14ac:dyDescent="0.3"/>
    <row r="7542" hidden="1" x14ac:dyDescent="0.3"/>
    <row r="7543" hidden="1" x14ac:dyDescent="0.3"/>
    <row r="7544" hidden="1" x14ac:dyDescent="0.3"/>
    <row r="7545" hidden="1" x14ac:dyDescent="0.3"/>
    <row r="7546" hidden="1" x14ac:dyDescent="0.3"/>
    <row r="7547" hidden="1" x14ac:dyDescent="0.3"/>
    <row r="7548" hidden="1" x14ac:dyDescent="0.3"/>
    <row r="7549" hidden="1" x14ac:dyDescent="0.3"/>
    <row r="7550" hidden="1" x14ac:dyDescent="0.3"/>
    <row r="7551" hidden="1" x14ac:dyDescent="0.3"/>
    <row r="7552" hidden="1" x14ac:dyDescent="0.3"/>
    <row r="7553" hidden="1" x14ac:dyDescent="0.3"/>
    <row r="7554" hidden="1" x14ac:dyDescent="0.3"/>
    <row r="7555" hidden="1" x14ac:dyDescent="0.3"/>
    <row r="7556" hidden="1" x14ac:dyDescent="0.3"/>
    <row r="7557" hidden="1" x14ac:dyDescent="0.3"/>
    <row r="7558" hidden="1" x14ac:dyDescent="0.3"/>
    <row r="7559" hidden="1" x14ac:dyDescent="0.3"/>
    <row r="7560" hidden="1" x14ac:dyDescent="0.3"/>
    <row r="7561" hidden="1" x14ac:dyDescent="0.3"/>
    <row r="7562" hidden="1" x14ac:dyDescent="0.3"/>
    <row r="7563" hidden="1" x14ac:dyDescent="0.3"/>
    <row r="7564" hidden="1" x14ac:dyDescent="0.3"/>
    <row r="7565" hidden="1" x14ac:dyDescent="0.3"/>
    <row r="7566" hidden="1" x14ac:dyDescent="0.3"/>
    <row r="7567" hidden="1" x14ac:dyDescent="0.3"/>
    <row r="7568" hidden="1" x14ac:dyDescent="0.3"/>
    <row r="7569" hidden="1" x14ac:dyDescent="0.3"/>
    <row r="7570" hidden="1" x14ac:dyDescent="0.3"/>
    <row r="7571" hidden="1" x14ac:dyDescent="0.3"/>
    <row r="7572" hidden="1" x14ac:dyDescent="0.3"/>
    <row r="7573" hidden="1" x14ac:dyDescent="0.3"/>
    <row r="7574" hidden="1" x14ac:dyDescent="0.3"/>
    <row r="7575" hidden="1" x14ac:dyDescent="0.3"/>
    <row r="7576" hidden="1" x14ac:dyDescent="0.3"/>
    <row r="7577" hidden="1" x14ac:dyDescent="0.3"/>
    <row r="7578" hidden="1" x14ac:dyDescent="0.3"/>
    <row r="7579" hidden="1" x14ac:dyDescent="0.3"/>
    <row r="7580" hidden="1" x14ac:dyDescent="0.3"/>
    <row r="7581" hidden="1" x14ac:dyDescent="0.3"/>
    <row r="7582" hidden="1" x14ac:dyDescent="0.3"/>
    <row r="7583" hidden="1" x14ac:dyDescent="0.3"/>
    <row r="7584" hidden="1" x14ac:dyDescent="0.3"/>
    <row r="7585" hidden="1" x14ac:dyDescent="0.3"/>
    <row r="7586" hidden="1" x14ac:dyDescent="0.3"/>
    <row r="7587" hidden="1" x14ac:dyDescent="0.3"/>
    <row r="7588" hidden="1" x14ac:dyDescent="0.3"/>
    <row r="7589" hidden="1" x14ac:dyDescent="0.3"/>
    <row r="7590" hidden="1" x14ac:dyDescent="0.3"/>
    <row r="7591" hidden="1" x14ac:dyDescent="0.3"/>
    <row r="7592" hidden="1" x14ac:dyDescent="0.3"/>
    <row r="7593" hidden="1" x14ac:dyDescent="0.3"/>
    <row r="7594" hidden="1" x14ac:dyDescent="0.3"/>
    <row r="7595" hidden="1" x14ac:dyDescent="0.3"/>
    <row r="7596" hidden="1" x14ac:dyDescent="0.3"/>
    <row r="7597" hidden="1" x14ac:dyDescent="0.3"/>
    <row r="7598" hidden="1" x14ac:dyDescent="0.3"/>
    <row r="7599" hidden="1" x14ac:dyDescent="0.3"/>
    <row r="7600" hidden="1" x14ac:dyDescent="0.3"/>
    <row r="7601" hidden="1" x14ac:dyDescent="0.3"/>
    <row r="7602" hidden="1" x14ac:dyDescent="0.3"/>
    <row r="7603" hidden="1" x14ac:dyDescent="0.3"/>
    <row r="7604" hidden="1" x14ac:dyDescent="0.3"/>
    <row r="7605" hidden="1" x14ac:dyDescent="0.3"/>
    <row r="7606" hidden="1" x14ac:dyDescent="0.3"/>
    <row r="7607" hidden="1" x14ac:dyDescent="0.3"/>
    <row r="7608" hidden="1" x14ac:dyDescent="0.3"/>
    <row r="7609" hidden="1" x14ac:dyDescent="0.3"/>
    <row r="7610" hidden="1" x14ac:dyDescent="0.3"/>
    <row r="7611" hidden="1" x14ac:dyDescent="0.3"/>
    <row r="7612" hidden="1" x14ac:dyDescent="0.3"/>
    <row r="7613" hidden="1" x14ac:dyDescent="0.3"/>
    <row r="7614" hidden="1" x14ac:dyDescent="0.3"/>
    <row r="7615" hidden="1" x14ac:dyDescent="0.3"/>
    <row r="7616" hidden="1" x14ac:dyDescent="0.3"/>
    <row r="7617" hidden="1" x14ac:dyDescent="0.3"/>
    <row r="7618" hidden="1" x14ac:dyDescent="0.3"/>
    <row r="7619" hidden="1" x14ac:dyDescent="0.3"/>
    <row r="7620" hidden="1" x14ac:dyDescent="0.3"/>
    <row r="7621" hidden="1" x14ac:dyDescent="0.3"/>
    <row r="7622" hidden="1" x14ac:dyDescent="0.3"/>
    <row r="7623" hidden="1" x14ac:dyDescent="0.3"/>
    <row r="7624" hidden="1" x14ac:dyDescent="0.3"/>
    <row r="7625" hidden="1" x14ac:dyDescent="0.3"/>
    <row r="7626" hidden="1" x14ac:dyDescent="0.3"/>
    <row r="7627" hidden="1" x14ac:dyDescent="0.3"/>
    <row r="7628" hidden="1" x14ac:dyDescent="0.3"/>
    <row r="7629" hidden="1" x14ac:dyDescent="0.3"/>
    <row r="7630" hidden="1" x14ac:dyDescent="0.3"/>
    <row r="7631" hidden="1" x14ac:dyDescent="0.3"/>
    <row r="7632" hidden="1" x14ac:dyDescent="0.3"/>
    <row r="7633" hidden="1" x14ac:dyDescent="0.3"/>
    <row r="7634" hidden="1" x14ac:dyDescent="0.3"/>
    <row r="7635" hidden="1" x14ac:dyDescent="0.3"/>
    <row r="7636" hidden="1" x14ac:dyDescent="0.3"/>
    <row r="7637" hidden="1" x14ac:dyDescent="0.3"/>
    <row r="7638" hidden="1" x14ac:dyDescent="0.3"/>
    <row r="7639" hidden="1" x14ac:dyDescent="0.3"/>
    <row r="7640" hidden="1" x14ac:dyDescent="0.3"/>
    <row r="7641" hidden="1" x14ac:dyDescent="0.3"/>
    <row r="7642" hidden="1" x14ac:dyDescent="0.3"/>
    <row r="7643" hidden="1" x14ac:dyDescent="0.3"/>
    <row r="7644" hidden="1" x14ac:dyDescent="0.3"/>
    <row r="7645" hidden="1" x14ac:dyDescent="0.3"/>
    <row r="7646" hidden="1" x14ac:dyDescent="0.3"/>
    <row r="7647" hidden="1" x14ac:dyDescent="0.3"/>
    <row r="7648" hidden="1" x14ac:dyDescent="0.3"/>
    <row r="7649" hidden="1" x14ac:dyDescent="0.3"/>
    <row r="7650" hidden="1" x14ac:dyDescent="0.3"/>
    <row r="7651" hidden="1" x14ac:dyDescent="0.3"/>
    <row r="7652" hidden="1" x14ac:dyDescent="0.3"/>
    <row r="7653" hidden="1" x14ac:dyDescent="0.3"/>
    <row r="7654" hidden="1" x14ac:dyDescent="0.3"/>
    <row r="7655" hidden="1" x14ac:dyDescent="0.3"/>
    <row r="7656" hidden="1" x14ac:dyDescent="0.3"/>
    <row r="7657" hidden="1" x14ac:dyDescent="0.3"/>
    <row r="7658" hidden="1" x14ac:dyDescent="0.3"/>
    <row r="7659" hidden="1" x14ac:dyDescent="0.3"/>
    <row r="7660" hidden="1" x14ac:dyDescent="0.3"/>
    <row r="7661" hidden="1" x14ac:dyDescent="0.3"/>
    <row r="7662" hidden="1" x14ac:dyDescent="0.3"/>
    <row r="7663" hidden="1" x14ac:dyDescent="0.3"/>
    <row r="7664" hidden="1" x14ac:dyDescent="0.3"/>
    <row r="7665" hidden="1" x14ac:dyDescent="0.3"/>
    <row r="7666" hidden="1" x14ac:dyDescent="0.3"/>
    <row r="7667" hidden="1" x14ac:dyDescent="0.3"/>
    <row r="7668" hidden="1" x14ac:dyDescent="0.3"/>
    <row r="7669" hidden="1" x14ac:dyDescent="0.3"/>
    <row r="7670" hidden="1" x14ac:dyDescent="0.3"/>
    <row r="7671" hidden="1" x14ac:dyDescent="0.3"/>
    <row r="7672" hidden="1" x14ac:dyDescent="0.3"/>
    <row r="7673" hidden="1" x14ac:dyDescent="0.3"/>
    <row r="7674" hidden="1" x14ac:dyDescent="0.3"/>
    <row r="7675" hidden="1" x14ac:dyDescent="0.3"/>
    <row r="7676" hidden="1" x14ac:dyDescent="0.3"/>
    <row r="7677" hidden="1" x14ac:dyDescent="0.3"/>
    <row r="7678" hidden="1" x14ac:dyDescent="0.3"/>
    <row r="7679" hidden="1" x14ac:dyDescent="0.3"/>
    <row r="7680" hidden="1" x14ac:dyDescent="0.3"/>
    <row r="7681" hidden="1" x14ac:dyDescent="0.3"/>
    <row r="7682" hidden="1" x14ac:dyDescent="0.3"/>
    <row r="7683" hidden="1" x14ac:dyDescent="0.3"/>
    <row r="7684" hidden="1" x14ac:dyDescent="0.3"/>
    <row r="7685" hidden="1" x14ac:dyDescent="0.3"/>
    <row r="7686" hidden="1" x14ac:dyDescent="0.3"/>
    <row r="7687" hidden="1" x14ac:dyDescent="0.3"/>
    <row r="7688" hidden="1" x14ac:dyDescent="0.3"/>
    <row r="7689" hidden="1" x14ac:dyDescent="0.3"/>
    <row r="7690" hidden="1" x14ac:dyDescent="0.3"/>
    <row r="7691" hidden="1" x14ac:dyDescent="0.3"/>
    <row r="7692" hidden="1" x14ac:dyDescent="0.3"/>
    <row r="7693" hidden="1" x14ac:dyDescent="0.3"/>
    <row r="7694" hidden="1" x14ac:dyDescent="0.3"/>
    <row r="7695" hidden="1" x14ac:dyDescent="0.3"/>
    <row r="7696" hidden="1" x14ac:dyDescent="0.3"/>
    <row r="7697" hidden="1" x14ac:dyDescent="0.3"/>
    <row r="7698" hidden="1" x14ac:dyDescent="0.3"/>
    <row r="7699" hidden="1" x14ac:dyDescent="0.3"/>
    <row r="7700" hidden="1" x14ac:dyDescent="0.3"/>
    <row r="7701" hidden="1" x14ac:dyDescent="0.3"/>
    <row r="7702" hidden="1" x14ac:dyDescent="0.3"/>
    <row r="7703" hidden="1" x14ac:dyDescent="0.3"/>
    <row r="7704" hidden="1" x14ac:dyDescent="0.3"/>
    <row r="7705" hidden="1" x14ac:dyDescent="0.3"/>
    <row r="7706" hidden="1" x14ac:dyDescent="0.3"/>
    <row r="7707" hidden="1" x14ac:dyDescent="0.3"/>
    <row r="7708" hidden="1" x14ac:dyDescent="0.3"/>
    <row r="7709" hidden="1" x14ac:dyDescent="0.3"/>
    <row r="7710" hidden="1" x14ac:dyDescent="0.3"/>
    <row r="7711" hidden="1" x14ac:dyDescent="0.3"/>
    <row r="7712" hidden="1" x14ac:dyDescent="0.3"/>
    <row r="7713" hidden="1" x14ac:dyDescent="0.3"/>
    <row r="7714" hidden="1" x14ac:dyDescent="0.3"/>
    <row r="7715" hidden="1" x14ac:dyDescent="0.3"/>
    <row r="7716" hidden="1" x14ac:dyDescent="0.3"/>
    <row r="7717" hidden="1" x14ac:dyDescent="0.3"/>
    <row r="7718" hidden="1" x14ac:dyDescent="0.3"/>
    <row r="7719" hidden="1" x14ac:dyDescent="0.3"/>
    <row r="7720" hidden="1" x14ac:dyDescent="0.3"/>
    <row r="7721" hidden="1" x14ac:dyDescent="0.3"/>
    <row r="7722" hidden="1" x14ac:dyDescent="0.3"/>
    <row r="7723" hidden="1" x14ac:dyDescent="0.3"/>
    <row r="7724" hidden="1" x14ac:dyDescent="0.3"/>
    <row r="7725" hidden="1" x14ac:dyDescent="0.3"/>
    <row r="7726" hidden="1" x14ac:dyDescent="0.3"/>
    <row r="7727" hidden="1" x14ac:dyDescent="0.3"/>
    <row r="7728" hidden="1" x14ac:dyDescent="0.3"/>
    <row r="7729" hidden="1" x14ac:dyDescent="0.3"/>
    <row r="7730" hidden="1" x14ac:dyDescent="0.3"/>
    <row r="7731" hidden="1" x14ac:dyDescent="0.3"/>
    <row r="7732" hidden="1" x14ac:dyDescent="0.3"/>
    <row r="7733" hidden="1" x14ac:dyDescent="0.3"/>
    <row r="7734" hidden="1" x14ac:dyDescent="0.3"/>
    <row r="7735" hidden="1" x14ac:dyDescent="0.3"/>
    <row r="7736" hidden="1" x14ac:dyDescent="0.3"/>
    <row r="7737" hidden="1" x14ac:dyDescent="0.3"/>
    <row r="7738" hidden="1" x14ac:dyDescent="0.3"/>
    <row r="7739" hidden="1" x14ac:dyDescent="0.3"/>
    <row r="7740" hidden="1" x14ac:dyDescent="0.3"/>
    <row r="7741" hidden="1" x14ac:dyDescent="0.3"/>
    <row r="7742" hidden="1" x14ac:dyDescent="0.3"/>
    <row r="7743" hidden="1" x14ac:dyDescent="0.3"/>
    <row r="7744" hidden="1" x14ac:dyDescent="0.3"/>
    <row r="7745" hidden="1" x14ac:dyDescent="0.3"/>
    <row r="7746" hidden="1" x14ac:dyDescent="0.3"/>
    <row r="7747" hidden="1" x14ac:dyDescent="0.3"/>
    <row r="7748" hidden="1" x14ac:dyDescent="0.3"/>
    <row r="7749" hidden="1" x14ac:dyDescent="0.3"/>
    <row r="7750" hidden="1" x14ac:dyDescent="0.3"/>
    <row r="7751" hidden="1" x14ac:dyDescent="0.3"/>
    <row r="7752" hidden="1" x14ac:dyDescent="0.3"/>
    <row r="7753" hidden="1" x14ac:dyDescent="0.3"/>
    <row r="7754" hidden="1" x14ac:dyDescent="0.3"/>
    <row r="7755" hidden="1" x14ac:dyDescent="0.3"/>
    <row r="7756" hidden="1" x14ac:dyDescent="0.3"/>
    <row r="7757" hidden="1" x14ac:dyDescent="0.3"/>
    <row r="7758" hidden="1" x14ac:dyDescent="0.3"/>
    <row r="7759" hidden="1" x14ac:dyDescent="0.3"/>
    <row r="7760" hidden="1" x14ac:dyDescent="0.3"/>
    <row r="7761" hidden="1" x14ac:dyDescent="0.3"/>
    <row r="7762" hidden="1" x14ac:dyDescent="0.3"/>
    <row r="7763" hidden="1" x14ac:dyDescent="0.3"/>
    <row r="7764" hidden="1" x14ac:dyDescent="0.3"/>
    <row r="7765" hidden="1" x14ac:dyDescent="0.3"/>
    <row r="7766" hidden="1" x14ac:dyDescent="0.3"/>
    <row r="7767" hidden="1" x14ac:dyDescent="0.3"/>
    <row r="7768" hidden="1" x14ac:dyDescent="0.3"/>
    <row r="7769" hidden="1" x14ac:dyDescent="0.3"/>
    <row r="7770" hidden="1" x14ac:dyDescent="0.3"/>
    <row r="7771" hidden="1" x14ac:dyDescent="0.3"/>
    <row r="7772" hidden="1" x14ac:dyDescent="0.3"/>
    <row r="7773" hidden="1" x14ac:dyDescent="0.3"/>
    <row r="7774" hidden="1" x14ac:dyDescent="0.3"/>
    <row r="7775" hidden="1" x14ac:dyDescent="0.3"/>
    <row r="7776" hidden="1" x14ac:dyDescent="0.3"/>
    <row r="7777" hidden="1" x14ac:dyDescent="0.3"/>
    <row r="7778" hidden="1" x14ac:dyDescent="0.3"/>
    <row r="7779" hidden="1" x14ac:dyDescent="0.3"/>
    <row r="7780" hidden="1" x14ac:dyDescent="0.3"/>
    <row r="7781" hidden="1" x14ac:dyDescent="0.3"/>
    <row r="7782" hidden="1" x14ac:dyDescent="0.3"/>
    <row r="7783" hidden="1" x14ac:dyDescent="0.3"/>
    <row r="7784" hidden="1" x14ac:dyDescent="0.3"/>
    <row r="7785" hidden="1" x14ac:dyDescent="0.3"/>
    <row r="7786" hidden="1" x14ac:dyDescent="0.3"/>
    <row r="7787" hidden="1" x14ac:dyDescent="0.3"/>
    <row r="7788" hidden="1" x14ac:dyDescent="0.3"/>
    <row r="7789" hidden="1" x14ac:dyDescent="0.3"/>
    <row r="7790" hidden="1" x14ac:dyDescent="0.3"/>
    <row r="7791" hidden="1" x14ac:dyDescent="0.3"/>
    <row r="7792" hidden="1" x14ac:dyDescent="0.3"/>
    <row r="7793" hidden="1" x14ac:dyDescent="0.3"/>
    <row r="7794" hidden="1" x14ac:dyDescent="0.3"/>
    <row r="7795" hidden="1" x14ac:dyDescent="0.3"/>
    <row r="7796" hidden="1" x14ac:dyDescent="0.3"/>
    <row r="7797" hidden="1" x14ac:dyDescent="0.3"/>
    <row r="7798" hidden="1" x14ac:dyDescent="0.3"/>
    <row r="7799" hidden="1" x14ac:dyDescent="0.3"/>
    <row r="7800" hidden="1" x14ac:dyDescent="0.3"/>
    <row r="7801" hidden="1" x14ac:dyDescent="0.3"/>
    <row r="7802" hidden="1" x14ac:dyDescent="0.3"/>
    <row r="7803" hidden="1" x14ac:dyDescent="0.3"/>
    <row r="7804" hidden="1" x14ac:dyDescent="0.3"/>
    <row r="7805" hidden="1" x14ac:dyDescent="0.3"/>
    <row r="7806" hidden="1" x14ac:dyDescent="0.3"/>
    <row r="7807" hidden="1" x14ac:dyDescent="0.3"/>
    <row r="7808" hidden="1" x14ac:dyDescent="0.3"/>
    <row r="7809" hidden="1" x14ac:dyDescent="0.3"/>
    <row r="7810" hidden="1" x14ac:dyDescent="0.3"/>
    <row r="7811" hidden="1" x14ac:dyDescent="0.3"/>
    <row r="7812" hidden="1" x14ac:dyDescent="0.3"/>
    <row r="7813" hidden="1" x14ac:dyDescent="0.3"/>
    <row r="7814" hidden="1" x14ac:dyDescent="0.3"/>
    <row r="7815" hidden="1" x14ac:dyDescent="0.3"/>
    <row r="7816" hidden="1" x14ac:dyDescent="0.3"/>
    <row r="7817" hidden="1" x14ac:dyDescent="0.3"/>
    <row r="7818" hidden="1" x14ac:dyDescent="0.3"/>
    <row r="7819" hidden="1" x14ac:dyDescent="0.3"/>
    <row r="7820" hidden="1" x14ac:dyDescent="0.3"/>
    <row r="7821" hidden="1" x14ac:dyDescent="0.3"/>
    <row r="7822" hidden="1" x14ac:dyDescent="0.3"/>
    <row r="7823" hidden="1" x14ac:dyDescent="0.3"/>
    <row r="7824" hidden="1" x14ac:dyDescent="0.3"/>
    <row r="7825" hidden="1" x14ac:dyDescent="0.3"/>
    <row r="7826" hidden="1" x14ac:dyDescent="0.3"/>
    <row r="7827" hidden="1" x14ac:dyDescent="0.3"/>
    <row r="7828" hidden="1" x14ac:dyDescent="0.3"/>
    <row r="7829" hidden="1" x14ac:dyDescent="0.3"/>
    <row r="7830" hidden="1" x14ac:dyDescent="0.3"/>
    <row r="7831" hidden="1" x14ac:dyDescent="0.3"/>
    <row r="7832" hidden="1" x14ac:dyDescent="0.3"/>
    <row r="7833" hidden="1" x14ac:dyDescent="0.3"/>
    <row r="7834" hidden="1" x14ac:dyDescent="0.3"/>
    <row r="7835" hidden="1" x14ac:dyDescent="0.3"/>
    <row r="7836" hidden="1" x14ac:dyDescent="0.3"/>
    <row r="7837" hidden="1" x14ac:dyDescent="0.3"/>
    <row r="7838" hidden="1" x14ac:dyDescent="0.3"/>
    <row r="7839" hidden="1" x14ac:dyDescent="0.3"/>
    <row r="7840" hidden="1" x14ac:dyDescent="0.3"/>
    <row r="7841" hidden="1" x14ac:dyDescent="0.3"/>
    <row r="7842" hidden="1" x14ac:dyDescent="0.3"/>
    <row r="7843" hidden="1" x14ac:dyDescent="0.3"/>
    <row r="7844" hidden="1" x14ac:dyDescent="0.3"/>
    <row r="7845" hidden="1" x14ac:dyDescent="0.3"/>
    <row r="7846" hidden="1" x14ac:dyDescent="0.3"/>
    <row r="7847" hidden="1" x14ac:dyDescent="0.3"/>
    <row r="7848" hidden="1" x14ac:dyDescent="0.3"/>
    <row r="7849" hidden="1" x14ac:dyDescent="0.3"/>
    <row r="7850" hidden="1" x14ac:dyDescent="0.3"/>
    <row r="7851" hidden="1" x14ac:dyDescent="0.3"/>
    <row r="7852" hidden="1" x14ac:dyDescent="0.3"/>
    <row r="7853" hidden="1" x14ac:dyDescent="0.3"/>
    <row r="7854" hidden="1" x14ac:dyDescent="0.3"/>
    <row r="7855" hidden="1" x14ac:dyDescent="0.3"/>
    <row r="7856" hidden="1" x14ac:dyDescent="0.3"/>
    <row r="7857" hidden="1" x14ac:dyDescent="0.3"/>
    <row r="7858" hidden="1" x14ac:dyDescent="0.3"/>
    <row r="7859" hidden="1" x14ac:dyDescent="0.3"/>
    <row r="7860" hidden="1" x14ac:dyDescent="0.3"/>
    <row r="7861" hidden="1" x14ac:dyDescent="0.3"/>
    <row r="7862" hidden="1" x14ac:dyDescent="0.3"/>
    <row r="7863" hidden="1" x14ac:dyDescent="0.3"/>
    <row r="7864" hidden="1" x14ac:dyDescent="0.3"/>
    <row r="7865" hidden="1" x14ac:dyDescent="0.3"/>
    <row r="7866" hidden="1" x14ac:dyDescent="0.3"/>
    <row r="7867" hidden="1" x14ac:dyDescent="0.3"/>
    <row r="7868" hidden="1" x14ac:dyDescent="0.3"/>
    <row r="7869" hidden="1" x14ac:dyDescent="0.3"/>
    <row r="7870" hidden="1" x14ac:dyDescent="0.3"/>
    <row r="7871" hidden="1" x14ac:dyDescent="0.3"/>
    <row r="7872" hidden="1" x14ac:dyDescent="0.3"/>
    <row r="7873" hidden="1" x14ac:dyDescent="0.3"/>
    <row r="7874" hidden="1" x14ac:dyDescent="0.3"/>
    <row r="7875" hidden="1" x14ac:dyDescent="0.3"/>
    <row r="7876" hidden="1" x14ac:dyDescent="0.3"/>
    <row r="7877" hidden="1" x14ac:dyDescent="0.3"/>
    <row r="7878" hidden="1" x14ac:dyDescent="0.3"/>
    <row r="7879" hidden="1" x14ac:dyDescent="0.3"/>
    <row r="7880" hidden="1" x14ac:dyDescent="0.3"/>
    <row r="7881" hidden="1" x14ac:dyDescent="0.3"/>
    <row r="7882" hidden="1" x14ac:dyDescent="0.3"/>
    <row r="7883" hidden="1" x14ac:dyDescent="0.3"/>
    <row r="7884" hidden="1" x14ac:dyDescent="0.3"/>
    <row r="7885" hidden="1" x14ac:dyDescent="0.3"/>
    <row r="7886" hidden="1" x14ac:dyDescent="0.3"/>
    <row r="7887" hidden="1" x14ac:dyDescent="0.3"/>
    <row r="7888" hidden="1" x14ac:dyDescent="0.3"/>
    <row r="7889" hidden="1" x14ac:dyDescent="0.3"/>
    <row r="7890" hidden="1" x14ac:dyDescent="0.3"/>
    <row r="7891" hidden="1" x14ac:dyDescent="0.3"/>
    <row r="7892" hidden="1" x14ac:dyDescent="0.3"/>
    <row r="7893" hidden="1" x14ac:dyDescent="0.3"/>
    <row r="7894" hidden="1" x14ac:dyDescent="0.3"/>
    <row r="7895" hidden="1" x14ac:dyDescent="0.3"/>
    <row r="7896" hidden="1" x14ac:dyDescent="0.3"/>
    <row r="7897" hidden="1" x14ac:dyDescent="0.3"/>
    <row r="7898" hidden="1" x14ac:dyDescent="0.3"/>
    <row r="7899" hidden="1" x14ac:dyDescent="0.3"/>
    <row r="7900" hidden="1" x14ac:dyDescent="0.3"/>
    <row r="7901" hidden="1" x14ac:dyDescent="0.3"/>
    <row r="7902" hidden="1" x14ac:dyDescent="0.3"/>
    <row r="7903" hidden="1" x14ac:dyDescent="0.3"/>
    <row r="7904" hidden="1" x14ac:dyDescent="0.3"/>
    <row r="7905" hidden="1" x14ac:dyDescent="0.3"/>
    <row r="7906" hidden="1" x14ac:dyDescent="0.3"/>
    <row r="7907" hidden="1" x14ac:dyDescent="0.3"/>
    <row r="7908" hidden="1" x14ac:dyDescent="0.3"/>
    <row r="7909" hidden="1" x14ac:dyDescent="0.3"/>
    <row r="7910" hidden="1" x14ac:dyDescent="0.3"/>
    <row r="7911" hidden="1" x14ac:dyDescent="0.3"/>
    <row r="7912" hidden="1" x14ac:dyDescent="0.3"/>
    <row r="7913" hidden="1" x14ac:dyDescent="0.3"/>
    <row r="7914" hidden="1" x14ac:dyDescent="0.3"/>
    <row r="7915" hidden="1" x14ac:dyDescent="0.3"/>
    <row r="7916" hidden="1" x14ac:dyDescent="0.3"/>
    <row r="7917" hidden="1" x14ac:dyDescent="0.3"/>
    <row r="7918" hidden="1" x14ac:dyDescent="0.3"/>
    <row r="7919" hidden="1" x14ac:dyDescent="0.3"/>
    <row r="7920" hidden="1" x14ac:dyDescent="0.3"/>
    <row r="7921" hidden="1" x14ac:dyDescent="0.3"/>
    <row r="7922" hidden="1" x14ac:dyDescent="0.3"/>
    <row r="7923" hidden="1" x14ac:dyDescent="0.3"/>
    <row r="7924" hidden="1" x14ac:dyDescent="0.3"/>
    <row r="7925" hidden="1" x14ac:dyDescent="0.3"/>
    <row r="7926" hidden="1" x14ac:dyDescent="0.3"/>
    <row r="7927" hidden="1" x14ac:dyDescent="0.3"/>
    <row r="7928" hidden="1" x14ac:dyDescent="0.3"/>
    <row r="7929" hidden="1" x14ac:dyDescent="0.3"/>
    <row r="7930" hidden="1" x14ac:dyDescent="0.3"/>
    <row r="7931" hidden="1" x14ac:dyDescent="0.3"/>
    <row r="7932" hidden="1" x14ac:dyDescent="0.3"/>
    <row r="7933" hidden="1" x14ac:dyDescent="0.3"/>
    <row r="7934" hidden="1" x14ac:dyDescent="0.3"/>
    <row r="7935" hidden="1" x14ac:dyDescent="0.3"/>
    <row r="7936" hidden="1" x14ac:dyDescent="0.3"/>
    <row r="7937" hidden="1" x14ac:dyDescent="0.3"/>
    <row r="7938" hidden="1" x14ac:dyDescent="0.3"/>
    <row r="7939" hidden="1" x14ac:dyDescent="0.3"/>
    <row r="7940" hidden="1" x14ac:dyDescent="0.3"/>
    <row r="7941" hidden="1" x14ac:dyDescent="0.3"/>
    <row r="7942" hidden="1" x14ac:dyDescent="0.3"/>
    <row r="7943" hidden="1" x14ac:dyDescent="0.3"/>
    <row r="7944" hidden="1" x14ac:dyDescent="0.3"/>
    <row r="7945" hidden="1" x14ac:dyDescent="0.3"/>
    <row r="7946" hidden="1" x14ac:dyDescent="0.3"/>
    <row r="7947" hidden="1" x14ac:dyDescent="0.3"/>
    <row r="7948" hidden="1" x14ac:dyDescent="0.3"/>
    <row r="7949" hidden="1" x14ac:dyDescent="0.3"/>
    <row r="7950" hidden="1" x14ac:dyDescent="0.3"/>
    <row r="7951" hidden="1" x14ac:dyDescent="0.3"/>
    <row r="7952" hidden="1" x14ac:dyDescent="0.3"/>
    <row r="7953" hidden="1" x14ac:dyDescent="0.3"/>
    <row r="7954" hidden="1" x14ac:dyDescent="0.3"/>
    <row r="7955" hidden="1" x14ac:dyDescent="0.3"/>
    <row r="7956" hidden="1" x14ac:dyDescent="0.3"/>
    <row r="7957" hidden="1" x14ac:dyDescent="0.3"/>
    <row r="7958" hidden="1" x14ac:dyDescent="0.3"/>
    <row r="7959" hidden="1" x14ac:dyDescent="0.3"/>
    <row r="7960" hidden="1" x14ac:dyDescent="0.3"/>
    <row r="7961" hidden="1" x14ac:dyDescent="0.3"/>
    <row r="7962" hidden="1" x14ac:dyDescent="0.3"/>
    <row r="7963" hidden="1" x14ac:dyDescent="0.3"/>
    <row r="7964" hidden="1" x14ac:dyDescent="0.3"/>
    <row r="7965" hidden="1" x14ac:dyDescent="0.3"/>
    <row r="7966" hidden="1" x14ac:dyDescent="0.3"/>
    <row r="7967" hidden="1" x14ac:dyDescent="0.3"/>
    <row r="7968" hidden="1" x14ac:dyDescent="0.3"/>
    <row r="7969" hidden="1" x14ac:dyDescent="0.3"/>
    <row r="7970" hidden="1" x14ac:dyDescent="0.3"/>
    <row r="7971" hidden="1" x14ac:dyDescent="0.3"/>
    <row r="7972" hidden="1" x14ac:dyDescent="0.3"/>
    <row r="7973" hidden="1" x14ac:dyDescent="0.3"/>
    <row r="7974" hidden="1" x14ac:dyDescent="0.3"/>
    <row r="7975" hidden="1" x14ac:dyDescent="0.3"/>
    <row r="7976" hidden="1" x14ac:dyDescent="0.3"/>
    <row r="7977" hidden="1" x14ac:dyDescent="0.3"/>
    <row r="7978" hidden="1" x14ac:dyDescent="0.3"/>
    <row r="7979" hidden="1" x14ac:dyDescent="0.3"/>
    <row r="7980" hidden="1" x14ac:dyDescent="0.3"/>
    <row r="7981" hidden="1" x14ac:dyDescent="0.3"/>
    <row r="7982" hidden="1" x14ac:dyDescent="0.3"/>
    <row r="7983" hidden="1" x14ac:dyDescent="0.3"/>
    <row r="7984" hidden="1" x14ac:dyDescent="0.3"/>
    <row r="7985" hidden="1" x14ac:dyDescent="0.3"/>
    <row r="7986" hidden="1" x14ac:dyDescent="0.3"/>
    <row r="7987" hidden="1" x14ac:dyDescent="0.3"/>
    <row r="7988" hidden="1" x14ac:dyDescent="0.3"/>
    <row r="7989" hidden="1" x14ac:dyDescent="0.3"/>
    <row r="7990" hidden="1" x14ac:dyDescent="0.3"/>
    <row r="7991" hidden="1" x14ac:dyDescent="0.3"/>
    <row r="7992" hidden="1" x14ac:dyDescent="0.3"/>
    <row r="7993" hidden="1" x14ac:dyDescent="0.3"/>
    <row r="7994" hidden="1" x14ac:dyDescent="0.3"/>
    <row r="7995" hidden="1" x14ac:dyDescent="0.3"/>
    <row r="7996" hidden="1" x14ac:dyDescent="0.3"/>
    <row r="7997" hidden="1" x14ac:dyDescent="0.3"/>
    <row r="7998" hidden="1" x14ac:dyDescent="0.3"/>
    <row r="7999" hidden="1" x14ac:dyDescent="0.3"/>
    <row r="8000" hidden="1" x14ac:dyDescent="0.3"/>
    <row r="8001" hidden="1" x14ac:dyDescent="0.3"/>
    <row r="8002" hidden="1" x14ac:dyDescent="0.3"/>
    <row r="8003" hidden="1" x14ac:dyDescent="0.3"/>
    <row r="8004" hidden="1" x14ac:dyDescent="0.3"/>
    <row r="8005" hidden="1" x14ac:dyDescent="0.3"/>
    <row r="8006" hidden="1" x14ac:dyDescent="0.3"/>
    <row r="8007" hidden="1" x14ac:dyDescent="0.3"/>
    <row r="8008" hidden="1" x14ac:dyDescent="0.3"/>
    <row r="8009" hidden="1" x14ac:dyDescent="0.3"/>
    <row r="8010" hidden="1" x14ac:dyDescent="0.3"/>
    <row r="8011" hidden="1" x14ac:dyDescent="0.3"/>
    <row r="8012" hidden="1" x14ac:dyDescent="0.3"/>
    <row r="8013" hidden="1" x14ac:dyDescent="0.3"/>
    <row r="8014" hidden="1" x14ac:dyDescent="0.3"/>
    <row r="8015" hidden="1" x14ac:dyDescent="0.3"/>
    <row r="8016" hidden="1" x14ac:dyDescent="0.3"/>
    <row r="8017" hidden="1" x14ac:dyDescent="0.3"/>
    <row r="8018" hidden="1" x14ac:dyDescent="0.3"/>
    <row r="8019" hidden="1" x14ac:dyDescent="0.3"/>
    <row r="8020" hidden="1" x14ac:dyDescent="0.3"/>
    <row r="8021" hidden="1" x14ac:dyDescent="0.3"/>
    <row r="8022" hidden="1" x14ac:dyDescent="0.3"/>
    <row r="8023" hidden="1" x14ac:dyDescent="0.3"/>
    <row r="8024" hidden="1" x14ac:dyDescent="0.3"/>
    <row r="8025" hidden="1" x14ac:dyDescent="0.3"/>
    <row r="8026" hidden="1" x14ac:dyDescent="0.3"/>
    <row r="8027" hidden="1" x14ac:dyDescent="0.3"/>
    <row r="8028" hidden="1" x14ac:dyDescent="0.3"/>
    <row r="8029" hidden="1" x14ac:dyDescent="0.3"/>
    <row r="8030" hidden="1" x14ac:dyDescent="0.3"/>
    <row r="8031" hidden="1" x14ac:dyDescent="0.3"/>
    <row r="8032" hidden="1" x14ac:dyDescent="0.3"/>
    <row r="8033" hidden="1" x14ac:dyDescent="0.3"/>
    <row r="8034" hidden="1" x14ac:dyDescent="0.3"/>
    <row r="8035" hidden="1" x14ac:dyDescent="0.3"/>
    <row r="8036" hidden="1" x14ac:dyDescent="0.3"/>
    <row r="8037" hidden="1" x14ac:dyDescent="0.3"/>
    <row r="8038" hidden="1" x14ac:dyDescent="0.3"/>
    <row r="8039" hidden="1" x14ac:dyDescent="0.3"/>
    <row r="8040" hidden="1" x14ac:dyDescent="0.3"/>
    <row r="8041" hidden="1" x14ac:dyDescent="0.3"/>
    <row r="8042" hidden="1" x14ac:dyDescent="0.3"/>
    <row r="8043" hidden="1" x14ac:dyDescent="0.3"/>
    <row r="8044" hidden="1" x14ac:dyDescent="0.3"/>
    <row r="8045" hidden="1" x14ac:dyDescent="0.3"/>
    <row r="8046" hidden="1" x14ac:dyDescent="0.3"/>
    <row r="8047" hidden="1" x14ac:dyDescent="0.3"/>
    <row r="8048" hidden="1" x14ac:dyDescent="0.3"/>
    <row r="8049" hidden="1" x14ac:dyDescent="0.3"/>
    <row r="8050" hidden="1" x14ac:dyDescent="0.3"/>
    <row r="8051" hidden="1" x14ac:dyDescent="0.3"/>
    <row r="8052" hidden="1" x14ac:dyDescent="0.3"/>
    <row r="8053" hidden="1" x14ac:dyDescent="0.3"/>
    <row r="8054" hidden="1" x14ac:dyDescent="0.3"/>
    <row r="8055" hidden="1" x14ac:dyDescent="0.3"/>
    <row r="8056" hidden="1" x14ac:dyDescent="0.3"/>
    <row r="8057" hidden="1" x14ac:dyDescent="0.3"/>
    <row r="8058" hidden="1" x14ac:dyDescent="0.3"/>
    <row r="8059" hidden="1" x14ac:dyDescent="0.3"/>
    <row r="8060" hidden="1" x14ac:dyDescent="0.3"/>
    <row r="8061" hidden="1" x14ac:dyDescent="0.3"/>
    <row r="8062" hidden="1" x14ac:dyDescent="0.3"/>
    <row r="8063" hidden="1" x14ac:dyDescent="0.3"/>
    <row r="8064" hidden="1" x14ac:dyDescent="0.3"/>
    <row r="8065" hidden="1" x14ac:dyDescent="0.3"/>
    <row r="8066" hidden="1" x14ac:dyDescent="0.3"/>
    <row r="8067" hidden="1" x14ac:dyDescent="0.3"/>
    <row r="8068" hidden="1" x14ac:dyDescent="0.3"/>
    <row r="8069" hidden="1" x14ac:dyDescent="0.3"/>
    <row r="8070" hidden="1" x14ac:dyDescent="0.3"/>
    <row r="8071" hidden="1" x14ac:dyDescent="0.3"/>
    <row r="8072" hidden="1" x14ac:dyDescent="0.3"/>
    <row r="8073" hidden="1" x14ac:dyDescent="0.3"/>
    <row r="8074" hidden="1" x14ac:dyDescent="0.3"/>
    <row r="8075" hidden="1" x14ac:dyDescent="0.3"/>
    <row r="8076" hidden="1" x14ac:dyDescent="0.3"/>
    <row r="8077" hidden="1" x14ac:dyDescent="0.3"/>
    <row r="8078" hidden="1" x14ac:dyDescent="0.3"/>
    <row r="8079" hidden="1" x14ac:dyDescent="0.3"/>
    <row r="8080" hidden="1" x14ac:dyDescent="0.3"/>
    <row r="8081" hidden="1" x14ac:dyDescent="0.3"/>
    <row r="8082" hidden="1" x14ac:dyDescent="0.3"/>
    <row r="8083" hidden="1" x14ac:dyDescent="0.3"/>
    <row r="8084" hidden="1" x14ac:dyDescent="0.3"/>
    <row r="8085" hidden="1" x14ac:dyDescent="0.3"/>
    <row r="8086" hidden="1" x14ac:dyDescent="0.3"/>
    <row r="8087" hidden="1" x14ac:dyDescent="0.3"/>
    <row r="8088" hidden="1" x14ac:dyDescent="0.3"/>
    <row r="8089" hidden="1" x14ac:dyDescent="0.3"/>
    <row r="8090" hidden="1" x14ac:dyDescent="0.3"/>
    <row r="8091" hidden="1" x14ac:dyDescent="0.3"/>
    <row r="8092" hidden="1" x14ac:dyDescent="0.3"/>
    <row r="8093" hidden="1" x14ac:dyDescent="0.3"/>
    <row r="8094" hidden="1" x14ac:dyDescent="0.3"/>
    <row r="8095" hidden="1" x14ac:dyDescent="0.3"/>
    <row r="8096" hidden="1" x14ac:dyDescent="0.3"/>
    <row r="8097" hidden="1" x14ac:dyDescent="0.3"/>
    <row r="8098" hidden="1" x14ac:dyDescent="0.3"/>
    <row r="8099" hidden="1" x14ac:dyDescent="0.3"/>
    <row r="8100" hidden="1" x14ac:dyDescent="0.3"/>
    <row r="8101" hidden="1" x14ac:dyDescent="0.3"/>
    <row r="8102" hidden="1" x14ac:dyDescent="0.3"/>
    <row r="8103" hidden="1" x14ac:dyDescent="0.3"/>
    <row r="8104" hidden="1" x14ac:dyDescent="0.3"/>
    <row r="8105" hidden="1" x14ac:dyDescent="0.3"/>
    <row r="8106" hidden="1" x14ac:dyDescent="0.3"/>
    <row r="8107" hidden="1" x14ac:dyDescent="0.3"/>
    <row r="8108" hidden="1" x14ac:dyDescent="0.3"/>
    <row r="8109" hidden="1" x14ac:dyDescent="0.3"/>
    <row r="8110" hidden="1" x14ac:dyDescent="0.3"/>
    <row r="8111" hidden="1" x14ac:dyDescent="0.3"/>
    <row r="8112" hidden="1" x14ac:dyDescent="0.3"/>
    <row r="8113" hidden="1" x14ac:dyDescent="0.3"/>
    <row r="8114" hidden="1" x14ac:dyDescent="0.3"/>
    <row r="8115" hidden="1" x14ac:dyDescent="0.3"/>
    <row r="8116" hidden="1" x14ac:dyDescent="0.3"/>
    <row r="8117" hidden="1" x14ac:dyDescent="0.3"/>
    <row r="8118" hidden="1" x14ac:dyDescent="0.3"/>
    <row r="8119" hidden="1" x14ac:dyDescent="0.3"/>
    <row r="8120" hidden="1" x14ac:dyDescent="0.3"/>
    <row r="8121" hidden="1" x14ac:dyDescent="0.3"/>
    <row r="8122" hidden="1" x14ac:dyDescent="0.3"/>
    <row r="8123" hidden="1" x14ac:dyDescent="0.3"/>
    <row r="8124" hidden="1" x14ac:dyDescent="0.3"/>
    <row r="8125" hidden="1" x14ac:dyDescent="0.3"/>
    <row r="8126" hidden="1" x14ac:dyDescent="0.3"/>
    <row r="8127" hidden="1" x14ac:dyDescent="0.3"/>
    <row r="8128" hidden="1" x14ac:dyDescent="0.3"/>
    <row r="8129" hidden="1" x14ac:dyDescent="0.3"/>
    <row r="8130" hidden="1" x14ac:dyDescent="0.3"/>
    <row r="8131" hidden="1" x14ac:dyDescent="0.3"/>
    <row r="8132" hidden="1" x14ac:dyDescent="0.3"/>
    <row r="8133" hidden="1" x14ac:dyDescent="0.3"/>
    <row r="8134" hidden="1" x14ac:dyDescent="0.3"/>
    <row r="8135" hidden="1" x14ac:dyDescent="0.3"/>
    <row r="8136" hidden="1" x14ac:dyDescent="0.3"/>
    <row r="8137" hidden="1" x14ac:dyDescent="0.3"/>
    <row r="8138" hidden="1" x14ac:dyDescent="0.3"/>
    <row r="8139" hidden="1" x14ac:dyDescent="0.3"/>
    <row r="8140" hidden="1" x14ac:dyDescent="0.3"/>
    <row r="8141" hidden="1" x14ac:dyDescent="0.3"/>
    <row r="8142" hidden="1" x14ac:dyDescent="0.3"/>
    <row r="8143" hidden="1" x14ac:dyDescent="0.3"/>
    <row r="8144" hidden="1" x14ac:dyDescent="0.3"/>
    <row r="8145" hidden="1" x14ac:dyDescent="0.3"/>
    <row r="8146" hidden="1" x14ac:dyDescent="0.3"/>
    <row r="8147" hidden="1" x14ac:dyDescent="0.3"/>
    <row r="8148" hidden="1" x14ac:dyDescent="0.3"/>
    <row r="8149" hidden="1" x14ac:dyDescent="0.3"/>
    <row r="8150" hidden="1" x14ac:dyDescent="0.3"/>
    <row r="8151" hidden="1" x14ac:dyDescent="0.3"/>
    <row r="8152" hidden="1" x14ac:dyDescent="0.3"/>
    <row r="8153" hidden="1" x14ac:dyDescent="0.3"/>
    <row r="8154" hidden="1" x14ac:dyDescent="0.3"/>
    <row r="8155" hidden="1" x14ac:dyDescent="0.3"/>
    <row r="8156" hidden="1" x14ac:dyDescent="0.3"/>
    <row r="8157" hidden="1" x14ac:dyDescent="0.3"/>
    <row r="8158" hidden="1" x14ac:dyDescent="0.3"/>
    <row r="8159" hidden="1" x14ac:dyDescent="0.3"/>
    <row r="8160" hidden="1" x14ac:dyDescent="0.3"/>
    <row r="8161" hidden="1" x14ac:dyDescent="0.3"/>
    <row r="8162" hidden="1" x14ac:dyDescent="0.3"/>
    <row r="8163" hidden="1" x14ac:dyDescent="0.3"/>
    <row r="8164" hidden="1" x14ac:dyDescent="0.3"/>
    <row r="8165" hidden="1" x14ac:dyDescent="0.3"/>
    <row r="8166" hidden="1" x14ac:dyDescent="0.3"/>
    <row r="8167" hidden="1" x14ac:dyDescent="0.3"/>
    <row r="8168" hidden="1" x14ac:dyDescent="0.3"/>
    <row r="8169" hidden="1" x14ac:dyDescent="0.3"/>
    <row r="8170" hidden="1" x14ac:dyDescent="0.3"/>
    <row r="8171" hidden="1" x14ac:dyDescent="0.3"/>
    <row r="8172" hidden="1" x14ac:dyDescent="0.3"/>
    <row r="8173" hidden="1" x14ac:dyDescent="0.3"/>
    <row r="8174" hidden="1" x14ac:dyDescent="0.3"/>
    <row r="8175" hidden="1" x14ac:dyDescent="0.3"/>
    <row r="8176" hidden="1" x14ac:dyDescent="0.3"/>
    <row r="8177" hidden="1" x14ac:dyDescent="0.3"/>
    <row r="8178" hidden="1" x14ac:dyDescent="0.3"/>
    <row r="8179" hidden="1" x14ac:dyDescent="0.3"/>
    <row r="8180" hidden="1" x14ac:dyDescent="0.3"/>
    <row r="8181" hidden="1" x14ac:dyDescent="0.3"/>
    <row r="8182" hidden="1" x14ac:dyDescent="0.3"/>
    <row r="8183" hidden="1" x14ac:dyDescent="0.3"/>
    <row r="8184" hidden="1" x14ac:dyDescent="0.3"/>
    <row r="8185" hidden="1" x14ac:dyDescent="0.3"/>
    <row r="8186" hidden="1" x14ac:dyDescent="0.3"/>
    <row r="8187" hidden="1" x14ac:dyDescent="0.3"/>
    <row r="8188" hidden="1" x14ac:dyDescent="0.3"/>
    <row r="8189" hidden="1" x14ac:dyDescent="0.3"/>
    <row r="8190" hidden="1" x14ac:dyDescent="0.3"/>
    <row r="8191" hidden="1" x14ac:dyDescent="0.3"/>
    <row r="8192" hidden="1" x14ac:dyDescent="0.3"/>
    <row r="8193" hidden="1" x14ac:dyDescent="0.3"/>
    <row r="8194" hidden="1" x14ac:dyDescent="0.3"/>
    <row r="8195" hidden="1" x14ac:dyDescent="0.3"/>
    <row r="8196" hidden="1" x14ac:dyDescent="0.3"/>
    <row r="8197" hidden="1" x14ac:dyDescent="0.3"/>
    <row r="8198" hidden="1" x14ac:dyDescent="0.3"/>
    <row r="8199" hidden="1" x14ac:dyDescent="0.3"/>
    <row r="8200" hidden="1" x14ac:dyDescent="0.3"/>
    <row r="8201" hidden="1" x14ac:dyDescent="0.3"/>
    <row r="8202" hidden="1" x14ac:dyDescent="0.3"/>
    <row r="8203" hidden="1" x14ac:dyDescent="0.3"/>
    <row r="8204" hidden="1" x14ac:dyDescent="0.3"/>
    <row r="8205" hidden="1" x14ac:dyDescent="0.3"/>
    <row r="8206" hidden="1" x14ac:dyDescent="0.3"/>
    <row r="8207" hidden="1" x14ac:dyDescent="0.3"/>
    <row r="8208" hidden="1" x14ac:dyDescent="0.3"/>
    <row r="8209" hidden="1" x14ac:dyDescent="0.3"/>
    <row r="8210" hidden="1" x14ac:dyDescent="0.3"/>
    <row r="8211" hidden="1" x14ac:dyDescent="0.3"/>
    <row r="8212" hidden="1" x14ac:dyDescent="0.3"/>
    <row r="8213" hidden="1" x14ac:dyDescent="0.3"/>
    <row r="8214" hidden="1" x14ac:dyDescent="0.3"/>
    <row r="8215" hidden="1" x14ac:dyDescent="0.3"/>
    <row r="8216" hidden="1" x14ac:dyDescent="0.3"/>
    <row r="8217" hidden="1" x14ac:dyDescent="0.3"/>
    <row r="8218" hidden="1" x14ac:dyDescent="0.3"/>
    <row r="8219" hidden="1" x14ac:dyDescent="0.3"/>
    <row r="8220" hidden="1" x14ac:dyDescent="0.3"/>
    <row r="8221" hidden="1" x14ac:dyDescent="0.3"/>
    <row r="8222" hidden="1" x14ac:dyDescent="0.3"/>
    <row r="8223" hidden="1" x14ac:dyDescent="0.3"/>
    <row r="8224" hidden="1" x14ac:dyDescent="0.3"/>
    <row r="8225" hidden="1" x14ac:dyDescent="0.3"/>
    <row r="8226" hidden="1" x14ac:dyDescent="0.3"/>
    <row r="8227" hidden="1" x14ac:dyDescent="0.3"/>
    <row r="8228" hidden="1" x14ac:dyDescent="0.3"/>
    <row r="8229" hidden="1" x14ac:dyDescent="0.3"/>
    <row r="8230" hidden="1" x14ac:dyDescent="0.3"/>
    <row r="8231" hidden="1" x14ac:dyDescent="0.3"/>
    <row r="8232" hidden="1" x14ac:dyDescent="0.3"/>
    <row r="8233" hidden="1" x14ac:dyDescent="0.3"/>
    <row r="8234" hidden="1" x14ac:dyDescent="0.3"/>
    <row r="8235" hidden="1" x14ac:dyDescent="0.3"/>
    <row r="8236" hidden="1" x14ac:dyDescent="0.3"/>
    <row r="8237" hidden="1" x14ac:dyDescent="0.3"/>
    <row r="8238" hidden="1" x14ac:dyDescent="0.3"/>
    <row r="8239" hidden="1" x14ac:dyDescent="0.3"/>
    <row r="8240" hidden="1" x14ac:dyDescent="0.3"/>
    <row r="8241" hidden="1" x14ac:dyDescent="0.3"/>
    <row r="8242" hidden="1" x14ac:dyDescent="0.3"/>
    <row r="8243" hidden="1" x14ac:dyDescent="0.3"/>
    <row r="8244" hidden="1" x14ac:dyDescent="0.3"/>
    <row r="8245" hidden="1" x14ac:dyDescent="0.3"/>
    <row r="8246" hidden="1" x14ac:dyDescent="0.3"/>
    <row r="8247" hidden="1" x14ac:dyDescent="0.3"/>
    <row r="8248" hidden="1" x14ac:dyDescent="0.3"/>
    <row r="8249" hidden="1" x14ac:dyDescent="0.3"/>
    <row r="8250" hidden="1" x14ac:dyDescent="0.3"/>
    <row r="8251" hidden="1" x14ac:dyDescent="0.3"/>
    <row r="8252" hidden="1" x14ac:dyDescent="0.3"/>
    <row r="8253" hidden="1" x14ac:dyDescent="0.3"/>
    <row r="8254" hidden="1" x14ac:dyDescent="0.3"/>
    <row r="8255" hidden="1" x14ac:dyDescent="0.3"/>
    <row r="8256" hidden="1" x14ac:dyDescent="0.3"/>
    <row r="8257" hidden="1" x14ac:dyDescent="0.3"/>
    <row r="8258" hidden="1" x14ac:dyDescent="0.3"/>
    <row r="8259" hidden="1" x14ac:dyDescent="0.3"/>
    <row r="8260" hidden="1" x14ac:dyDescent="0.3"/>
    <row r="8261" hidden="1" x14ac:dyDescent="0.3"/>
    <row r="8262" hidden="1" x14ac:dyDescent="0.3"/>
    <row r="8263" hidden="1" x14ac:dyDescent="0.3"/>
    <row r="8264" hidden="1" x14ac:dyDescent="0.3"/>
    <row r="8265" hidden="1" x14ac:dyDescent="0.3"/>
    <row r="8266" hidden="1" x14ac:dyDescent="0.3"/>
    <row r="8267" hidden="1" x14ac:dyDescent="0.3"/>
    <row r="8268" hidden="1" x14ac:dyDescent="0.3"/>
    <row r="8269" hidden="1" x14ac:dyDescent="0.3"/>
    <row r="8270" hidden="1" x14ac:dyDescent="0.3"/>
    <row r="8271" hidden="1" x14ac:dyDescent="0.3"/>
    <row r="8272" hidden="1" x14ac:dyDescent="0.3"/>
    <row r="8273" hidden="1" x14ac:dyDescent="0.3"/>
    <row r="8274" hidden="1" x14ac:dyDescent="0.3"/>
    <row r="8275" hidden="1" x14ac:dyDescent="0.3"/>
    <row r="8276" hidden="1" x14ac:dyDescent="0.3"/>
    <row r="8277" hidden="1" x14ac:dyDescent="0.3"/>
    <row r="8278" hidden="1" x14ac:dyDescent="0.3"/>
    <row r="8279" hidden="1" x14ac:dyDescent="0.3"/>
    <row r="8280" hidden="1" x14ac:dyDescent="0.3"/>
    <row r="8281" hidden="1" x14ac:dyDescent="0.3"/>
    <row r="8282" hidden="1" x14ac:dyDescent="0.3"/>
    <row r="8283" hidden="1" x14ac:dyDescent="0.3"/>
    <row r="8284" hidden="1" x14ac:dyDescent="0.3"/>
    <row r="8285" hidden="1" x14ac:dyDescent="0.3"/>
    <row r="8286" hidden="1" x14ac:dyDescent="0.3"/>
    <row r="8287" hidden="1" x14ac:dyDescent="0.3"/>
    <row r="8288" hidden="1" x14ac:dyDescent="0.3"/>
    <row r="8289" hidden="1" x14ac:dyDescent="0.3"/>
    <row r="8290" hidden="1" x14ac:dyDescent="0.3"/>
    <row r="8291" hidden="1" x14ac:dyDescent="0.3"/>
    <row r="8292" hidden="1" x14ac:dyDescent="0.3"/>
    <row r="8293" hidden="1" x14ac:dyDescent="0.3"/>
    <row r="8294" hidden="1" x14ac:dyDescent="0.3"/>
    <row r="8295" hidden="1" x14ac:dyDescent="0.3"/>
    <row r="8296" hidden="1" x14ac:dyDescent="0.3"/>
    <row r="8297" hidden="1" x14ac:dyDescent="0.3"/>
    <row r="8298" hidden="1" x14ac:dyDescent="0.3"/>
    <row r="8299" hidden="1" x14ac:dyDescent="0.3"/>
    <row r="8300" hidden="1" x14ac:dyDescent="0.3"/>
    <row r="8301" hidden="1" x14ac:dyDescent="0.3"/>
    <row r="8302" hidden="1" x14ac:dyDescent="0.3"/>
    <row r="8303" hidden="1" x14ac:dyDescent="0.3"/>
    <row r="8304" hidden="1" x14ac:dyDescent="0.3"/>
    <row r="8305" hidden="1" x14ac:dyDescent="0.3"/>
    <row r="8306" hidden="1" x14ac:dyDescent="0.3"/>
    <row r="8307" hidden="1" x14ac:dyDescent="0.3"/>
    <row r="8308" hidden="1" x14ac:dyDescent="0.3"/>
    <row r="8309" hidden="1" x14ac:dyDescent="0.3"/>
    <row r="8310" hidden="1" x14ac:dyDescent="0.3"/>
    <row r="8311" hidden="1" x14ac:dyDescent="0.3"/>
    <row r="8312" hidden="1" x14ac:dyDescent="0.3"/>
    <row r="8313" hidden="1" x14ac:dyDescent="0.3"/>
    <row r="8314" hidden="1" x14ac:dyDescent="0.3"/>
    <row r="8315" hidden="1" x14ac:dyDescent="0.3"/>
    <row r="8316" hidden="1" x14ac:dyDescent="0.3"/>
    <row r="8317" hidden="1" x14ac:dyDescent="0.3"/>
    <row r="8318" hidden="1" x14ac:dyDescent="0.3"/>
    <row r="8319" hidden="1" x14ac:dyDescent="0.3"/>
    <row r="8320" hidden="1" x14ac:dyDescent="0.3"/>
    <row r="8321" hidden="1" x14ac:dyDescent="0.3"/>
    <row r="8322" hidden="1" x14ac:dyDescent="0.3"/>
    <row r="8323" hidden="1" x14ac:dyDescent="0.3"/>
    <row r="8324" hidden="1" x14ac:dyDescent="0.3"/>
    <row r="8325" hidden="1" x14ac:dyDescent="0.3"/>
    <row r="8326" hidden="1" x14ac:dyDescent="0.3"/>
    <row r="8327" hidden="1" x14ac:dyDescent="0.3"/>
    <row r="8328" hidden="1" x14ac:dyDescent="0.3"/>
    <row r="8329" hidden="1" x14ac:dyDescent="0.3"/>
    <row r="8330" hidden="1" x14ac:dyDescent="0.3"/>
    <row r="8331" hidden="1" x14ac:dyDescent="0.3"/>
    <row r="8332" hidden="1" x14ac:dyDescent="0.3"/>
    <row r="8333" hidden="1" x14ac:dyDescent="0.3"/>
    <row r="8334" hidden="1" x14ac:dyDescent="0.3"/>
    <row r="8335" hidden="1" x14ac:dyDescent="0.3"/>
    <row r="8336" hidden="1" x14ac:dyDescent="0.3"/>
    <row r="8337" hidden="1" x14ac:dyDescent="0.3"/>
    <row r="8338" hidden="1" x14ac:dyDescent="0.3"/>
    <row r="8339" hidden="1" x14ac:dyDescent="0.3"/>
    <row r="8340" hidden="1" x14ac:dyDescent="0.3"/>
    <row r="8341" hidden="1" x14ac:dyDescent="0.3"/>
    <row r="8342" hidden="1" x14ac:dyDescent="0.3"/>
    <row r="8343" hidden="1" x14ac:dyDescent="0.3"/>
    <row r="8344" hidden="1" x14ac:dyDescent="0.3"/>
    <row r="8345" hidden="1" x14ac:dyDescent="0.3"/>
    <row r="8346" hidden="1" x14ac:dyDescent="0.3"/>
    <row r="8347" hidden="1" x14ac:dyDescent="0.3"/>
    <row r="8348" hidden="1" x14ac:dyDescent="0.3"/>
    <row r="8349" hidden="1" x14ac:dyDescent="0.3"/>
    <row r="8350" hidden="1" x14ac:dyDescent="0.3"/>
    <row r="8351" hidden="1" x14ac:dyDescent="0.3"/>
    <row r="8352" hidden="1" x14ac:dyDescent="0.3"/>
    <row r="8353" hidden="1" x14ac:dyDescent="0.3"/>
    <row r="8354" hidden="1" x14ac:dyDescent="0.3"/>
    <row r="8355" hidden="1" x14ac:dyDescent="0.3"/>
    <row r="8356" hidden="1" x14ac:dyDescent="0.3"/>
    <row r="8357" hidden="1" x14ac:dyDescent="0.3"/>
    <row r="8358" hidden="1" x14ac:dyDescent="0.3"/>
    <row r="8359" hidden="1" x14ac:dyDescent="0.3"/>
    <row r="8360" hidden="1" x14ac:dyDescent="0.3"/>
    <row r="8361" hidden="1" x14ac:dyDescent="0.3"/>
    <row r="8362" hidden="1" x14ac:dyDescent="0.3"/>
    <row r="8363" hidden="1" x14ac:dyDescent="0.3"/>
    <row r="8364" hidden="1" x14ac:dyDescent="0.3"/>
    <row r="8365" hidden="1" x14ac:dyDescent="0.3"/>
    <row r="8366" hidden="1" x14ac:dyDescent="0.3"/>
    <row r="8367" hidden="1" x14ac:dyDescent="0.3"/>
    <row r="8368" hidden="1" x14ac:dyDescent="0.3"/>
    <row r="8369" hidden="1" x14ac:dyDescent="0.3"/>
    <row r="8370" hidden="1" x14ac:dyDescent="0.3"/>
    <row r="8371" hidden="1" x14ac:dyDescent="0.3"/>
    <row r="8372" hidden="1" x14ac:dyDescent="0.3"/>
    <row r="8373" hidden="1" x14ac:dyDescent="0.3"/>
    <row r="8374" hidden="1" x14ac:dyDescent="0.3"/>
    <row r="8375" hidden="1" x14ac:dyDescent="0.3"/>
    <row r="8376" hidden="1" x14ac:dyDescent="0.3"/>
    <row r="8377" hidden="1" x14ac:dyDescent="0.3"/>
    <row r="8378" hidden="1" x14ac:dyDescent="0.3"/>
    <row r="8379" hidden="1" x14ac:dyDescent="0.3"/>
    <row r="8380" hidden="1" x14ac:dyDescent="0.3"/>
    <row r="8381" hidden="1" x14ac:dyDescent="0.3"/>
    <row r="8382" hidden="1" x14ac:dyDescent="0.3"/>
    <row r="8383" hidden="1" x14ac:dyDescent="0.3"/>
    <row r="8384" hidden="1" x14ac:dyDescent="0.3"/>
    <row r="8385" hidden="1" x14ac:dyDescent="0.3"/>
    <row r="8386" hidden="1" x14ac:dyDescent="0.3"/>
    <row r="8387" hidden="1" x14ac:dyDescent="0.3"/>
    <row r="8388" hidden="1" x14ac:dyDescent="0.3"/>
    <row r="8389" hidden="1" x14ac:dyDescent="0.3"/>
    <row r="8390" hidden="1" x14ac:dyDescent="0.3"/>
    <row r="8391" hidden="1" x14ac:dyDescent="0.3"/>
    <row r="8392" hidden="1" x14ac:dyDescent="0.3"/>
    <row r="8393" hidden="1" x14ac:dyDescent="0.3"/>
    <row r="8394" hidden="1" x14ac:dyDescent="0.3"/>
    <row r="8395" hidden="1" x14ac:dyDescent="0.3"/>
    <row r="8396" hidden="1" x14ac:dyDescent="0.3"/>
    <row r="8397" hidden="1" x14ac:dyDescent="0.3"/>
    <row r="8398" hidden="1" x14ac:dyDescent="0.3"/>
    <row r="8399" hidden="1" x14ac:dyDescent="0.3"/>
    <row r="8400" hidden="1" x14ac:dyDescent="0.3"/>
    <row r="8401" hidden="1" x14ac:dyDescent="0.3"/>
    <row r="8402" hidden="1" x14ac:dyDescent="0.3"/>
    <row r="8403" hidden="1" x14ac:dyDescent="0.3"/>
    <row r="8404" hidden="1" x14ac:dyDescent="0.3"/>
    <row r="8405" hidden="1" x14ac:dyDescent="0.3"/>
    <row r="8406" hidden="1" x14ac:dyDescent="0.3"/>
    <row r="8407" hidden="1" x14ac:dyDescent="0.3"/>
    <row r="8408" hidden="1" x14ac:dyDescent="0.3"/>
    <row r="8409" hidden="1" x14ac:dyDescent="0.3"/>
    <row r="8410" hidden="1" x14ac:dyDescent="0.3"/>
    <row r="8411" hidden="1" x14ac:dyDescent="0.3"/>
    <row r="8412" hidden="1" x14ac:dyDescent="0.3"/>
    <row r="8413" hidden="1" x14ac:dyDescent="0.3"/>
    <row r="8414" hidden="1" x14ac:dyDescent="0.3"/>
    <row r="8415" hidden="1" x14ac:dyDescent="0.3"/>
    <row r="8416" hidden="1" x14ac:dyDescent="0.3"/>
    <row r="8417" hidden="1" x14ac:dyDescent="0.3"/>
    <row r="8418" hidden="1" x14ac:dyDescent="0.3"/>
    <row r="8419" hidden="1" x14ac:dyDescent="0.3"/>
    <row r="8420" hidden="1" x14ac:dyDescent="0.3"/>
    <row r="8421" hidden="1" x14ac:dyDescent="0.3"/>
    <row r="8422" hidden="1" x14ac:dyDescent="0.3"/>
    <row r="8423" hidden="1" x14ac:dyDescent="0.3"/>
    <row r="8424" hidden="1" x14ac:dyDescent="0.3"/>
    <row r="8425" hidden="1" x14ac:dyDescent="0.3"/>
    <row r="8426" hidden="1" x14ac:dyDescent="0.3"/>
    <row r="8427" hidden="1" x14ac:dyDescent="0.3"/>
    <row r="8428" hidden="1" x14ac:dyDescent="0.3"/>
    <row r="8429" hidden="1" x14ac:dyDescent="0.3"/>
    <row r="8430" hidden="1" x14ac:dyDescent="0.3"/>
    <row r="8431" hidden="1" x14ac:dyDescent="0.3"/>
    <row r="8432" hidden="1" x14ac:dyDescent="0.3"/>
    <row r="8433" hidden="1" x14ac:dyDescent="0.3"/>
    <row r="8434" hidden="1" x14ac:dyDescent="0.3"/>
    <row r="8435" hidden="1" x14ac:dyDescent="0.3"/>
    <row r="8436" hidden="1" x14ac:dyDescent="0.3"/>
    <row r="8437" hidden="1" x14ac:dyDescent="0.3"/>
    <row r="8438" hidden="1" x14ac:dyDescent="0.3"/>
    <row r="8439" hidden="1" x14ac:dyDescent="0.3"/>
    <row r="8440" hidden="1" x14ac:dyDescent="0.3"/>
    <row r="8441" hidden="1" x14ac:dyDescent="0.3"/>
    <row r="8442" hidden="1" x14ac:dyDescent="0.3"/>
    <row r="8443" hidden="1" x14ac:dyDescent="0.3"/>
    <row r="8444" hidden="1" x14ac:dyDescent="0.3"/>
    <row r="8445" hidden="1" x14ac:dyDescent="0.3"/>
    <row r="8446" hidden="1" x14ac:dyDescent="0.3"/>
    <row r="8447" hidden="1" x14ac:dyDescent="0.3"/>
    <row r="8448" hidden="1" x14ac:dyDescent="0.3"/>
    <row r="8449" hidden="1" x14ac:dyDescent="0.3"/>
    <row r="8450" hidden="1" x14ac:dyDescent="0.3"/>
    <row r="8451" hidden="1" x14ac:dyDescent="0.3"/>
    <row r="8452" hidden="1" x14ac:dyDescent="0.3"/>
    <row r="8453" hidden="1" x14ac:dyDescent="0.3"/>
    <row r="8454" hidden="1" x14ac:dyDescent="0.3"/>
    <row r="8455" hidden="1" x14ac:dyDescent="0.3"/>
    <row r="8456" hidden="1" x14ac:dyDescent="0.3"/>
    <row r="8457" hidden="1" x14ac:dyDescent="0.3"/>
    <row r="8458" hidden="1" x14ac:dyDescent="0.3"/>
    <row r="8459" hidden="1" x14ac:dyDescent="0.3"/>
    <row r="8460" hidden="1" x14ac:dyDescent="0.3"/>
    <row r="8461" hidden="1" x14ac:dyDescent="0.3"/>
    <row r="8462" hidden="1" x14ac:dyDescent="0.3"/>
    <row r="8463" hidden="1" x14ac:dyDescent="0.3"/>
    <row r="8464" hidden="1" x14ac:dyDescent="0.3"/>
    <row r="8465" hidden="1" x14ac:dyDescent="0.3"/>
    <row r="8466" hidden="1" x14ac:dyDescent="0.3"/>
    <row r="8467" hidden="1" x14ac:dyDescent="0.3"/>
    <row r="8468" hidden="1" x14ac:dyDescent="0.3"/>
    <row r="8469" hidden="1" x14ac:dyDescent="0.3"/>
    <row r="8470" hidden="1" x14ac:dyDescent="0.3"/>
    <row r="8471" hidden="1" x14ac:dyDescent="0.3"/>
    <row r="8472" hidden="1" x14ac:dyDescent="0.3"/>
    <row r="8473" hidden="1" x14ac:dyDescent="0.3"/>
    <row r="8474" hidden="1" x14ac:dyDescent="0.3"/>
    <row r="8475" hidden="1" x14ac:dyDescent="0.3"/>
    <row r="8476" hidden="1" x14ac:dyDescent="0.3"/>
    <row r="8477" hidden="1" x14ac:dyDescent="0.3"/>
    <row r="8478" hidden="1" x14ac:dyDescent="0.3"/>
    <row r="8479" hidden="1" x14ac:dyDescent="0.3"/>
    <row r="8480" hidden="1" x14ac:dyDescent="0.3"/>
    <row r="8481" hidden="1" x14ac:dyDescent="0.3"/>
    <row r="8482" hidden="1" x14ac:dyDescent="0.3"/>
    <row r="8483" hidden="1" x14ac:dyDescent="0.3"/>
    <row r="8484" hidden="1" x14ac:dyDescent="0.3"/>
    <row r="8485" hidden="1" x14ac:dyDescent="0.3"/>
    <row r="8486" hidden="1" x14ac:dyDescent="0.3"/>
    <row r="8487" hidden="1" x14ac:dyDescent="0.3"/>
    <row r="8488" hidden="1" x14ac:dyDescent="0.3"/>
    <row r="8489" hidden="1" x14ac:dyDescent="0.3"/>
    <row r="8490" hidden="1" x14ac:dyDescent="0.3"/>
    <row r="8491" hidden="1" x14ac:dyDescent="0.3"/>
    <row r="8492" hidden="1" x14ac:dyDescent="0.3"/>
    <row r="8493" hidden="1" x14ac:dyDescent="0.3"/>
    <row r="8494" hidden="1" x14ac:dyDescent="0.3"/>
    <row r="8495" hidden="1" x14ac:dyDescent="0.3"/>
    <row r="8496" hidden="1" x14ac:dyDescent="0.3"/>
    <row r="8497" hidden="1" x14ac:dyDescent="0.3"/>
    <row r="8498" hidden="1" x14ac:dyDescent="0.3"/>
    <row r="8499" hidden="1" x14ac:dyDescent="0.3"/>
    <row r="8500" hidden="1" x14ac:dyDescent="0.3"/>
    <row r="8501" hidden="1" x14ac:dyDescent="0.3"/>
    <row r="8502" hidden="1" x14ac:dyDescent="0.3"/>
    <row r="8503" hidden="1" x14ac:dyDescent="0.3"/>
    <row r="8504" hidden="1" x14ac:dyDescent="0.3"/>
    <row r="8505" hidden="1" x14ac:dyDescent="0.3"/>
    <row r="8506" hidden="1" x14ac:dyDescent="0.3"/>
    <row r="8507" hidden="1" x14ac:dyDescent="0.3"/>
    <row r="8508" hidden="1" x14ac:dyDescent="0.3"/>
    <row r="8509" hidden="1" x14ac:dyDescent="0.3"/>
    <row r="8510" hidden="1" x14ac:dyDescent="0.3"/>
    <row r="8511" hidden="1" x14ac:dyDescent="0.3"/>
    <row r="8512" hidden="1" x14ac:dyDescent="0.3"/>
    <row r="8513" hidden="1" x14ac:dyDescent="0.3"/>
    <row r="8514" hidden="1" x14ac:dyDescent="0.3"/>
    <row r="8515" hidden="1" x14ac:dyDescent="0.3"/>
    <row r="8516" hidden="1" x14ac:dyDescent="0.3"/>
    <row r="8517" hidden="1" x14ac:dyDescent="0.3"/>
    <row r="8518" hidden="1" x14ac:dyDescent="0.3"/>
    <row r="8519" hidden="1" x14ac:dyDescent="0.3"/>
    <row r="8520" hidden="1" x14ac:dyDescent="0.3"/>
    <row r="8521" hidden="1" x14ac:dyDescent="0.3"/>
    <row r="8522" hidden="1" x14ac:dyDescent="0.3"/>
    <row r="8523" hidden="1" x14ac:dyDescent="0.3"/>
    <row r="8524" hidden="1" x14ac:dyDescent="0.3"/>
    <row r="8525" hidden="1" x14ac:dyDescent="0.3"/>
    <row r="8526" hidden="1" x14ac:dyDescent="0.3"/>
    <row r="8527" hidden="1" x14ac:dyDescent="0.3"/>
    <row r="8528" hidden="1" x14ac:dyDescent="0.3"/>
    <row r="8529" hidden="1" x14ac:dyDescent="0.3"/>
    <row r="8530" hidden="1" x14ac:dyDescent="0.3"/>
    <row r="8531" hidden="1" x14ac:dyDescent="0.3"/>
    <row r="8532" hidden="1" x14ac:dyDescent="0.3"/>
    <row r="8533" hidden="1" x14ac:dyDescent="0.3"/>
    <row r="8534" hidden="1" x14ac:dyDescent="0.3"/>
    <row r="8535" hidden="1" x14ac:dyDescent="0.3"/>
    <row r="8536" hidden="1" x14ac:dyDescent="0.3"/>
    <row r="8537" hidden="1" x14ac:dyDescent="0.3"/>
    <row r="8538" hidden="1" x14ac:dyDescent="0.3"/>
    <row r="8539" hidden="1" x14ac:dyDescent="0.3"/>
    <row r="8540" hidden="1" x14ac:dyDescent="0.3"/>
    <row r="8541" hidden="1" x14ac:dyDescent="0.3"/>
    <row r="8542" hidden="1" x14ac:dyDescent="0.3"/>
    <row r="8543" hidden="1" x14ac:dyDescent="0.3"/>
    <row r="8544" hidden="1" x14ac:dyDescent="0.3"/>
    <row r="8545" hidden="1" x14ac:dyDescent="0.3"/>
    <row r="8546" hidden="1" x14ac:dyDescent="0.3"/>
    <row r="8547" hidden="1" x14ac:dyDescent="0.3"/>
    <row r="8548" hidden="1" x14ac:dyDescent="0.3"/>
    <row r="8549" hidden="1" x14ac:dyDescent="0.3"/>
    <row r="8550" hidden="1" x14ac:dyDescent="0.3"/>
    <row r="8551" hidden="1" x14ac:dyDescent="0.3"/>
    <row r="8552" hidden="1" x14ac:dyDescent="0.3"/>
    <row r="8553" hidden="1" x14ac:dyDescent="0.3"/>
    <row r="8554" hidden="1" x14ac:dyDescent="0.3"/>
    <row r="8555" hidden="1" x14ac:dyDescent="0.3"/>
    <row r="8556" hidden="1" x14ac:dyDescent="0.3"/>
    <row r="8557" hidden="1" x14ac:dyDescent="0.3"/>
    <row r="8558" hidden="1" x14ac:dyDescent="0.3"/>
    <row r="8559" hidden="1" x14ac:dyDescent="0.3"/>
    <row r="8560" hidden="1" x14ac:dyDescent="0.3"/>
    <row r="8561" hidden="1" x14ac:dyDescent="0.3"/>
    <row r="8562" hidden="1" x14ac:dyDescent="0.3"/>
    <row r="8563" hidden="1" x14ac:dyDescent="0.3"/>
    <row r="8564" hidden="1" x14ac:dyDescent="0.3"/>
    <row r="8565" hidden="1" x14ac:dyDescent="0.3"/>
    <row r="8566" hidden="1" x14ac:dyDescent="0.3"/>
    <row r="8567" hidden="1" x14ac:dyDescent="0.3"/>
    <row r="8568" hidden="1" x14ac:dyDescent="0.3"/>
    <row r="8569" hidden="1" x14ac:dyDescent="0.3"/>
    <row r="8570" hidden="1" x14ac:dyDescent="0.3"/>
    <row r="8571" hidden="1" x14ac:dyDescent="0.3"/>
    <row r="8572" hidden="1" x14ac:dyDescent="0.3"/>
    <row r="8573" hidden="1" x14ac:dyDescent="0.3"/>
    <row r="8574" hidden="1" x14ac:dyDescent="0.3"/>
    <row r="8575" hidden="1" x14ac:dyDescent="0.3"/>
    <row r="8576" hidden="1" x14ac:dyDescent="0.3"/>
    <row r="8577" hidden="1" x14ac:dyDescent="0.3"/>
    <row r="8578" hidden="1" x14ac:dyDescent="0.3"/>
    <row r="8579" hidden="1" x14ac:dyDescent="0.3"/>
    <row r="8580" hidden="1" x14ac:dyDescent="0.3"/>
    <row r="8581" hidden="1" x14ac:dyDescent="0.3"/>
    <row r="8582" hidden="1" x14ac:dyDescent="0.3"/>
    <row r="8583" hidden="1" x14ac:dyDescent="0.3"/>
    <row r="8584" hidden="1" x14ac:dyDescent="0.3"/>
    <row r="8585" hidden="1" x14ac:dyDescent="0.3"/>
    <row r="8586" hidden="1" x14ac:dyDescent="0.3"/>
    <row r="8587" hidden="1" x14ac:dyDescent="0.3"/>
    <row r="8588" hidden="1" x14ac:dyDescent="0.3"/>
    <row r="8589" hidden="1" x14ac:dyDescent="0.3"/>
    <row r="8590" hidden="1" x14ac:dyDescent="0.3"/>
    <row r="8591" hidden="1" x14ac:dyDescent="0.3"/>
    <row r="8592" hidden="1" x14ac:dyDescent="0.3"/>
    <row r="8593" hidden="1" x14ac:dyDescent="0.3"/>
    <row r="8594" hidden="1" x14ac:dyDescent="0.3"/>
    <row r="8595" hidden="1" x14ac:dyDescent="0.3"/>
    <row r="8596" hidden="1" x14ac:dyDescent="0.3"/>
    <row r="8597" hidden="1" x14ac:dyDescent="0.3"/>
    <row r="8598" hidden="1" x14ac:dyDescent="0.3"/>
    <row r="8599" hidden="1" x14ac:dyDescent="0.3"/>
    <row r="8600" hidden="1" x14ac:dyDescent="0.3"/>
    <row r="8601" hidden="1" x14ac:dyDescent="0.3"/>
    <row r="8602" hidden="1" x14ac:dyDescent="0.3"/>
    <row r="8603" hidden="1" x14ac:dyDescent="0.3"/>
    <row r="8604" hidden="1" x14ac:dyDescent="0.3"/>
    <row r="8605" hidden="1" x14ac:dyDescent="0.3"/>
    <row r="8606" hidden="1" x14ac:dyDescent="0.3"/>
    <row r="8607" hidden="1" x14ac:dyDescent="0.3"/>
    <row r="8608" hidden="1" x14ac:dyDescent="0.3"/>
    <row r="8609" hidden="1" x14ac:dyDescent="0.3"/>
    <row r="8610" hidden="1" x14ac:dyDescent="0.3"/>
    <row r="8611" hidden="1" x14ac:dyDescent="0.3"/>
    <row r="8612" hidden="1" x14ac:dyDescent="0.3"/>
    <row r="8613" hidden="1" x14ac:dyDescent="0.3"/>
    <row r="8614" hidden="1" x14ac:dyDescent="0.3"/>
    <row r="8615" hidden="1" x14ac:dyDescent="0.3"/>
    <row r="8616" hidden="1" x14ac:dyDescent="0.3"/>
    <row r="8617" hidden="1" x14ac:dyDescent="0.3"/>
    <row r="8618" hidden="1" x14ac:dyDescent="0.3"/>
    <row r="8619" hidden="1" x14ac:dyDescent="0.3"/>
    <row r="8620" hidden="1" x14ac:dyDescent="0.3"/>
    <row r="8621" hidden="1" x14ac:dyDescent="0.3"/>
    <row r="8622" hidden="1" x14ac:dyDescent="0.3"/>
    <row r="8623" hidden="1" x14ac:dyDescent="0.3"/>
    <row r="8624" hidden="1" x14ac:dyDescent="0.3"/>
    <row r="8625" hidden="1" x14ac:dyDescent="0.3"/>
    <row r="8626" hidden="1" x14ac:dyDescent="0.3"/>
    <row r="8627" hidden="1" x14ac:dyDescent="0.3"/>
    <row r="8628" hidden="1" x14ac:dyDescent="0.3"/>
    <row r="8629" hidden="1" x14ac:dyDescent="0.3"/>
    <row r="8630" hidden="1" x14ac:dyDescent="0.3"/>
    <row r="8631" hidden="1" x14ac:dyDescent="0.3"/>
    <row r="8632" hidden="1" x14ac:dyDescent="0.3"/>
    <row r="8633" hidden="1" x14ac:dyDescent="0.3"/>
    <row r="8634" hidden="1" x14ac:dyDescent="0.3"/>
    <row r="8635" hidden="1" x14ac:dyDescent="0.3"/>
    <row r="8636" hidden="1" x14ac:dyDescent="0.3"/>
    <row r="8637" hidden="1" x14ac:dyDescent="0.3"/>
    <row r="8638" hidden="1" x14ac:dyDescent="0.3"/>
    <row r="8639" hidden="1" x14ac:dyDescent="0.3"/>
    <row r="8640" hidden="1" x14ac:dyDescent="0.3"/>
    <row r="8641" hidden="1" x14ac:dyDescent="0.3"/>
    <row r="8642" hidden="1" x14ac:dyDescent="0.3"/>
    <row r="8643" hidden="1" x14ac:dyDescent="0.3"/>
    <row r="8644" hidden="1" x14ac:dyDescent="0.3"/>
    <row r="8645" hidden="1" x14ac:dyDescent="0.3"/>
    <row r="8646" hidden="1" x14ac:dyDescent="0.3"/>
    <row r="8647" hidden="1" x14ac:dyDescent="0.3"/>
    <row r="8648" hidden="1" x14ac:dyDescent="0.3"/>
    <row r="8649" hidden="1" x14ac:dyDescent="0.3"/>
    <row r="8650" hidden="1" x14ac:dyDescent="0.3"/>
    <row r="8651" hidden="1" x14ac:dyDescent="0.3"/>
    <row r="8652" hidden="1" x14ac:dyDescent="0.3"/>
    <row r="8653" hidden="1" x14ac:dyDescent="0.3"/>
    <row r="8654" hidden="1" x14ac:dyDescent="0.3"/>
    <row r="8655" hidden="1" x14ac:dyDescent="0.3"/>
    <row r="8656" hidden="1" x14ac:dyDescent="0.3"/>
    <row r="8657" hidden="1" x14ac:dyDescent="0.3"/>
    <row r="8658" hidden="1" x14ac:dyDescent="0.3"/>
    <row r="8659" hidden="1" x14ac:dyDescent="0.3"/>
    <row r="8660" hidden="1" x14ac:dyDescent="0.3"/>
    <row r="8661" hidden="1" x14ac:dyDescent="0.3"/>
    <row r="8662" hidden="1" x14ac:dyDescent="0.3"/>
    <row r="8663" hidden="1" x14ac:dyDescent="0.3"/>
    <row r="8664" hidden="1" x14ac:dyDescent="0.3"/>
    <row r="8665" hidden="1" x14ac:dyDescent="0.3"/>
    <row r="8666" hidden="1" x14ac:dyDescent="0.3"/>
    <row r="8667" hidden="1" x14ac:dyDescent="0.3"/>
    <row r="8668" hidden="1" x14ac:dyDescent="0.3"/>
    <row r="8669" hidden="1" x14ac:dyDescent="0.3"/>
    <row r="8670" hidden="1" x14ac:dyDescent="0.3"/>
    <row r="8671" hidden="1" x14ac:dyDescent="0.3"/>
    <row r="8672" hidden="1" x14ac:dyDescent="0.3"/>
    <row r="8673" hidden="1" x14ac:dyDescent="0.3"/>
    <row r="8674" hidden="1" x14ac:dyDescent="0.3"/>
    <row r="8675" hidden="1" x14ac:dyDescent="0.3"/>
    <row r="8676" hidden="1" x14ac:dyDescent="0.3"/>
    <row r="8677" hidden="1" x14ac:dyDescent="0.3"/>
    <row r="8678" hidden="1" x14ac:dyDescent="0.3"/>
    <row r="8679" hidden="1" x14ac:dyDescent="0.3"/>
    <row r="8680" hidden="1" x14ac:dyDescent="0.3"/>
    <row r="8681" hidden="1" x14ac:dyDescent="0.3"/>
    <row r="8682" hidden="1" x14ac:dyDescent="0.3"/>
    <row r="8683" hidden="1" x14ac:dyDescent="0.3"/>
    <row r="8684" hidden="1" x14ac:dyDescent="0.3"/>
    <row r="8685" hidden="1" x14ac:dyDescent="0.3"/>
    <row r="8686" hidden="1" x14ac:dyDescent="0.3"/>
    <row r="8687" hidden="1" x14ac:dyDescent="0.3"/>
    <row r="8688" hidden="1" x14ac:dyDescent="0.3"/>
    <row r="8689" hidden="1" x14ac:dyDescent="0.3"/>
    <row r="8690" hidden="1" x14ac:dyDescent="0.3"/>
    <row r="8691" hidden="1" x14ac:dyDescent="0.3"/>
    <row r="8692" hidden="1" x14ac:dyDescent="0.3"/>
    <row r="8693" hidden="1" x14ac:dyDescent="0.3"/>
    <row r="8694" hidden="1" x14ac:dyDescent="0.3"/>
    <row r="8695" hidden="1" x14ac:dyDescent="0.3"/>
    <row r="8696" hidden="1" x14ac:dyDescent="0.3"/>
    <row r="8697" hidden="1" x14ac:dyDescent="0.3"/>
    <row r="8698" hidden="1" x14ac:dyDescent="0.3"/>
    <row r="8699" hidden="1" x14ac:dyDescent="0.3"/>
    <row r="8700" hidden="1" x14ac:dyDescent="0.3"/>
    <row r="8701" hidden="1" x14ac:dyDescent="0.3"/>
    <row r="8702" hidden="1" x14ac:dyDescent="0.3"/>
    <row r="8703" hidden="1" x14ac:dyDescent="0.3"/>
    <row r="8704" hidden="1" x14ac:dyDescent="0.3"/>
    <row r="8705" hidden="1" x14ac:dyDescent="0.3"/>
    <row r="8706" hidden="1" x14ac:dyDescent="0.3"/>
    <row r="8707" hidden="1" x14ac:dyDescent="0.3"/>
    <row r="8708" hidden="1" x14ac:dyDescent="0.3"/>
    <row r="8709" hidden="1" x14ac:dyDescent="0.3"/>
    <row r="8710" hidden="1" x14ac:dyDescent="0.3"/>
    <row r="8711" hidden="1" x14ac:dyDescent="0.3"/>
    <row r="8712" hidden="1" x14ac:dyDescent="0.3"/>
    <row r="8713" hidden="1" x14ac:dyDescent="0.3"/>
    <row r="8714" hidden="1" x14ac:dyDescent="0.3"/>
    <row r="8715" hidden="1" x14ac:dyDescent="0.3"/>
    <row r="8716" hidden="1" x14ac:dyDescent="0.3"/>
    <row r="8717" hidden="1" x14ac:dyDescent="0.3"/>
    <row r="8718" hidden="1" x14ac:dyDescent="0.3"/>
    <row r="8719" hidden="1" x14ac:dyDescent="0.3"/>
    <row r="8720" hidden="1" x14ac:dyDescent="0.3"/>
    <row r="8721" hidden="1" x14ac:dyDescent="0.3"/>
    <row r="8722" hidden="1" x14ac:dyDescent="0.3"/>
    <row r="8723" hidden="1" x14ac:dyDescent="0.3"/>
    <row r="8724" hidden="1" x14ac:dyDescent="0.3"/>
    <row r="8725" hidden="1" x14ac:dyDescent="0.3"/>
    <row r="8726" hidden="1" x14ac:dyDescent="0.3"/>
    <row r="8727" hidden="1" x14ac:dyDescent="0.3"/>
    <row r="8728" hidden="1" x14ac:dyDescent="0.3"/>
    <row r="8729" hidden="1" x14ac:dyDescent="0.3"/>
    <row r="8730" hidden="1" x14ac:dyDescent="0.3"/>
    <row r="8731" hidden="1" x14ac:dyDescent="0.3"/>
    <row r="8732" hidden="1" x14ac:dyDescent="0.3"/>
    <row r="8733" hidden="1" x14ac:dyDescent="0.3"/>
    <row r="8734" hidden="1" x14ac:dyDescent="0.3"/>
    <row r="8735" hidden="1" x14ac:dyDescent="0.3"/>
    <row r="8736" hidden="1" x14ac:dyDescent="0.3"/>
    <row r="8737" hidden="1" x14ac:dyDescent="0.3"/>
    <row r="8738" hidden="1" x14ac:dyDescent="0.3"/>
    <row r="8739" hidden="1" x14ac:dyDescent="0.3"/>
    <row r="8740" hidden="1" x14ac:dyDescent="0.3"/>
    <row r="8741" hidden="1" x14ac:dyDescent="0.3"/>
    <row r="8742" hidden="1" x14ac:dyDescent="0.3"/>
    <row r="8743" hidden="1" x14ac:dyDescent="0.3"/>
    <row r="8744" hidden="1" x14ac:dyDescent="0.3"/>
    <row r="8745" hidden="1" x14ac:dyDescent="0.3"/>
    <row r="8746" hidden="1" x14ac:dyDescent="0.3"/>
    <row r="8747" hidden="1" x14ac:dyDescent="0.3"/>
    <row r="8748" hidden="1" x14ac:dyDescent="0.3"/>
    <row r="8749" hidden="1" x14ac:dyDescent="0.3"/>
    <row r="8750" hidden="1" x14ac:dyDescent="0.3"/>
    <row r="8751" hidden="1" x14ac:dyDescent="0.3"/>
    <row r="8752" hidden="1" x14ac:dyDescent="0.3"/>
    <row r="8753" hidden="1" x14ac:dyDescent="0.3"/>
    <row r="8754" hidden="1" x14ac:dyDescent="0.3"/>
    <row r="8755" hidden="1" x14ac:dyDescent="0.3"/>
    <row r="8756" hidden="1" x14ac:dyDescent="0.3"/>
    <row r="8757" hidden="1" x14ac:dyDescent="0.3"/>
    <row r="8758" hidden="1" x14ac:dyDescent="0.3"/>
    <row r="8759" hidden="1" x14ac:dyDescent="0.3"/>
    <row r="8760" hidden="1" x14ac:dyDescent="0.3"/>
    <row r="8761" hidden="1" x14ac:dyDescent="0.3"/>
    <row r="8762" hidden="1" x14ac:dyDescent="0.3"/>
    <row r="8763" hidden="1" x14ac:dyDescent="0.3"/>
    <row r="8764" hidden="1" x14ac:dyDescent="0.3"/>
    <row r="8765" hidden="1" x14ac:dyDescent="0.3"/>
    <row r="8766" hidden="1" x14ac:dyDescent="0.3"/>
    <row r="8767" hidden="1" x14ac:dyDescent="0.3"/>
    <row r="8768" hidden="1" x14ac:dyDescent="0.3"/>
    <row r="8769" hidden="1" x14ac:dyDescent="0.3"/>
    <row r="8770" hidden="1" x14ac:dyDescent="0.3"/>
    <row r="8771" hidden="1" x14ac:dyDescent="0.3"/>
    <row r="8772" hidden="1" x14ac:dyDescent="0.3"/>
    <row r="8773" hidden="1" x14ac:dyDescent="0.3"/>
    <row r="8774" hidden="1" x14ac:dyDescent="0.3"/>
    <row r="8775" hidden="1" x14ac:dyDescent="0.3"/>
    <row r="8776" hidden="1" x14ac:dyDescent="0.3"/>
    <row r="8777" hidden="1" x14ac:dyDescent="0.3"/>
    <row r="8778" hidden="1" x14ac:dyDescent="0.3"/>
    <row r="8779" hidden="1" x14ac:dyDescent="0.3"/>
    <row r="8780" hidden="1" x14ac:dyDescent="0.3"/>
    <row r="8781" hidden="1" x14ac:dyDescent="0.3"/>
    <row r="8782" hidden="1" x14ac:dyDescent="0.3"/>
    <row r="8783" hidden="1" x14ac:dyDescent="0.3"/>
    <row r="8784" hidden="1" x14ac:dyDescent="0.3"/>
    <row r="8785" hidden="1" x14ac:dyDescent="0.3"/>
    <row r="8786" hidden="1" x14ac:dyDescent="0.3"/>
    <row r="8787" hidden="1" x14ac:dyDescent="0.3"/>
    <row r="8788" hidden="1" x14ac:dyDescent="0.3"/>
    <row r="8789" hidden="1" x14ac:dyDescent="0.3"/>
    <row r="8790" hidden="1" x14ac:dyDescent="0.3"/>
    <row r="8791" hidden="1" x14ac:dyDescent="0.3"/>
    <row r="8792" hidden="1" x14ac:dyDescent="0.3"/>
    <row r="8793" hidden="1" x14ac:dyDescent="0.3"/>
    <row r="8794" hidden="1" x14ac:dyDescent="0.3"/>
    <row r="8795" hidden="1" x14ac:dyDescent="0.3"/>
    <row r="8796" hidden="1" x14ac:dyDescent="0.3"/>
    <row r="8797" hidden="1" x14ac:dyDescent="0.3"/>
    <row r="8798" hidden="1" x14ac:dyDescent="0.3"/>
    <row r="8799" hidden="1" x14ac:dyDescent="0.3"/>
    <row r="8800" hidden="1" x14ac:dyDescent="0.3"/>
    <row r="8801" hidden="1" x14ac:dyDescent="0.3"/>
    <row r="8802" hidden="1" x14ac:dyDescent="0.3"/>
    <row r="8803" hidden="1" x14ac:dyDescent="0.3"/>
    <row r="8804" hidden="1" x14ac:dyDescent="0.3"/>
    <row r="8805" hidden="1" x14ac:dyDescent="0.3"/>
    <row r="8806" hidden="1" x14ac:dyDescent="0.3"/>
    <row r="8807" hidden="1" x14ac:dyDescent="0.3"/>
    <row r="8808" hidden="1" x14ac:dyDescent="0.3"/>
    <row r="8809" hidden="1" x14ac:dyDescent="0.3"/>
    <row r="8810" hidden="1" x14ac:dyDescent="0.3"/>
    <row r="8811" hidden="1" x14ac:dyDescent="0.3"/>
    <row r="8812" hidden="1" x14ac:dyDescent="0.3"/>
    <row r="8813" hidden="1" x14ac:dyDescent="0.3"/>
    <row r="8814" hidden="1" x14ac:dyDescent="0.3"/>
    <row r="8815" hidden="1" x14ac:dyDescent="0.3"/>
    <row r="8816" hidden="1" x14ac:dyDescent="0.3"/>
    <row r="8817" hidden="1" x14ac:dyDescent="0.3"/>
    <row r="8818" hidden="1" x14ac:dyDescent="0.3"/>
    <row r="8819" hidden="1" x14ac:dyDescent="0.3"/>
    <row r="8820" hidden="1" x14ac:dyDescent="0.3"/>
    <row r="8821" hidden="1" x14ac:dyDescent="0.3"/>
    <row r="8822" hidden="1" x14ac:dyDescent="0.3"/>
    <row r="8823" hidden="1" x14ac:dyDescent="0.3"/>
    <row r="8824" hidden="1" x14ac:dyDescent="0.3"/>
    <row r="8825" hidden="1" x14ac:dyDescent="0.3"/>
    <row r="8826" hidden="1" x14ac:dyDescent="0.3"/>
    <row r="8827" hidden="1" x14ac:dyDescent="0.3"/>
    <row r="8828" hidden="1" x14ac:dyDescent="0.3"/>
    <row r="8829" hidden="1" x14ac:dyDescent="0.3"/>
    <row r="8830" hidden="1" x14ac:dyDescent="0.3"/>
    <row r="8831" hidden="1" x14ac:dyDescent="0.3"/>
    <row r="8832" hidden="1" x14ac:dyDescent="0.3"/>
    <row r="8833" hidden="1" x14ac:dyDescent="0.3"/>
    <row r="8834" hidden="1" x14ac:dyDescent="0.3"/>
    <row r="8835" hidden="1" x14ac:dyDescent="0.3"/>
    <row r="8836" hidden="1" x14ac:dyDescent="0.3"/>
    <row r="8837" hidden="1" x14ac:dyDescent="0.3"/>
    <row r="8838" hidden="1" x14ac:dyDescent="0.3"/>
    <row r="8839" hidden="1" x14ac:dyDescent="0.3"/>
    <row r="8840" hidden="1" x14ac:dyDescent="0.3"/>
    <row r="8841" hidden="1" x14ac:dyDescent="0.3"/>
    <row r="8842" hidden="1" x14ac:dyDescent="0.3"/>
    <row r="8843" hidden="1" x14ac:dyDescent="0.3"/>
    <row r="8844" hidden="1" x14ac:dyDescent="0.3"/>
    <row r="8845" hidden="1" x14ac:dyDescent="0.3"/>
    <row r="8846" hidden="1" x14ac:dyDescent="0.3"/>
    <row r="8847" hidden="1" x14ac:dyDescent="0.3"/>
    <row r="8848" hidden="1" x14ac:dyDescent="0.3"/>
    <row r="8849" hidden="1" x14ac:dyDescent="0.3"/>
    <row r="8850" hidden="1" x14ac:dyDescent="0.3"/>
    <row r="8851" hidden="1" x14ac:dyDescent="0.3"/>
    <row r="8852" hidden="1" x14ac:dyDescent="0.3"/>
    <row r="8853" hidden="1" x14ac:dyDescent="0.3"/>
    <row r="8854" hidden="1" x14ac:dyDescent="0.3"/>
    <row r="8855" hidden="1" x14ac:dyDescent="0.3"/>
    <row r="8856" hidden="1" x14ac:dyDescent="0.3"/>
    <row r="8857" hidden="1" x14ac:dyDescent="0.3"/>
    <row r="8858" hidden="1" x14ac:dyDescent="0.3"/>
    <row r="8859" hidden="1" x14ac:dyDescent="0.3"/>
    <row r="8860" hidden="1" x14ac:dyDescent="0.3"/>
    <row r="8861" hidden="1" x14ac:dyDescent="0.3"/>
    <row r="8862" hidden="1" x14ac:dyDescent="0.3"/>
    <row r="8863" hidden="1" x14ac:dyDescent="0.3"/>
    <row r="8864" hidden="1" x14ac:dyDescent="0.3"/>
    <row r="8865" hidden="1" x14ac:dyDescent="0.3"/>
    <row r="8866" hidden="1" x14ac:dyDescent="0.3"/>
    <row r="8867" hidden="1" x14ac:dyDescent="0.3"/>
    <row r="8868" hidden="1" x14ac:dyDescent="0.3"/>
    <row r="8869" hidden="1" x14ac:dyDescent="0.3"/>
    <row r="8870" hidden="1" x14ac:dyDescent="0.3"/>
    <row r="8871" hidden="1" x14ac:dyDescent="0.3"/>
    <row r="8872" hidden="1" x14ac:dyDescent="0.3"/>
    <row r="8873" hidden="1" x14ac:dyDescent="0.3"/>
    <row r="8874" hidden="1" x14ac:dyDescent="0.3"/>
    <row r="8875" hidden="1" x14ac:dyDescent="0.3"/>
    <row r="8876" hidden="1" x14ac:dyDescent="0.3"/>
    <row r="8877" hidden="1" x14ac:dyDescent="0.3"/>
    <row r="8878" hidden="1" x14ac:dyDescent="0.3"/>
    <row r="8879" hidden="1" x14ac:dyDescent="0.3"/>
    <row r="8880" hidden="1" x14ac:dyDescent="0.3"/>
    <row r="8881" hidden="1" x14ac:dyDescent="0.3"/>
    <row r="8882" hidden="1" x14ac:dyDescent="0.3"/>
    <row r="8883" hidden="1" x14ac:dyDescent="0.3"/>
    <row r="8884" hidden="1" x14ac:dyDescent="0.3"/>
    <row r="8885" hidden="1" x14ac:dyDescent="0.3"/>
    <row r="8886" hidden="1" x14ac:dyDescent="0.3"/>
    <row r="8887" hidden="1" x14ac:dyDescent="0.3"/>
    <row r="8888" hidden="1" x14ac:dyDescent="0.3"/>
    <row r="8889" hidden="1" x14ac:dyDescent="0.3"/>
    <row r="8890" hidden="1" x14ac:dyDescent="0.3"/>
    <row r="8891" hidden="1" x14ac:dyDescent="0.3"/>
    <row r="8892" hidden="1" x14ac:dyDescent="0.3"/>
    <row r="8893" hidden="1" x14ac:dyDescent="0.3"/>
    <row r="8894" hidden="1" x14ac:dyDescent="0.3"/>
    <row r="8895" hidden="1" x14ac:dyDescent="0.3"/>
    <row r="8896" hidden="1" x14ac:dyDescent="0.3"/>
    <row r="8897" hidden="1" x14ac:dyDescent="0.3"/>
    <row r="8898" hidden="1" x14ac:dyDescent="0.3"/>
    <row r="8899" hidden="1" x14ac:dyDescent="0.3"/>
    <row r="8900" hidden="1" x14ac:dyDescent="0.3"/>
    <row r="8901" hidden="1" x14ac:dyDescent="0.3"/>
    <row r="8902" hidden="1" x14ac:dyDescent="0.3"/>
    <row r="8903" hidden="1" x14ac:dyDescent="0.3"/>
    <row r="8904" hidden="1" x14ac:dyDescent="0.3"/>
    <row r="8905" hidden="1" x14ac:dyDescent="0.3"/>
    <row r="8906" hidden="1" x14ac:dyDescent="0.3"/>
    <row r="8907" hidden="1" x14ac:dyDescent="0.3"/>
    <row r="8908" hidden="1" x14ac:dyDescent="0.3"/>
    <row r="8909" hidden="1" x14ac:dyDescent="0.3"/>
    <row r="8910" hidden="1" x14ac:dyDescent="0.3"/>
    <row r="8911" hidden="1" x14ac:dyDescent="0.3"/>
    <row r="8912" hidden="1" x14ac:dyDescent="0.3"/>
    <row r="8913" hidden="1" x14ac:dyDescent="0.3"/>
    <row r="8914" hidden="1" x14ac:dyDescent="0.3"/>
    <row r="8915" hidden="1" x14ac:dyDescent="0.3"/>
    <row r="8916" hidden="1" x14ac:dyDescent="0.3"/>
    <row r="8917" hidden="1" x14ac:dyDescent="0.3"/>
    <row r="8918" hidden="1" x14ac:dyDescent="0.3"/>
    <row r="8919" hidden="1" x14ac:dyDescent="0.3"/>
    <row r="8920" hidden="1" x14ac:dyDescent="0.3"/>
    <row r="8921" hidden="1" x14ac:dyDescent="0.3"/>
    <row r="8922" hidden="1" x14ac:dyDescent="0.3"/>
    <row r="8923" hidden="1" x14ac:dyDescent="0.3"/>
    <row r="8924" hidden="1" x14ac:dyDescent="0.3"/>
    <row r="8925" hidden="1" x14ac:dyDescent="0.3"/>
    <row r="8926" hidden="1" x14ac:dyDescent="0.3"/>
    <row r="8927" hidden="1" x14ac:dyDescent="0.3"/>
    <row r="8928" hidden="1" x14ac:dyDescent="0.3"/>
    <row r="8929" hidden="1" x14ac:dyDescent="0.3"/>
    <row r="8930" hidden="1" x14ac:dyDescent="0.3"/>
    <row r="8931" hidden="1" x14ac:dyDescent="0.3"/>
    <row r="8932" hidden="1" x14ac:dyDescent="0.3"/>
    <row r="8933" hidden="1" x14ac:dyDescent="0.3"/>
    <row r="8934" hidden="1" x14ac:dyDescent="0.3"/>
    <row r="8935" hidden="1" x14ac:dyDescent="0.3"/>
    <row r="8936" hidden="1" x14ac:dyDescent="0.3"/>
    <row r="8937" hidden="1" x14ac:dyDescent="0.3"/>
    <row r="8938" hidden="1" x14ac:dyDescent="0.3"/>
    <row r="8939" hidden="1" x14ac:dyDescent="0.3"/>
    <row r="8940" hidden="1" x14ac:dyDescent="0.3"/>
    <row r="8941" hidden="1" x14ac:dyDescent="0.3"/>
    <row r="8942" hidden="1" x14ac:dyDescent="0.3"/>
    <row r="8943" hidden="1" x14ac:dyDescent="0.3"/>
    <row r="8944" hidden="1" x14ac:dyDescent="0.3"/>
    <row r="8945" hidden="1" x14ac:dyDescent="0.3"/>
    <row r="8946" hidden="1" x14ac:dyDescent="0.3"/>
    <row r="8947" hidden="1" x14ac:dyDescent="0.3"/>
    <row r="8948" hidden="1" x14ac:dyDescent="0.3"/>
    <row r="8949" hidden="1" x14ac:dyDescent="0.3"/>
    <row r="8950" hidden="1" x14ac:dyDescent="0.3"/>
    <row r="8951" hidden="1" x14ac:dyDescent="0.3"/>
    <row r="8952" hidden="1" x14ac:dyDescent="0.3"/>
    <row r="8953" hidden="1" x14ac:dyDescent="0.3"/>
    <row r="8954" hidden="1" x14ac:dyDescent="0.3"/>
    <row r="8955" hidden="1" x14ac:dyDescent="0.3"/>
    <row r="8956" hidden="1" x14ac:dyDescent="0.3"/>
    <row r="8957" hidden="1" x14ac:dyDescent="0.3"/>
    <row r="8958" hidden="1" x14ac:dyDescent="0.3"/>
    <row r="8959" hidden="1" x14ac:dyDescent="0.3"/>
    <row r="8960" hidden="1" x14ac:dyDescent="0.3"/>
    <row r="8961" hidden="1" x14ac:dyDescent="0.3"/>
    <row r="8962" hidden="1" x14ac:dyDescent="0.3"/>
    <row r="8963" hidden="1" x14ac:dyDescent="0.3"/>
    <row r="8964" hidden="1" x14ac:dyDescent="0.3"/>
    <row r="8965" hidden="1" x14ac:dyDescent="0.3"/>
    <row r="8966" hidden="1" x14ac:dyDescent="0.3"/>
    <row r="8967" hidden="1" x14ac:dyDescent="0.3"/>
    <row r="8968" hidden="1" x14ac:dyDescent="0.3"/>
    <row r="8969" hidden="1" x14ac:dyDescent="0.3"/>
    <row r="8970" hidden="1" x14ac:dyDescent="0.3"/>
    <row r="8971" hidden="1" x14ac:dyDescent="0.3"/>
    <row r="8972" hidden="1" x14ac:dyDescent="0.3"/>
    <row r="8973" hidden="1" x14ac:dyDescent="0.3"/>
    <row r="8974" hidden="1" x14ac:dyDescent="0.3"/>
    <row r="8975" hidden="1" x14ac:dyDescent="0.3"/>
    <row r="8976" hidden="1" x14ac:dyDescent="0.3"/>
    <row r="8977" hidden="1" x14ac:dyDescent="0.3"/>
    <row r="8978" hidden="1" x14ac:dyDescent="0.3"/>
    <row r="8979" hidden="1" x14ac:dyDescent="0.3"/>
    <row r="8980" hidden="1" x14ac:dyDescent="0.3"/>
    <row r="8981" hidden="1" x14ac:dyDescent="0.3"/>
    <row r="8982" hidden="1" x14ac:dyDescent="0.3"/>
    <row r="8983" hidden="1" x14ac:dyDescent="0.3"/>
    <row r="8984" hidden="1" x14ac:dyDescent="0.3"/>
    <row r="8985" hidden="1" x14ac:dyDescent="0.3"/>
    <row r="8986" hidden="1" x14ac:dyDescent="0.3"/>
    <row r="8987" hidden="1" x14ac:dyDescent="0.3"/>
    <row r="8988" hidden="1" x14ac:dyDescent="0.3"/>
    <row r="8989" hidden="1" x14ac:dyDescent="0.3"/>
    <row r="8990" hidden="1" x14ac:dyDescent="0.3"/>
    <row r="8991" hidden="1" x14ac:dyDescent="0.3"/>
    <row r="8992" hidden="1" x14ac:dyDescent="0.3"/>
    <row r="8993" hidden="1" x14ac:dyDescent="0.3"/>
    <row r="8994" hidden="1" x14ac:dyDescent="0.3"/>
    <row r="8995" hidden="1" x14ac:dyDescent="0.3"/>
    <row r="8996" hidden="1" x14ac:dyDescent="0.3"/>
    <row r="8997" hidden="1" x14ac:dyDescent="0.3"/>
    <row r="8998" hidden="1" x14ac:dyDescent="0.3"/>
    <row r="8999" hidden="1" x14ac:dyDescent="0.3"/>
    <row r="9000" hidden="1" x14ac:dyDescent="0.3"/>
    <row r="9001" hidden="1" x14ac:dyDescent="0.3"/>
    <row r="9002" hidden="1" x14ac:dyDescent="0.3"/>
    <row r="9003" hidden="1" x14ac:dyDescent="0.3"/>
    <row r="9004" hidden="1" x14ac:dyDescent="0.3"/>
    <row r="9005" hidden="1" x14ac:dyDescent="0.3"/>
    <row r="9006" hidden="1" x14ac:dyDescent="0.3"/>
    <row r="9007" hidden="1" x14ac:dyDescent="0.3"/>
    <row r="9008" hidden="1" x14ac:dyDescent="0.3"/>
    <row r="9009" hidden="1" x14ac:dyDescent="0.3"/>
    <row r="9010" hidden="1" x14ac:dyDescent="0.3"/>
    <row r="9011" hidden="1" x14ac:dyDescent="0.3"/>
    <row r="9012" hidden="1" x14ac:dyDescent="0.3"/>
    <row r="9013" hidden="1" x14ac:dyDescent="0.3"/>
    <row r="9014" hidden="1" x14ac:dyDescent="0.3"/>
    <row r="9015" hidden="1" x14ac:dyDescent="0.3"/>
    <row r="9016" hidden="1" x14ac:dyDescent="0.3"/>
    <row r="9017" hidden="1" x14ac:dyDescent="0.3"/>
    <row r="9018" hidden="1" x14ac:dyDescent="0.3"/>
    <row r="9019" hidden="1" x14ac:dyDescent="0.3"/>
    <row r="9020" hidden="1" x14ac:dyDescent="0.3"/>
    <row r="9021" hidden="1" x14ac:dyDescent="0.3"/>
    <row r="9022" hidden="1" x14ac:dyDescent="0.3"/>
    <row r="9023" hidden="1" x14ac:dyDescent="0.3"/>
    <row r="9024" hidden="1" x14ac:dyDescent="0.3"/>
    <row r="9025" hidden="1" x14ac:dyDescent="0.3"/>
    <row r="9026" hidden="1" x14ac:dyDescent="0.3"/>
    <row r="9027" hidden="1" x14ac:dyDescent="0.3"/>
    <row r="9028" hidden="1" x14ac:dyDescent="0.3"/>
    <row r="9029" hidden="1" x14ac:dyDescent="0.3"/>
    <row r="9030" hidden="1" x14ac:dyDescent="0.3"/>
    <row r="9031" hidden="1" x14ac:dyDescent="0.3"/>
    <row r="9032" hidden="1" x14ac:dyDescent="0.3"/>
    <row r="9033" hidden="1" x14ac:dyDescent="0.3"/>
    <row r="9034" hidden="1" x14ac:dyDescent="0.3"/>
    <row r="9035" hidden="1" x14ac:dyDescent="0.3"/>
    <row r="9036" hidden="1" x14ac:dyDescent="0.3"/>
    <row r="9037" hidden="1" x14ac:dyDescent="0.3"/>
    <row r="9038" hidden="1" x14ac:dyDescent="0.3"/>
    <row r="9039" hidden="1" x14ac:dyDescent="0.3"/>
    <row r="9040" hidden="1" x14ac:dyDescent="0.3"/>
    <row r="9041" hidden="1" x14ac:dyDescent="0.3"/>
    <row r="9042" hidden="1" x14ac:dyDescent="0.3"/>
    <row r="9043" hidden="1" x14ac:dyDescent="0.3"/>
    <row r="9044" hidden="1" x14ac:dyDescent="0.3"/>
    <row r="9045" hidden="1" x14ac:dyDescent="0.3"/>
    <row r="9046" hidden="1" x14ac:dyDescent="0.3"/>
    <row r="9047" hidden="1" x14ac:dyDescent="0.3"/>
    <row r="9048" hidden="1" x14ac:dyDescent="0.3"/>
    <row r="9049" hidden="1" x14ac:dyDescent="0.3"/>
    <row r="9050" hidden="1" x14ac:dyDescent="0.3"/>
    <row r="9051" hidden="1" x14ac:dyDescent="0.3"/>
    <row r="9052" hidden="1" x14ac:dyDescent="0.3"/>
    <row r="9053" hidden="1" x14ac:dyDescent="0.3"/>
    <row r="9054" hidden="1" x14ac:dyDescent="0.3"/>
    <row r="9055" hidden="1" x14ac:dyDescent="0.3"/>
    <row r="9056" hidden="1" x14ac:dyDescent="0.3"/>
    <row r="9057" hidden="1" x14ac:dyDescent="0.3"/>
    <row r="9058" hidden="1" x14ac:dyDescent="0.3"/>
    <row r="9059" hidden="1" x14ac:dyDescent="0.3"/>
    <row r="9060" hidden="1" x14ac:dyDescent="0.3"/>
    <row r="9061" hidden="1" x14ac:dyDescent="0.3"/>
    <row r="9062" hidden="1" x14ac:dyDescent="0.3"/>
    <row r="9063" hidden="1" x14ac:dyDescent="0.3"/>
    <row r="9064" hidden="1" x14ac:dyDescent="0.3"/>
    <row r="9065" hidden="1" x14ac:dyDescent="0.3"/>
    <row r="9066" hidden="1" x14ac:dyDescent="0.3"/>
    <row r="9067" hidden="1" x14ac:dyDescent="0.3"/>
    <row r="9068" hidden="1" x14ac:dyDescent="0.3"/>
    <row r="9069" hidden="1" x14ac:dyDescent="0.3"/>
    <row r="9070" hidden="1" x14ac:dyDescent="0.3"/>
    <row r="9071" hidden="1" x14ac:dyDescent="0.3"/>
    <row r="9072" hidden="1" x14ac:dyDescent="0.3"/>
    <row r="9073" hidden="1" x14ac:dyDescent="0.3"/>
    <row r="9074" hidden="1" x14ac:dyDescent="0.3"/>
    <row r="9075" hidden="1" x14ac:dyDescent="0.3"/>
    <row r="9076" hidden="1" x14ac:dyDescent="0.3"/>
    <row r="9077" hidden="1" x14ac:dyDescent="0.3"/>
    <row r="9078" hidden="1" x14ac:dyDescent="0.3"/>
    <row r="9079" hidden="1" x14ac:dyDescent="0.3"/>
    <row r="9080" hidden="1" x14ac:dyDescent="0.3"/>
    <row r="9081" hidden="1" x14ac:dyDescent="0.3"/>
    <row r="9082" hidden="1" x14ac:dyDescent="0.3"/>
    <row r="9083" hidden="1" x14ac:dyDescent="0.3"/>
    <row r="9084" hidden="1" x14ac:dyDescent="0.3"/>
    <row r="9085" hidden="1" x14ac:dyDescent="0.3"/>
    <row r="9086" hidden="1" x14ac:dyDescent="0.3"/>
    <row r="9087" hidden="1" x14ac:dyDescent="0.3"/>
    <row r="9088" hidden="1" x14ac:dyDescent="0.3"/>
    <row r="9089" hidden="1" x14ac:dyDescent="0.3"/>
    <row r="9090" hidden="1" x14ac:dyDescent="0.3"/>
    <row r="9091" hidden="1" x14ac:dyDescent="0.3"/>
    <row r="9092" hidden="1" x14ac:dyDescent="0.3"/>
    <row r="9093" hidden="1" x14ac:dyDescent="0.3"/>
    <row r="9094" hidden="1" x14ac:dyDescent="0.3"/>
    <row r="9095" hidden="1" x14ac:dyDescent="0.3"/>
    <row r="9096" hidden="1" x14ac:dyDescent="0.3"/>
    <row r="9097" hidden="1" x14ac:dyDescent="0.3"/>
    <row r="9098" hidden="1" x14ac:dyDescent="0.3"/>
    <row r="9099" hidden="1" x14ac:dyDescent="0.3"/>
    <row r="9100" hidden="1" x14ac:dyDescent="0.3"/>
    <row r="9101" hidden="1" x14ac:dyDescent="0.3"/>
    <row r="9102" hidden="1" x14ac:dyDescent="0.3"/>
    <row r="9103" hidden="1" x14ac:dyDescent="0.3"/>
    <row r="9104" hidden="1" x14ac:dyDescent="0.3"/>
    <row r="9105" hidden="1" x14ac:dyDescent="0.3"/>
    <row r="9106" hidden="1" x14ac:dyDescent="0.3"/>
    <row r="9107" hidden="1" x14ac:dyDescent="0.3"/>
    <row r="9108" hidden="1" x14ac:dyDescent="0.3"/>
    <row r="9109" hidden="1" x14ac:dyDescent="0.3"/>
    <row r="9110" hidden="1" x14ac:dyDescent="0.3"/>
    <row r="9111" hidden="1" x14ac:dyDescent="0.3"/>
    <row r="9112" hidden="1" x14ac:dyDescent="0.3"/>
    <row r="9113" hidden="1" x14ac:dyDescent="0.3"/>
    <row r="9114" hidden="1" x14ac:dyDescent="0.3"/>
    <row r="9115" hidden="1" x14ac:dyDescent="0.3"/>
    <row r="9116" hidden="1" x14ac:dyDescent="0.3"/>
    <row r="9117" hidden="1" x14ac:dyDescent="0.3"/>
    <row r="9118" hidden="1" x14ac:dyDescent="0.3"/>
    <row r="9119" hidden="1" x14ac:dyDescent="0.3"/>
    <row r="9120" hidden="1" x14ac:dyDescent="0.3"/>
    <row r="9121" hidden="1" x14ac:dyDescent="0.3"/>
    <row r="9122" hidden="1" x14ac:dyDescent="0.3"/>
    <row r="9123" hidden="1" x14ac:dyDescent="0.3"/>
    <row r="9124" hidden="1" x14ac:dyDescent="0.3"/>
    <row r="9125" hidden="1" x14ac:dyDescent="0.3"/>
    <row r="9126" hidden="1" x14ac:dyDescent="0.3"/>
    <row r="9127" hidden="1" x14ac:dyDescent="0.3"/>
    <row r="9128" hidden="1" x14ac:dyDescent="0.3"/>
    <row r="9129" hidden="1" x14ac:dyDescent="0.3"/>
    <row r="9130" hidden="1" x14ac:dyDescent="0.3"/>
    <row r="9131" hidden="1" x14ac:dyDescent="0.3"/>
    <row r="9132" hidden="1" x14ac:dyDescent="0.3"/>
    <row r="9133" hidden="1" x14ac:dyDescent="0.3"/>
    <row r="9134" hidden="1" x14ac:dyDescent="0.3"/>
    <row r="9135" hidden="1" x14ac:dyDescent="0.3"/>
    <row r="9136" hidden="1" x14ac:dyDescent="0.3"/>
    <row r="9137" hidden="1" x14ac:dyDescent="0.3"/>
    <row r="9138" hidden="1" x14ac:dyDescent="0.3"/>
    <row r="9139" hidden="1" x14ac:dyDescent="0.3"/>
    <row r="9140" hidden="1" x14ac:dyDescent="0.3"/>
    <row r="9141" hidden="1" x14ac:dyDescent="0.3"/>
    <row r="9142" hidden="1" x14ac:dyDescent="0.3"/>
    <row r="9143" hidden="1" x14ac:dyDescent="0.3"/>
    <row r="9144" hidden="1" x14ac:dyDescent="0.3"/>
    <row r="9145" hidden="1" x14ac:dyDescent="0.3"/>
    <row r="9146" hidden="1" x14ac:dyDescent="0.3"/>
    <row r="9147" hidden="1" x14ac:dyDescent="0.3"/>
    <row r="9148" hidden="1" x14ac:dyDescent="0.3"/>
    <row r="9149" hidden="1" x14ac:dyDescent="0.3"/>
    <row r="9150" hidden="1" x14ac:dyDescent="0.3"/>
    <row r="9151" hidden="1" x14ac:dyDescent="0.3"/>
    <row r="9152" hidden="1" x14ac:dyDescent="0.3"/>
    <row r="9153" hidden="1" x14ac:dyDescent="0.3"/>
    <row r="9154" hidden="1" x14ac:dyDescent="0.3"/>
    <row r="9155" hidden="1" x14ac:dyDescent="0.3"/>
    <row r="9156" hidden="1" x14ac:dyDescent="0.3"/>
    <row r="9157" hidden="1" x14ac:dyDescent="0.3"/>
    <row r="9158" hidden="1" x14ac:dyDescent="0.3"/>
    <row r="9159" hidden="1" x14ac:dyDescent="0.3"/>
    <row r="9160" hidden="1" x14ac:dyDescent="0.3"/>
    <row r="9161" hidden="1" x14ac:dyDescent="0.3"/>
    <row r="9162" hidden="1" x14ac:dyDescent="0.3"/>
    <row r="9163" hidden="1" x14ac:dyDescent="0.3"/>
    <row r="9164" hidden="1" x14ac:dyDescent="0.3"/>
    <row r="9165" hidden="1" x14ac:dyDescent="0.3"/>
    <row r="9166" hidden="1" x14ac:dyDescent="0.3"/>
    <row r="9167" hidden="1" x14ac:dyDescent="0.3"/>
    <row r="9168" hidden="1" x14ac:dyDescent="0.3"/>
    <row r="9169" hidden="1" x14ac:dyDescent="0.3"/>
    <row r="9170" hidden="1" x14ac:dyDescent="0.3"/>
    <row r="9171" hidden="1" x14ac:dyDescent="0.3"/>
    <row r="9172" hidden="1" x14ac:dyDescent="0.3"/>
    <row r="9173" hidden="1" x14ac:dyDescent="0.3"/>
    <row r="9174" hidden="1" x14ac:dyDescent="0.3"/>
    <row r="9175" hidden="1" x14ac:dyDescent="0.3"/>
    <row r="9176" hidden="1" x14ac:dyDescent="0.3"/>
    <row r="9177" hidden="1" x14ac:dyDescent="0.3"/>
    <row r="9178" hidden="1" x14ac:dyDescent="0.3"/>
    <row r="9179" hidden="1" x14ac:dyDescent="0.3"/>
    <row r="9180" hidden="1" x14ac:dyDescent="0.3"/>
    <row r="9181" hidden="1" x14ac:dyDescent="0.3"/>
    <row r="9182" hidden="1" x14ac:dyDescent="0.3"/>
    <row r="9183" hidden="1" x14ac:dyDescent="0.3"/>
    <row r="9184" hidden="1" x14ac:dyDescent="0.3"/>
    <row r="9185" hidden="1" x14ac:dyDescent="0.3"/>
    <row r="9186" hidden="1" x14ac:dyDescent="0.3"/>
    <row r="9187" hidden="1" x14ac:dyDescent="0.3"/>
    <row r="9188" hidden="1" x14ac:dyDescent="0.3"/>
    <row r="9189" hidden="1" x14ac:dyDescent="0.3"/>
    <row r="9190" hidden="1" x14ac:dyDescent="0.3"/>
    <row r="9191" hidden="1" x14ac:dyDescent="0.3"/>
    <row r="9192" hidden="1" x14ac:dyDescent="0.3"/>
    <row r="9193" hidden="1" x14ac:dyDescent="0.3"/>
    <row r="9194" hidden="1" x14ac:dyDescent="0.3"/>
    <row r="9195" hidden="1" x14ac:dyDescent="0.3"/>
    <row r="9196" hidden="1" x14ac:dyDescent="0.3"/>
    <row r="9197" hidden="1" x14ac:dyDescent="0.3"/>
    <row r="9198" hidden="1" x14ac:dyDescent="0.3"/>
    <row r="9199" hidden="1" x14ac:dyDescent="0.3"/>
    <row r="9200" hidden="1" x14ac:dyDescent="0.3"/>
    <row r="9201" hidden="1" x14ac:dyDescent="0.3"/>
    <row r="9202" hidden="1" x14ac:dyDescent="0.3"/>
    <row r="9203" hidden="1" x14ac:dyDescent="0.3"/>
    <row r="9204" hidden="1" x14ac:dyDescent="0.3"/>
    <row r="9205" hidden="1" x14ac:dyDescent="0.3"/>
    <row r="9206" hidden="1" x14ac:dyDescent="0.3"/>
    <row r="9207" hidden="1" x14ac:dyDescent="0.3"/>
    <row r="9208" hidden="1" x14ac:dyDescent="0.3"/>
    <row r="9209" hidden="1" x14ac:dyDescent="0.3"/>
    <row r="9210" hidden="1" x14ac:dyDescent="0.3"/>
    <row r="9211" hidden="1" x14ac:dyDescent="0.3"/>
    <row r="9212" hidden="1" x14ac:dyDescent="0.3"/>
    <row r="9213" hidden="1" x14ac:dyDescent="0.3"/>
    <row r="9214" hidden="1" x14ac:dyDescent="0.3"/>
    <row r="9215" hidden="1" x14ac:dyDescent="0.3"/>
    <row r="9216" hidden="1" x14ac:dyDescent="0.3"/>
    <row r="9217" hidden="1" x14ac:dyDescent="0.3"/>
    <row r="9218" hidden="1" x14ac:dyDescent="0.3"/>
    <row r="9219" hidden="1" x14ac:dyDescent="0.3"/>
    <row r="9220" hidden="1" x14ac:dyDescent="0.3"/>
    <row r="9221" hidden="1" x14ac:dyDescent="0.3"/>
    <row r="9222" hidden="1" x14ac:dyDescent="0.3"/>
    <row r="9223" hidden="1" x14ac:dyDescent="0.3"/>
    <row r="9224" hidden="1" x14ac:dyDescent="0.3"/>
    <row r="9225" hidden="1" x14ac:dyDescent="0.3"/>
    <row r="9226" hidden="1" x14ac:dyDescent="0.3"/>
    <row r="9227" hidden="1" x14ac:dyDescent="0.3"/>
    <row r="9228" hidden="1" x14ac:dyDescent="0.3"/>
    <row r="9229" hidden="1" x14ac:dyDescent="0.3"/>
    <row r="9230" hidden="1" x14ac:dyDescent="0.3"/>
    <row r="9231" hidden="1" x14ac:dyDescent="0.3"/>
    <row r="9232" hidden="1" x14ac:dyDescent="0.3"/>
    <row r="9233" hidden="1" x14ac:dyDescent="0.3"/>
    <row r="9234" hidden="1" x14ac:dyDescent="0.3"/>
    <row r="9235" hidden="1" x14ac:dyDescent="0.3"/>
    <row r="9236" hidden="1" x14ac:dyDescent="0.3"/>
    <row r="9237" hidden="1" x14ac:dyDescent="0.3"/>
    <row r="9238" hidden="1" x14ac:dyDescent="0.3"/>
    <row r="9239" hidden="1" x14ac:dyDescent="0.3"/>
    <row r="9240" hidden="1" x14ac:dyDescent="0.3"/>
    <row r="9241" hidden="1" x14ac:dyDescent="0.3"/>
    <row r="9242" hidden="1" x14ac:dyDescent="0.3"/>
    <row r="9243" hidden="1" x14ac:dyDescent="0.3"/>
    <row r="9244" hidden="1" x14ac:dyDescent="0.3"/>
    <row r="9245" hidden="1" x14ac:dyDescent="0.3"/>
    <row r="9246" hidden="1" x14ac:dyDescent="0.3"/>
    <row r="9247" hidden="1" x14ac:dyDescent="0.3"/>
    <row r="9248" hidden="1" x14ac:dyDescent="0.3"/>
    <row r="9249" hidden="1" x14ac:dyDescent="0.3"/>
    <row r="9250" hidden="1" x14ac:dyDescent="0.3"/>
    <row r="9251" hidden="1" x14ac:dyDescent="0.3"/>
    <row r="9252" hidden="1" x14ac:dyDescent="0.3"/>
    <row r="9253" hidden="1" x14ac:dyDescent="0.3"/>
    <row r="9254" hidden="1" x14ac:dyDescent="0.3"/>
    <row r="9255" hidden="1" x14ac:dyDescent="0.3"/>
    <row r="9256" hidden="1" x14ac:dyDescent="0.3"/>
    <row r="9257" hidden="1" x14ac:dyDescent="0.3"/>
    <row r="9258" hidden="1" x14ac:dyDescent="0.3"/>
    <row r="9259" hidden="1" x14ac:dyDescent="0.3"/>
    <row r="9260" hidden="1" x14ac:dyDescent="0.3"/>
    <row r="9261" hidden="1" x14ac:dyDescent="0.3"/>
    <row r="9262" hidden="1" x14ac:dyDescent="0.3"/>
    <row r="9263" hidden="1" x14ac:dyDescent="0.3"/>
    <row r="9264" hidden="1" x14ac:dyDescent="0.3"/>
    <row r="9265" hidden="1" x14ac:dyDescent="0.3"/>
    <row r="9266" hidden="1" x14ac:dyDescent="0.3"/>
    <row r="9267" hidden="1" x14ac:dyDescent="0.3"/>
    <row r="9268" hidden="1" x14ac:dyDescent="0.3"/>
    <row r="9269" hidden="1" x14ac:dyDescent="0.3"/>
    <row r="9270" hidden="1" x14ac:dyDescent="0.3"/>
    <row r="9271" hidden="1" x14ac:dyDescent="0.3"/>
    <row r="9272" hidden="1" x14ac:dyDescent="0.3"/>
    <row r="9273" hidden="1" x14ac:dyDescent="0.3"/>
    <row r="9274" hidden="1" x14ac:dyDescent="0.3"/>
    <row r="9275" hidden="1" x14ac:dyDescent="0.3"/>
    <row r="9276" hidden="1" x14ac:dyDescent="0.3"/>
    <row r="9277" hidden="1" x14ac:dyDescent="0.3"/>
    <row r="9278" hidden="1" x14ac:dyDescent="0.3"/>
    <row r="9279" hidden="1" x14ac:dyDescent="0.3"/>
    <row r="9280" hidden="1" x14ac:dyDescent="0.3"/>
    <row r="9281" hidden="1" x14ac:dyDescent="0.3"/>
    <row r="9282" hidden="1" x14ac:dyDescent="0.3"/>
    <row r="9283" hidden="1" x14ac:dyDescent="0.3"/>
    <row r="9284" hidden="1" x14ac:dyDescent="0.3"/>
    <row r="9285" hidden="1" x14ac:dyDescent="0.3"/>
    <row r="9286" hidden="1" x14ac:dyDescent="0.3"/>
    <row r="9287" hidden="1" x14ac:dyDescent="0.3"/>
    <row r="9288" hidden="1" x14ac:dyDescent="0.3"/>
    <row r="9289" hidden="1" x14ac:dyDescent="0.3"/>
    <row r="9290" hidden="1" x14ac:dyDescent="0.3"/>
    <row r="9291" hidden="1" x14ac:dyDescent="0.3"/>
    <row r="9292" hidden="1" x14ac:dyDescent="0.3"/>
    <row r="9293" hidden="1" x14ac:dyDescent="0.3"/>
    <row r="9294" hidden="1" x14ac:dyDescent="0.3"/>
    <row r="9295" hidden="1" x14ac:dyDescent="0.3"/>
    <row r="9296" hidden="1" x14ac:dyDescent="0.3"/>
    <row r="9297" hidden="1" x14ac:dyDescent="0.3"/>
    <row r="9298" hidden="1" x14ac:dyDescent="0.3"/>
    <row r="9299" hidden="1" x14ac:dyDescent="0.3"/>
    <row r="9300" hidden="1" x14ac:dyDescent="0.3"/>
    <row r="9301" hidden="1" x14ac:dyDescent="0.3"/>
    <row r="9302" hidden="1" x14ac:dyDescent="0.3"/>
    <row r="9303" hidden="1" x14ac:dyDescent="0.3"/>
    <row r="9304" hidden="1" x14ac:dyDescent="0.3"/>
    <row r="9305" hidden="1" x14ac:dyDescent="0.3"/>
    <row r="9306" hidden="1" x14ac:dyDescent="0.3"/>
    <row r="9307" hidden="1" x14ac:dyDescent="0.3"/>
    <row r="9308" hidden="1" x14ac:dyDescent="0.3"/>
    <row r="9309" hidden="1" x14ac:dyDescent="0.3"/>
    <row r="9310" hidden="1" x14ac:dyDescent="0.3"/>
    <row r="9311" hidden="1" x14ac:dyDescent="0.3"/>
    <row r="9312" hidden="1" x14ac:dyDescent="0.3"/>
    <row r="9313" hidden="1" x14ac:dyDescent="0.3"/>
    <row r="9314" hidden="1" x14ac:dyDescent="0.3"/>
    <row r="9315" hidden="1" x14ac:dyDescent="0.3"/>
    <row r="9316" hidden="1" x14ac:dyDescent="0.3"/>
    <row r="9317" hidden="1" x14ac:dyDescent="0.3"/>
    <row r="9318" hidden="1" x14ac:dyDescent="0.3"/>
    <row r="9319" hidden="1" x14ac:dyDescent="0.3"/>
    <row r="9320" hidden="1" x14ac:dyDescent="0.3"/>
    <row r="9321" hidden="1" x14ac:dyDescent="0.3"/>
    <row r="9322" hidden="1" x14ac:dyDescent="0.3"/>
    <row r="9323" hidden="1" x14ac:dyDescent="0.3"/>
    <row r="9324" hidden="1" x14ac:dyDescent="0.3"/>
    <row r="9325" hidden="1" x14ac:dyDescent="0.3"/>
    <row r="9326" hidden="1" x14ac:dyDescent="0.3"/>
    <row r="9327" hidden="1" x14ac:dyDescent="0.3"/>
    <row r="9328" hidden="1" x14ac:dyDescent="0.3"/>
    <row r="9329" hidden="1" x14ac:dyDescent="0.3"/>
    <row r="9330" hidden="1" x14ac:dyDescent="0.3"/>
    <row r="9331" hidden="1" x14ac:dyDescent="0.3"/>
    <row r="9332" hidden="1" x14ac:dyDescent="0.3"/>
    <row r="9333" hidden="1" x14ac:dyDescent="0.3"/>
    <row r="9334" hidden="1" x14ac:dyDescent="0.3"/>
    <row r="9335" hidden="1" x14ac:dyDescent="0.3"/>
    <row r="9336" hidden="1" x14ac:dyDescent="0.3"/>
    <row r="9337" hidden="1" x14ac:dyDescent="0.3"/>
    <row r="9338" hidden="1" x14ac:dyDescent="0.3"/>
    <row r="9339" hidden="1" x14ac:dyDescent="0.3"/>
    <row r="9340" hidden="1" x14ac:dyDescent="0.3"/>
    <row r="9341" hidden="1" x14ac:dyDescent="0.3"/>
    <row r="9342" hidden="1" x14ac:dyDescent="0.3"/>
    <row r="9343" hidden="1" x14ac:dyDescent="0.3"/>
    <row r="9344" hidden="1" x14ac:dyDescent="0.3"/>
    <row r="9345" hidden="1" x14ac:dyDescent="0.3"/>
    <row r="9346" hidden="1" x14ac:dyDescent="0.3"/>
    <row r="9347" hidden="1" x14ac:dyDescent="0.3"/>
    <row r="9348" hidden="1" x14ac:dyDescent="0.3"/>
    <row r="9349" hidden="1" x14ac:dyDescent="0.3"/>
    <row r="9350" hidden="1" x14ac:dyDescent="0.3"/>
    <row r="9351" hidden="1" x14ac:dyDescent="0.3"/>
    <row r="9352" hidden="1" x14ac:dyDescent="0.3"/>
    <row r="9353" hidden="1" x14ac:dyDescent="0.3"/>
    <row r="9354" hidden="1" x14ac:dyDescent="0.3"/>
    <row r="9355" hidden="1" x14ac:dyDescent="0.3"/>
    <row r="9356" hidden="1" x14ac:dyDescent="0.3"/>
    <row r="9357" hidden="1" x14ac:dyDescent="0.3"/>
    <row r="9358" hidden="1" x14ac:dyDescent="0.3"/>
    <row r="9359" hidden="1" x14ac:dyDescent="0.3"/>
    <row r="9360" hidden="1" x14ac:dyDescent="0.3"/>
    <row r="9361" hidden="1" x14ac:dyDescent="0.3"/>
    <row r="9362" hidden="1" x14ac:dyDescent="0.3"/>
    <row r="9363" hidden="1" x14ac:dyDescent="0.3"/>
    <row r="9364" hidden="1" x14ac:dyDescent="0.3"/>
    <row r="9365" hidden="1" x14ac:dyDescent="0.3"/>
    <row r="9366" hidden="1" x14ac:dyDescent="0.3"/>
    <row r="9367" hidden="1" x14ac:dyDescent="0.3"/>
    <row r="9368" hidden="1" x14ac:dyDescent="0.3"/>
    <row r="9369" hidden="1" x14ac:dyDescent="0.3"/>
    <row r="9370" hidden="1" x14ac:dyDescent="0.3"/>
    <row r="9371" hidden="1" x14ac:dyDescent="0.3"/>
    <row r="9372" hidden="1" x14ac:dyDescent="0.3"/>
    <row r="9373" hidden="1" x14ac:dyDescent="0.3"/>
    <row r="9374" hidden="1" x14ac:dyDescent="0.3"/>
    <row r="9375" hidden="1" x14ac:dyDescent="0.3"/>
    <row r="9376" hidden="1" x14ac:dyDescent="0.3"/>
    <row r="9377" hidden="1" x14ac:dyDescent="0.3"/>
    <row r="9378" hidden="1" x14ac:dyDescent="0.3"/>
    <row r="9379" hidden="1" x14ac:dyDescent="0.3"/>
    <row r="9380" hidden="1" x14ac:dyDescent="0.3"/>
    <row r="9381" hidden="1" x14ac:dyDescent="0.3"/>
    <row r="9382" hidden="1" x14ac:dyDescent="0.3"/>
    <row r="9383" hidden="1" x14ac:dyDescent="0.3"/>
    <row r="9384" hidden="1" x14ac:dyDescent="0.3"/>
    <row r="9385" hidden="1" x14ac:dyDescent="0.3"/>
    <row r="9386" hidden="1" x14ac:dyDescent="0.3"/>
    <row r="9387" hidden="1" x14ac:dyDescent="0.3"/>
    <row r="9388" hidden="1" x14ac:dyDescent="0.3"/>
    <row r="9389" hidden="1" x14ac:dyDescent="0.3"/>
    <row r="9390" hidden="1" x14ac:dyDescent="0.3"/>
    <row r="9391" hidden="1" x14ac:dyDescent="0.3"/>
    <row r="9392" hidden="1" x14ac:dyDescent="0.3"/>
    <row r="9393" hidden="1" x14ac:dyDescent="0.3"/>
    <row r="9394" hidden="1" x14ac:dyDescent="0.3"/>
    <row r="9395" hidden="1" x14ac:dyDescent="0.3"/>
    <row r="9396" hidden="1" x14ac:dyDescent="0.3"/>
    <row r="9397" hidden="1" x14ac:dyDescent="0.3"/>
    <row r="9398" hidden="1" x14ac:dyDescent="0.3"/>
    <row r="9399" hidden="1" x14ac:dyDescent="0.3"/>
    <row r="9400" hidden="1" x14ac:dyDescent="0.3"/>
    <row r="9401" hidden="1" x14ac:dyDescent="0.3"/>
    <row r="9402" hidden="1" x14ac:dyDescent="0.3"/>
    <row r="9403" hidden="1" x14ac:dyDescent="0.3"/>
    <row r="9404" hidden="1" x14ac:dyDescent="0.3"/>
    <row r="9405" hidden="1" x14ac:dyDescent="0.3"/>
    <row r="9406" hidden="1" x14ac:dyDescent="0.3"/>
    <row r="9407" hidden="1" x14ac:dyDescent="0.3"/>
    <row r="9408" hidden="1" x14ac:dyDescent="0.3"/>
    <row r="9409" hidden="1" x14ac:dyDescent="0.3"/>
    <row r="9410" hidden="1" x14ac:dyDescent="0.3"/>
    <row r="9411" hidden="1" x14ac:dyDescent="0.3"/>
    <row r="9412" hidden="1" x14ac:dyDescent="0.3"/>
    <row r="9413" hidden="1" x14ac:dyDescent="0.3"/>
    <row r="9414" hidden="1" x14ac:dyDescent="0.3"/>
    <row r="9415" hidden="1" x14ac:dyDescent="0.3"/>
    <row r="9416" hidden="1" x14ac:dyDescent="0.3"/>
    <row r="9417" hidden="1" x14ac:dyDescent="0.3"/>
    <row r="9418" hidden="1" x14ac:dyDescent="0.3"/>
    <row r="9419" hidden="1" x14ac:dyDescent="0.3"/>
    <row r="9420" hidden="1" x14ac:dyDescent="0.3"/>
    <row r="9421" hidden="1" x14ac:dyDescent="0.3"/>
    <row r="9422" hidden="1" x14ac:dyDescent="0.3"/>
    <row r="9423" hidden="1" x14ac:dyDescent="0.3"/>
    <row r="9424" hidden="1" x14ac:dyDescent="0.3"/>
    <row r="9425" hidden="1" x14ac:dyDescent="0.3"/>
    <row r="9426" hidden="1" x14ac:dyDescent="0.3"/>
    <row r="9427" hidden="1" x14ac:dyDescent="0.3"/>
    <row r="9428" hidden="1" x14ac:dyDescent="0.3"/>
    <row r="9429" hidden="1" x14ac:dyDescent="0.3"/>
    <row r="9430" hidden="1" x14ac:dyDescent="0.3"/>
    <row r="9431" hidden="1" x14ac:dyDescent="0.3"/>
    <row r="9432" hidden="1" x14ac:dyDescent="0.3"/>
    <row r="9433" hidden="1" x14ac:dyDescent="0.3"/>
    <row r="9434" hidden="1" x14ac:dyDescent="0.3"/>
    <row r="9435" hidden="1" x14ac:dyDescent="0.3"/>
    <row r="9436" hidden="1" x14ac:dyDescent="0.3"/>
    <row r="9437" hidden="1" x14ac:dyDescent="0.3"/>
    <row r="9438" hidden="1" x14ac:dyDescent="0.3"/>
    <row r="9439" hidden="1" x14ac:dyDescent="0.3"/>
    <row r="9440" hidden="1" x14ac:dyDescent="0.3"/>
    <row r="9441" hidden="1" x14ac:dyDescent="0.3"/>
    <row r="9442" hidden="1" x14ac:dyDescent="0.3"/>
    <row r="9443" hidden="1" x14ac:dyDescent="0.3"/>
    <row r="9444" hidden="1" x14ac:dyDescent="0.3"/>
    <row r="9445" hidden="1" x14ac:dyDescent="0.3"/>
    <row r="9446" hidden="1" x14ac:dyDescent="0.3"/>
    <row r="9447" hidden="1" x14ac:dyDescent="0.3"/>
    <row r="9448" hidden="1" x14ac:dyDescent="0.3"/>
    <row r="9449" hidden="1" x14ac:dyDescent="0.3"/>
    <row r="9450" hidden="1" x14ac:dyDescent="0.3"/>
    <row r="9451" hidden="1" x14ac:dyDescent="0.3"/>
    <row r="9452" hidden="1" x14ac:dyDescent="0.3"/>
    <row r="9453" hidden="1" x14ac:dyDescent="0.3"/>
    <row r="9454" hidden="1" x14ac:dyDescent="0.3"/>
    <row r="9455" hidden="1" x14ac:dyDescent="0.3"/>
    <row r="9456" hidden="1" x14ac:dyDescent="0.3"/>
    <row r="9457" hidden="1" x14ac:dyDescent="0.3"/>
    <row r="9458" hidden="1" x14ac:dyDescent="0.3"/>
    <row r="9459" hidden="1" x14ac:dyDescent="0.3"/>
    <row r="9460" hidden="1" x14ac:dyDescent="0.3"/>
    <row r="9461" hidden="1" x14ac:dyDescent="0.3"/>
    <row r="9462" hidden="1" x14ac:dyDescent="0.3"/>
    <row r="9463" hidden="1" x14ac:dyDescent="0.3"/>
    <row r="9464" hidden="1" x14ac:dyDescent="0.3"/>
    <row r="9465" hidden="1" x14ac:dyDescent="0.3"/>
    <row r="9466" hidden="1" x14ac:dyDescent="0.3"/>
    <row r="9467" hidden="1" x14ac:dyDescent="0.3"/>
    <row r="9468" hidden="1" x14ac:dyDescent="0.3"/>
    <row r="9469" hidden="1" x14ac:dyDescent="0.3"/>
    <row r="9470" hidden="1" x14ac:dyDescent="0.3"/>
    <row r="9471" hidden="1" x14ac:dyDescent="0.3"/>
    <row r="9472" hidden="1" x14ac:dyDescent="0.3"/>
    <row r="9473" hidden="1" x14ac:dyDescent="0.3"/>
    <row r="9474" hidden="1" x14ac:dyDescent="0.3"/>
    <row r="9475" hidden="1" x14ac:dyDescent="0.3"/>
    <row r="9476" hidden="1" x14ac:dyDescent="0.3"/>
    <row r="9477" hidden="1" x14ac:dyDescent="0.3"/>
    <row r="9478" hidden="1" x14ac:dyDescent="0.3"/>
    <row r="9479" hidden="1" x14ac:dyDescent="0.3"/>
    <row r="9480" hidden="1" x14ac:dyDescent="0.3"/>
    <row r="9481" hidden="1" x14ac:dyDescent="0.3"/>
    <row r="9482" hidden="1" x14ac:dyDescent="0.3"/>
    <row r="9483" hidden="1" x14ac:dyDescent="0.3"/>
    <row r="9484" hidden="1" x14ac:dyDescent="0.3"/>
    <row r="9485" hidden="1" x14ac:dyDescent="0.3"/>
    <row r="9486" hidden="1" x14ac:dyDescent="0.3"/>
    <row r="9487" hidden="1" x14ac:dyDescent="0.3"/>
    <row r="9488" hidden="1" x14ac:dyDescent="0.3"/>
    <row r="9489" hidden="1" x14ac:dyDescent="0.3"/>
    <row r="9490" hidden="1" x14ac:dyDescent="0.3"/>
    <row r="9491" hidden="1" x14ac:dyDescent="0.3"/>
    <row r="9492" hidden="1" x14ac:dyDescent="0.3"/>
    <row r="9493" hidden="1" x14ac:dyDescent="0.3"/>
    <row r="9494" hidden="1" x14ac:dyDescent="0.3"/>
    <row r="9495" hidden="1" x14ac:dyDescent="0.3"/>
    <row r="9496" hidden="1" x14ac:dyDescent="0.3"/>
    <row r="9497" hidden="1" x14ac:dyDescent="0.3"/>
    <row r="9498" hidden="1" x14ac:dyDescent="0.3"/>
    <row r="9499" hidden="1" x14ac:dyDescent="0.3"/>
    <row r="9500" hidden="1" x14ac:dyDescent="0.3"/>
    <row r="9501" hidden="1" x14ac:dyDescent="0.3"/>
    <row r="9502" hidden="1" x14ac:dyDescent="0.3"/>
    <row r="9503" hidden="1" x14ac:dyDescent="0.3"/>
    <row r="9504" hidden="1" x14ac:dyDescent="0.3"/>
    <row r="9505" hidden="1" x14ac:dyDescent="0.3"/>
    <row r="9506" hidden="1" x14ac:dyDescent="0.3"/>
    <row r="9507" hidden="1" x14ac:dyDescent="0.3"/>
    <row r="9508" hidden="1" x14ac:dyDescent="0.3"/>
    <row r="9509" hidden="1" x14ac:dyDescent="0.3"/>
    <row r="9510" hidden="1" x14ac:dyDescent="0.3"/>
    <row r="9511" hidden="1" x14ac:dyDescent="0.3"/>
    <row r="9512" hidden="1" x14ac:dyDescent="0.3"/>
    <row r="9513" hidden="1" x14ac:dyDescent="0.3"/>
    <row r="9514" hidden="1" x14ac:dyDescent="0.3"/>
    <row r="9515" hidden="1" x14ac:dyDescent="0.3"/>
    <row r="9516" hidden="1" x14ac:dyDescent="0.3"/>
    <row r="9517" hidden="1" x14ac:dyDescent="0.3"/>
    <row r="9518" hidden="1" x14ac:dyDescent="0.3"/>
    <row r="9519" hidden="1" x14ac:dyDescent="0.3"/>
    <row r="9520" hidden="1" x14ac:dyDescent="0.3"/>
    <row r="9521" hidden="1" x14ac:dyDescent="0.3"/>
    <row r="9522" hidden="1" x14ac:dyDescent="0.3"/>
    <row r="9523" hidden="1" x14ac:dyDescent="0.3"/>
    <row r="9524" hidden="1" x14ac:dyDescent="0.3"/>
    <row r="9525" hidden="1" x14ac:dyDescent="0.3"/>
    <row r="9526" hidden="1" x14ac:dyDescent="0.3"/>
    <row r="9527" hidden="1" x14ac:dyDescent="0.3"/>
    <row r="9528" hidden="1" x14ac:dyDescent="0.3"/>
    <row r="9529" hidden="1" x14ac:dyDescent="0.3"/>
    <row r="9530" hidden="1" x14ac:dyDescent="0.3"/>
    <row r="9531" hidden="1" x14ac:dyDescent="0.3"/>
    <row r="9532" hidden="1" x14ac:dyDescent="0.3"/>
    <row r="9533" hidden="1" x14ac:dyDescent="0.3"/>
    <row r="9534" hidden="1" x14ac:dyDescent="0.3"/>
    <row r="9535" hidden="1" x14ac:dyDescent="0.3"/>
    <row r="9536" hidden="1" x14ac:dyDescent="0.3"/>
    <row r="9537" hidden="1" x14ac:dyDescent="0.3"/>
    <row r="9538" hidden="1" x14ac:dyDescent="0.3"/>
    <row r="9539" hidden="1" x14ac:dyDescent="0.3"/>
    <row r="9540" hidden="1" x14ac:dyDescent="0.3"/>
    <row r="9541" hidden="1" x14ac:dyDescent="0.3"/>
    <row r="9542" hidden="1" x14ac:dyDescent="0.3"/>
    <row r="9543" hidden="1" x14ac:dyDescent="0.3"/>
    <row r="9544" hidden="1" x14ac:dyDescent="0.3"/>
    <row r="9545" hidden="1" x14ac:dyDescent="0.3"/>
    <row r="9546" hidden="1" x14ac:dyDescent="0.3"/>
    <row r="9547" hidden="1" x14ac:dyDescent="0.3"/>
    <row r="9548" hidden="1" x14ac:dyDescent="0.3"/>
    <row r="9549" hidden="1" x14ac:dyDescent="0.3"/>
    <row r="9550" hidden="1" x14ac:dyDescent="0.3"/>
    <row r="9551" hidden="1" x14ac:dyDescent="0.3"/>
    <row r="9552" hidden="1" x14ac:dyDescent="0.3"/>
    <row r="9553" hidden="1" x14ac:dyDescent="0.3"/>
    <row r="9554" hidden="1" x14ac:dyDescent="0.3"/>
    <row r="9555" hidden="1" x14ac:dyDescent="0.3"/>
    <row r="9556" hidden="1" x14ac:dyDescent="0.3"/>
    <row r="9557" hidden="1" x14ac:dyDescent="0.3"/>
    <row r="9558" hidden="1" x14ac:dyDescent="0.3"/>
    <row r="9559" hidden="1" x14ac:dyDescent="0.3"/>
    <row r="9560" hidden="1" x14ac:dyDescent="0.3"/>
    <row r="9561" hidden="1" x14ac:dyDescent="0.3"/>
    <row r="9562" hidden="1" x14ac:dyDescent="0.3"/>
    <row r="9563" hidden="1" x14ac:dyDescent="0.3"/>
    <row r="9564" hidden="1" x14ac:dyDescent="0.3"/>
    <row r="9565" hidden="1" x14ac:dyDescent="0.3"/>
    <row r="9566" hidden="1" x14ac:dyDescent="0.3"/>
    <row r="9567" hidden="1" x14ac:dyDescent="0.3"/>
    <row r="9568" hidden="1" x14ac:dyDescent="0.3"/>
    <row r="9569" hidden="1" x14ac:dyDescent="0.3"/>
    <row r="9570" hidden="1" x14ac:dyDescent="0.3"/>
    <row r="9571" hidden="1" x14ac:dyDescent="0.3"/>
    <row r="9572" hidden="1" x14ac:dyDescent="0.3"/>
    <row r="9573" hidden="1" x14ac:dyDescent="0.3"/>
    <row r="9574" hidden="1" x14ac:dyDescent="0.3"/>
    <row r="9575" hidden="1" x14ac:dyDescent="0.3"/>
    <row r="9576" hidden="1" x14ac:dyDescent="0.3"/>
    <row r="9577" hidden="1" x14ac:dyDescent="0.3"/>
    <row r="9578" hidden="1" x14ac:dyDescent="0.3"/>
    <row r="9579" hidden="1" x14ac:dyDescent="0.3"/>
    <row r="9580" hidden="1" x14ac:dyDescent="0.3"/>
    <row r="9581" hidden="1" x14ac:dyDescent="0.3"/>
    <row r="9582" hidden="1" x14ac:dyDescent="0.3"/>
    <row r="9583" hidden="1" x14ac:dyDescent="0.3"/>
    <row r="9584" hidden="1" x14ac:dyDescent="0.3"/>
    <row r="9585" hidden="1" x14ac:dyDescent="0.3"/>
    <row r="9586" hidden="1" x14ac:dyDescent="0.3"/>
    <row r="9587" hidden="1" x14ac:dyDescent="0.3"/>
    <row r="9588" hidden="1" x14ac:dyDescent="0.3"/>
    <row r="9589" hidden="1" x14ac:dyDescent="0.3"/>
    <row r="9590" hidden="1" x14ac:dyDescent="0.3"/>
    <row r="9591" hidden="1" x14ac:dyDescent="0.3"/>
    <row r="9592" hidden="1" x14ac:dyDescent="0.3"/>
    <row r="9593" hidden="1" x14ac:dyDescent="0.3"/>
    <row r="9594" hidden="1" x14ac:dyDescent="0.3"/>
    <row r="9595" hidden="1" x14ac:dyDescent="0.3"/>
    <row r="9596" hidden="1" x14ac:dyDescent="0.3"/>
    <row r="9597" hidden="1" x14ac:dyDescent="0.3"/>
    <row r="9598" hidden="1" x14ac:dyDescent="0.3"/>
    <row r="9599" hidden="1" x14ac:dyDescent="0.3"/>
    <row r="9600" hidden="1" x14ac:dyDescent="0.3"/>
    <row r="9601" hidden="1" x14ac:dyDescent="0.3"/>
    <row r="9602" hidden="1" x14ac:dyDescent="0.3"/>
    <row r="9603" hidden="1" x14ac:dyDescent="0.3"/>
    <row r="9604" hidden="1" x14ac:dyDescent="0.3"/>
    <row r="9605" hidden="1" x14ac:dyDescent="0.3"/>
    <row r="9606" hidden="1" x14ac:dyDescent="0.3"/>
    <row r="9607" hidden="1" x14ac:dyDescent="0.3"/>
    <row r="9608" hidden="1" x14ac:dyDescent="0.3"/>
    <row r="9609" hidden="1" x14ac:dyDescent="0.3"/>
    <row r="9610" hidden="1" x14ac:dyDescent="0.3"/>
    <row r="9611" hidden="1" x14ac:dyDescent="0.3"/>
    <row r="9612" hidden="1" x14ac:dyDescent="0.3"/>
    <row r="9613" hidden="1" x14ac:dyDescent="0.3"/>
    <row r="9614" hidden="1" x14ac:dyDescent="0.3"/>
    <row r="9615" hidden="1" x14ac:dyDescent="0.3"/>
    <row r="9616" hidden="1" x14ac:dyDescent="0.3"/>
    <row r="9617" hidden="1" x14ac:dyDescent="0.3"/>
    <row r="9618" hidden="1" x14ac:dyDescent="0.3"/>
    <row r="9619" hidden="1" x14ac:dyDescent="0.3"/>
    <row r="9620" hidden="1" x14ac:dyDescent="0.3"/>
    <row r="9621" hidden="1" x14ac:dyDescent="0.3"/>
    <row r="9622" hidden="1" x14ac:dyDescent="0.3"/>
    <row r="9623" hidden="1" x14ac:dyDescent="0.3"/>
    <row r="9624" hidden="1" x14ac:dyDescent="0.3"/>
    <row r="9625" hidden="1" x14ac:dyDescent="0.3"/>
    <row r="9626" hidden="1" x14ac:dyDescent="0.3"/>
    <row r="9627" hidden="1" x14ac:dyDescent="0.3"/>
    <row r="9628" hidden="1" x14ac:dyDescent="0.3"/>
    <row r="9629" hidden="1" x14ac:dyDescent="0.3"/>
    <row r="9630" hidden="1" x14ac:dyDescent="0.3"/>
    <row r="9631" hidden="1" x14ac:dyDescent="0.3"/>
    <row r="9632" hidden="1" x14ac:dyDescent="0.3"/>
    <row r="9633" hidden="1" x14ac:dyDescent="0.3"/>
    <row r="9634" hidden="1" x14ac:dyDescent="0.3"/>
    <row r="9635" hidden="1" x14ac:dyDescent="0.3"/>
    <row r="9636" hidden="1" x14ac:dyDescent="0.3"/>
    <row r="9637" hidden="1" x14ac:dyDescent="0.3"/>
    <row r="9638" hidden="1" x14ac:dyDescent="0.3"/>
    <row r="9639" hidden="1" x14ac:dyDescent="0.3"/>
    <row r="9640" hidden="1" x14ac:dyDescent="0.3"/>
    <row r="9641" hidden="1" x14ac:dyDescent="0.3"/>
    <row r="9642" hidden="1" x14ac:dyDescent="0.3"/>
    <row r="9643" hidden="1" x14ac:dyDescent="0.3"/>
    <row r="9644" hidden="1" x14ac:dyDescent="0.3"/>
    <row r="9645" hidden="1" x14ac:dyDescent="0.3"/>
    <row r="9646" hidden="1" x14ac:dyDescent="0.3"/>
    <row r="9647" hidden="1" x14ac:dyDescent="0.3"/>
    <row r="9648" hidden="1" x14ac:dyDescent="0.3"/>
    <row r="9649" hidden="1" x14ac:dyDescent="0.3"/>
    <row r="9650" hidden="1" x14ac:dyDescent="0.3"/>
    <row r="9651" hidden="1" x14ac:dyDescent="0.3"/>
    <row r="9652" hidden="1" x14ac:dyDescent="0.3"/>
    <row r="9653" hidden="1" x14ac:dyDescent="0.3"/>
    <row r="9654" hidden="1" x14ac:dyDescent="0.3"/>
    <row r="9655" hidden="1" x14ac:dyDescent="0.3"/>
    <row r="9656" hidden="1" x14ac:dyDescent="0.3"/>
    <row r="9657" hidden="1" x14ac:dyDescent="0.3"/>
    <row r="9658" hidden="1" x14ac:dyDescent="0.3"/>
    <row r="9659" hidden="1" x14ac:dyDescent="0.3"/>
    <row r="9660" hidden="1" x14ac:dyDescent="0.3"/>
    <row r="9661" hidden="1" x14ac:dyDescent="0.3"/>
    <row r="9662" hidden="1" x14ac:dyDescent="0.3"/>
    <row r="9663" hidden="1" x14ac:dyDescent="0.3"/>
    <row r="9664" hidden="1" x14ac:dyDescent="0.3"/>
    <row r="9665" hidden="1" x14ac:dyDescent="0.3"/>
    <row r="9666" hidden="1" x14ac:dyDescent="0.3"/>
    <row r="9667" hidden="1" x14ac:dyDescent="0.3"/>
    <row r="9668" hidden="1" x14ac:dyDescent="0.3"/>
    <row r="9669" hidden="1" x14ac:dyDescent="0.3"/>
    <row r="9670" hidden="1" x14ac:dyDescent="0.3"/>
    <row r="9671" hidden="1" x14ac:dyDescent="0.3"/>
    <row r="9672" hidden="1" x14ac:dyDescent="0.3"/>
    <row r="9673" hidden="1" x14ac:dyDescent="0.3"/>
    <row r="9674" hidden="1" x14ac:dyDescent="0.3"/>
    <row r="9675" hidden="1" x14ac:dyDescent="0.3"/>
    <row r="9676" hidden="1" x14ac:dyDescent="0.3"/>
    <row r="9677" hidden="1" x14ac:dyDescent="0.3"/>
    <row r="9678" hidden="1" x14ac:dyDescent="0.3"/>
    <row r="9679" hidden="1" x14ac:dyDescent="0.3"/>
    <row r="9680" hidden="1" x14ac:dyDescent="0.3"/>
    <row r="9681" hidden="1" x14ac:dyDescent="0.3"/>
    <row r="9682" hidden="1" x14ac:dyDescent="0.3"/>
    <row r="9683" hidden="1" x14ac:dyDescent="0.3"/>
    <row r="9684" hidden="1" x14ac:dyDescent="0.3"/>
    <row r="9685" hidden="1" x14ac:dyDescent="0.3"/>
    <row r="9686" hidden="1" x14ac:dyDescent="0.3"/>
    <row r="9687" hidden="1" x14ac:dyDescent="0.3"/>
    <row r="9688" hidden="1" x14ac:dyDescent="0.3"/>
    <row r="9689" hidden="1" x14ac:dyDescent="0.3"/>
    <row r="9690" hidden="1" x14ac:dyDescent="0.3"/>
    <row r="9691" hidden="1" x14ac:dyDescent="0.3"/>
    <row r="9692" hidden="1" x14ac:dyDescent="0.3"/>
    <row r="9693" hidden="1" x14ac:dyDescent="0.3"/>
    <row r="9694" hidden="1" x14ac:dyDescent="0.3"/>
    <row r="9695" hidden="1" x14ac:dyDescent="0.3"/>
    <row r="9696" hidden="1" x14ac:dyDescent="0.3"/>
    <row r="9697" hidden="1" x14ac:dyDescent="0.3"/>
    <row r="9698" hidden="1" x14ac:dyDescent="0.3"/>
    <row r="9699" hidden="1" x14ac:dyDescent="0.3"/>
    <row r="9700" hidden="1" x14ac:dyDescent="0.3"/>
    <row r="9701" hidden="1" x14ac:dyDescent="0.3"/>
    <row r="9702" hidden="1" x14ac:dyDescent="0.3"/>
    <row r="9703" hidden="1" x14ac:dyDescent="0.3"/>
    <row r="9704" hidden="1" x14ac:dyDescent="0.3"/>
    <row r="9705" hidden="1" x14ac:dyDescent="0.3"/>
    <row r="9706" hidden="1" x14ac:dyDescent="0.3"/>
    <row r="9707" hidden="1" x14ac:dyDescent="0.3"/>
    <row r="9708" hidden="1" x14ac:dyDescent="0.3"/>
    <row r="9709" hidden="1" x14ac:dyDescent="0.3"/>
    <row r="9710" hidden="1" x14ac:dyDescent="0.3"/>
    <row r="9711" hidden="1" x14ac:dyDescent="0.3"/>
    <row r="9712" hidden="1" x14ac:dyDescent="0.3"/>
    <row r="9713" hidden="1" x14ac:dyDescent="0.3"/>
    <row r="9714" hidden="1" x14ac:dyDescent="0.3"/>
    <row r="9715" hidden="1" x14ac:dyDescent="0.3"/>
    <row r="9716" hidden="1" x14ac:dyDescent="0.3"/>
    <row r="9717" hidden="1" x14ac:dyDescent="0.3"/>
    <row r="9718" hidden="1" x14ac:dyDescent="0.3"/>
    <row r="9719" hidden="1" x14ac:dyDescent="0.3"/>
    <row r="9720" hidden="1" x14ac:dyDescent="0.3"/>
    <row r="9721" hidden="1" x14ac:dyDescent="0.3"/>
    <row r="9722" hidden="1" x14ac:dyDescent="0.3"/>
    <row r="9723" hidden="1" x14ac:dyDescent="0.3"/>
    <row r="9724" hidden="1" x14ac:dyDescent="0.3"/>
    <row r="9725" hidden="1" x14ac:dyDescent="0.3"/>
    <row r="9726" hidden="1" x14ac:dyDescent="0.3"/>
    <row r="9727" hidden="1" x14ac:dyDescent="0.3"/>
    <row r="9728" hidden="1" x14ac:dyDescent="0.3"/>
    <row r="9729" hidden="1" x14ac:dyDescent="0.3"/>
    <row r="9730" hidden="1" x14ac:dyDescent="0.3"/>
    <row r="9731" hidden="1" x14ac:dyDescent="0.3"/>
    <row r="9732" hidden="1" x14ac:dyDescent="0.3"/>
    <row r="9733" hidden="1" x14ac:dyDescent="0.3"/>
    <row r="9734" hidden="1" x14ac:dyDescent="0.3"/>
    <row r="9735" hidden="1" x14ac:dyDescent="0.3"/>
    <row r="9736" hidden="1" x14ac:dyDescent="0.3"/>
    <row r="9737" hidden="1" x14ac:dyDescent="0.3"/>
    <row r="9738" hidden="1" x14ac:dyDescent="0.3"/>
    <row r="9739" hidden="1" x14ac:dyDescent="0.3"/>
    <row r="9740" hidden="1" x14ac:dyDescent="0.3"/>
    <row r="9741" hidden="1" x14ac:dyDescent="0.3"/>
    <row r="9742" hidden="1" x14ac:dyDescent="0.3"/>
    <row r="9743" hidden="1" x14ac:dyDescent="0.3"/>
    <row r="9744" hidden="1" x14ac:dyDescent="0.3"/>
    <row r="9745" hidden="1" x14ac:dyDescent="0.3"/>
    <row r="9746" hidden="1" x14ac:dyDescent="0.3"/>
    <row r="9747" hidden="1" x14ac:dyDescent="0.3"/>
    <row r="9748" hidden="1" x14ac:dyDescent="0.3"/>
    <row r="9749" hidden="1" x14ac:dyDescent="0.3"/>
    <row r="9750" hidden="1" x14ac:dyDescent="0.3"/>
    <row r="9751" hidden="1" x14ac:dyDescent="0.3"/>
    <row r="9752" hidden="1" x14ac:dyDescent="0.3"/>
    <row r="9753" hidden="1" x14ac:dyDescent="0.3"/>
    <row r="9754" hidden="1" x14ac:dyDescent="0.3"/>
    <row r="9755" hidden="1" x14ac:dyDescent="0.3"/>
    <row r="9756" hidden="1" x14ac:dyDescent="0.3"/>
    <row r="9757" hidden="1" x14ac:dyDescent="0.3"/>
    <row r="9758" hidden="1" x14ac:dyDescent="0.3"/>
    <row r="9759" hidden="1" x14ac:dyDescent="0.3"/>
    <row r="9760" hidden="1" x14ac:dyDescent="0.3"/>
    <row r="9761" hidden="1" x14ac:dyDescent="0.3"/>
    <row r="9762" hidden="1" x14ac:dyDescent="0.3"/>
    <row r="9763" hidden="1" x14ac:dyDescent="0.3"/>
    <row r="9764" hidden="1" x14ac:dyDescent="0.3"/>
    <row r="9765" hidden="1" x14ac:dyDescent="0.3"/>
    <row r="9766" hidden="1" x14ac:dyDescent="0.3"/>
    <row r="9767" hidden="1" x14ac:dyDescent="0.3"/>
    <row r="9768" hidden="1" x14ac:dyDescent="0.3"/>
    <row r="9769" hidden="1" x14ac:dyDescent="0.3"/>
    <row r="9770" hidden="1" x14ac:dyDescent="0.3"/>
    <row r="9771" hidden="1" x14ac:dyDescent="0.3"/>
    <row r="9772" hidden="1" x14ac:dyDescent="0.3"/>
    <row r="9773" hidden="1" x14ac:dyDescent="0.3"/>
    <row r="9774" hidden="1" x14ac:dyDescent="0.3"/>
    <row r="9775" hidden="1" x14ac:dyDescent="0.3"/>
    <row r="9776" hidden="1" x14ac:dyDescent="0.3"/>
    <row r="9777" hidden="1" x14ac:dyDescent="0.3"/>
    <row r="9778" hidden="1" x14ac:dyDescent="0.3"/>
    <row r="9779" hidden="1" x14ac:dyDescent="0.3"/>
    <row r="9780" hidden="1" x14ac:dyDescent="0.3"/>
    <row r="9781" hidden="1" x14ac:dyDescent="0.3"/>
    <row r="9782" hidden="1" x14ac:dyDescent="0.3"/>
    <row r="9783" hidden="1" x14ac:dyDescent="0.3"/>
    <row r="9784" hidden="1" x14ac:dyDescent="0.3"/>
    <row r="9785" hidden="1" x14ac:dyDescent="0.3"/>
    <row r="9786" hidden="1" x14ac:dyDescent="0.3"/>
    <row r="9787" hidden="1" x14ac:dyDescent="0.3"/>
    <row r="9788" hidden="1" x14ac:dyDescent="0.3"/>
    <row r="9789" hidden="1" x14ac:dyDescent="0.3"/>
    <row r="9790" hidden="1" x14ac:dyDescent="0.3"/>
    <row r="9791" hidden="1" x14ac:dyDescent="0.3"/>
    <row r="9792" hidden="1" x14ac:dyDescent="0.3"/>
    <row r="9793" hidden="1" x14ac:dyDescent="0.3"/>
    <row r="9794" hidden="1" x14ac:dyDescent="0.3"/>
    <row r="9795" hidden="1" x14ac:dyDescent="0.3"/>
    <row r="9796" hidden="1" x14ac:dyDescent="0.3"/>
    <row r="9797" hidden="1" x14ac:dyDescent="0.3"/>
    <row r="9798" hidden="1" x14ac:dyDescent="0.3"/>
    <row r="9799" hidden="1" x14ac:dyDescent="0.3"/>
    <row r="9800" hidden="1" x14ac:dyDescent="0.3"/>
    <row r="9801" hidden="1" x14ac:dyDescent="0.3"/>
    <row r="9802" hidden="1" x14ac:dyDescent="0.3"/>
    <row r="9803" hidden="1" x14ac:dyDescent="0.3"/>
    <row r="9804" hidden="1" x14ac:dyDescent="0.3"/>
    <row r="9805" hidden="1" x14ac:dyDescent="0.3"/>
    <row r="9806" hidden="1" x14ac:dyDescent="0.3"/>
    <row r="9807" hidden="1" x14ac:dyDescent="0.3"/>
    <row r="9808" hidden="1" x14ac:dyDescent="0.3"/>
    <row r="9809" hidden="1" x14ac:dyDescent="0.3"/>
    <row r="9810" hidden="1" x14ac:dyDescent="0.3"/>
    <row r="9811" hidden="1" x14ac:dyDescent="0.3"/>
    <row r="9812" hidden="1" x14ac:dyDescent="0.3"/>
    <row r="9813" hidden="1" x14ac:dyDescent="0.3"/>
    <row r="9814" hidden="1" x14ac:dyDescent="0.3"/>
    <row r="9815" hidden="1" x14ac:dyDescent="0.3"/>
    <row r="9816" hidden="1" x14ac:dyDescent="0.3"/>
    <row r="9817" hidden="1" x14ac:dyDescent="0.3"/>
    <row r="9818" hidden="1" x14ac:dyDescent="0.3"/>
    <row r="9819" hidden="1" x14ac:dyDescent="0.3"/>
    <row r="9820" hidden="1" x14ac:dyDescent="0.3"/>
    <row r="9821" hidden="1" x14ac:dyDescent="0.3"/>
    <row r="9822" hidden="1" x14ac:dyDescent="0.3"/>
    <row r="9823" hidden="1" x14ac:dyDescent="0.3"/>
    <row r="9824" hidden="1" x14ac:dyDescent="0.3"/>
    <row r="9825" hidden="1" x14ac:dyDescent="0.3"/>
    <row r="9826" hidden="1" x14ac:dyDescent="0.3"/>
    <row r="9827" hidden="1" x14ac:dyDescent="0.3"/>
    <row r="9828" hidden="1" x14ac:dyDescent="0.3"/>
    <row r="9829" hidden="1" x14ac:dyDescent="0.3"/>
    <row r="9830" hidden="1" x14ac:dyDescent="0.3"/>
    <row r="9831" hidden="1" x14ac:dyDescent="0.3"/>
    <row r="9832" hidden="1" x14ac:dyDescent="0.3"/>
    <row r="9833" hidden="1" x14ac:dyDescent="0.3"/>
    <row r="9834" hidden="1" x14ac:dyDescent="0.3"/>
    <row r="9835" hidden="1" x14ac:dyDescent="0.3"/>
    <row r="9836" hidden="1" x14ac:dyDescent="0.3"/>
    <row r="9837" hidden="1" x14ac:dyDescent="0.3"/>
    <row r="9838" hidden="1" x14ac:dyDescent="0.3"/>
    <row r="9839" hidden="1" x14ac:dyDescent="0.3"/>
    <row r="9840" hidden="1" x14ac:dyDescent="0.3"/>
    <row r="9841" hidden="1" x14ac:dyDescent="0.3"/>
    <row r="9842" hidden="1" x14ac:dyDescent="0.3"/>
    <row r="9843" hidden="1" x14ac:dyDescent="0.3"/>
    <row r="9844" hidden="1" x14ac:dyDescent="0.3"/>
    <row r="9845" hidden="1" x14ac:dyDescent="0.3"/>
    <row r="9846" hidden="1" x14ac:dyDescent="0.3"/>
    <row r="9847" hidden="1" x14ac:dyDescent="0.3"/>
    <row r="9848" hidden="1" x14ac:dyDescent="0.3"/>
    <row r="9849" hidden="1" x14ac:dyDescent="0.3"/>
    <row r="9850" hidden="1" x14ac:dyDescent="0.3"/>
    <row r="9851" hidden="1" x14ac:dyDescent="0.3"/>
    <row r="9852" hidden="1" x14ac:dyDescent="0.3"/>
    <row r="9853" hidden="1" x14ac:dyDescent="0.3"/>
    <row r="9854" hidden="1" x14ac:dyDescent="0.3"/>
    <row r="9855" hidden="1" x14ac:dyDescent="0.3"/>
    <row r="9856" hidden="1" x14ac:dyDescent="0.3"/>
    <row r="9857" hidden="1" x14ac:dyDescent="0.3"/>
    <row r="9858" hidden="1" x14ac:dyDescent="0.3"/>
    <row r="9859" hidden="1" x14ac:dyDescent="0.3"/>
    <row r="9860" hidden="1" x14ac:dyDescent="0.3"/>
    <row r="9861" hidden="1" x14ac:dyDescent="0.3"/>
    <row r="9862" hidden="1" x14ac:dyDescent="0.3"/>
    <row r="9863" hidden="1" x14ac:dyDescent="0.3"/>
    <row r="9864" hidden="1" x14ac:dyDescent="0.3"/>
    <row r="9865" hidden="1" x14ac:dyDescent="0.3"/>
    <row r="9866" hidden="1" x14ac:dyDescent="0.3"/>
    <row r="9867" hidden="1" x14ac:dyDescent="0.3"/>
    <row r="9868" hidden="1" x14ac:dyDescent="0.3"/>
    <row r="9869" hidden="1" x14ac:dyDescent="0.3"/>
    <row r="9870" hidden="1" x14ac:dyDescent="0.3"/>
    <row r="9871" hidden="1" x14ac:dyDescent="0.3"/>
    <row r="9872" hidden="1" x14ac:dyDescent="0.3"/>
    <row r="9873" hidden="1" x14ac:dyDescent="0.3"/>
    <row r="9874" hidden="1" x14ac:dyDescent="0.3"/>
    <row r="9875" hidden="1" x14ac:dyDescent="0.3"/>
    <row r="9876" hidden="1" x14ac:dyDescent="0.3"/>
    <row r="9877" hidden="1" x14ac:dyDescent="0.3"/>
    <row r="9878" hidden="1" x14ac:dyDescent="0.3"/>
    <row r="9879" hidden="1" x14ac:dyDescent="0.3"/>
    <row r="9880" hidden="1" x14ac:dyDescent="0.3"/>
    <row r="9881" hidden="1" x14ac:dyDescent="0.3"/>
    <row r="9882" hidden="1" x14ac:dyDescent="0.3"/>
    <row r="9883" hidden="1" x14ac:dyDescent="0.3"/>
    <row r="9884" hidden="1" x14ac:dyDescent="0.3"/>
    <row r="9885" hidden="1" x14ac:dyDescent="0.3"/>
    <row r="9886" hidden="1" x14ac:dyDescent="0.3"/>
    <row r="9887" hidden="1" x14ac:dyDescent="0.3"/>
    <row r="9888" hidden="1" x14ac:dyDescent="0.3"/>
    <row r="9889" hidden="1" x14ac:dyDescent="0.3"/>
    <row r="9890" hidden="1" x14ac:dyDescent="0.3"/>
    <row r="9891" hidden="1" x14ac:dyDescent="0.3"/>
    <row r="9892" hidden="1" x14ac:dyDescent="0.3"/>
    <row r="9893" hidden="1" x14ac:dyDescent="0.3"/>
    <row r="9894" hidden="1" x14ac:dyDescent="0.3"/>
    <row r="9895" hidden="1" x14ac:dyDescent="0.3"/>
    <row r="9896" hidden="1" x14ac:dyDescent="0.3"/>
    <row r="9897" hidden="1" x14ac:dyDescent="0.3"/>
    <row r="9898" hidden="1" x14ac:dyDescent="0.3"/>
    <row r="9899" hidden="1" x14ac:dyDescent="0.3"/>
    <row r="9900" hidden="1" x14ac:dyDescent="0.3"/>
    <row r="9901" hidden="1" x14ac:dyDescent="0.3"/>
    <row r="9902" hidden="1" x14ac:dyDescent="0.3"/>
    <row r="9903" hidden="1" x14ac:dyDescent="0.3"/>
    <row r="9904" hidden="1" x14ac:dyDescent="0.3"/>
    <row r="9905" hidden="1" x14ac:dyDescent="0.3"/>
    <row r="9906" hidden="1" x14ac:dyDescent="0.3"/>
    <row r="9907" hidden="1" x14ac:dyDescent="0.3"/>
    <row r="9908" hidden="1" x14ac:dyDescent="0.3"/>
    <row r="9909" hidden="1" x14ac:dyDescent="0.3"/>
    <row r="9910" hidden="1" x14ac:dyDescent="0.3"/>
    <row r="9911" hidden="1" x14ac:dyDescent="0.3"/>
    <row r="9912" hidden="1" x14ac:dyDescent="0.3"/>
    <row r="9913" hidden="1" x14ac:dyDescent="0.3"/>
    <row r="9914" hidden="1" x14ac:dyDescent="0.3"/>
    <row r="9915" hidden="1" x14ac:dyDescent="0.3"/>
    <row r="9916" hidden="1" x14ac:dyDescent="0.3"/>
    <row r="9917" hidden="1" x14ac:dyDescent="0.3"/>
    <row r="9918" hidden="1" x14ac:dyDescent="0.3"/>
    <row r="9919" hidden="1" x14ac:dyDescent="0.3"/>
    <row r="9920" hidden="1" x14ac:dyDescent="0.3"/>
    <row r="9921" hidden="1" x14ac:dyDescent="0.3"/>
    <row r="9922" hidden="1" x14ac:dyDescent="0.3"/>
    <row r="9923" hidden="1" x14ac:dyDescent="0.3"/>
    <row r="9924" hidden="1" x14ac:dyDescent="0.3"/>
    <row r="9925" hidden="1" x14ac:dyDescent="0.3"/>
    <row r="9926" hidden="1" x14ac:dyDescent="0.3"/>
    <row r="9927" hidden="1" x14ac:dyDescent="0.3"/>
    <row r="9928" hidden="1" x14ac:dyDescent="0.3"/>
    <row r="9929" hidden="1" x14ac:dyDescent="0.3"/>
    <row r="9930" hidden="1" x14ac:dyDescent="0.3"/>
    <row r="9931" hidden="1" x14ac:dyDescent="0.3"/>
    <row r="9932" hidden="1" x14ac:dyDescent="0.3"/>
    <row r="9933" hidden="1" x14ac:dyDescent="0.3"/>
    <row r="9934" hidden="1" x14ac:dyDescent="0.3"/>
    <row r="9935" hidden="1" x14ac:dyDescent="0.3"/>
    <row r="9936" hidden="1" x14ac:dyDescent="0.3"/>
    <row r="9937" hidden="1" x14ac:dyDescent="0.3"/>
    <row r="9938" hidden="1" x14ac:dyDescent="0.3"/>
    <row r="9939" hidden="1" x14ac:dyDescent="0.3"/>
    <row r="9940" hidden="1" x14ac:dyDescent="0.3"/>
    <row r="9941" hidden="1" x14ac:dyDescent="0.3"/>
    <row r="9942" hidden="1" x14ac:dyDescent="0.3"/>
    <row r="9943" hidden="1" x14ac:dyDescent="0.3"/>
    <row r="9944" hidden="1" x14ac:dyDescent="0.3"/>
    <row r="9945" hidden="1" x14ac:dyDescent="0.3"/>
    <row r="9946" hidden="1" x14ac:dyDescent="0.3"/>
    <row r="9947" hidden="1" x14ac:dyDescent="0.3"/>
    <row r="9948" hidden="1" x14ac:dyDescent="0.3"/>
    <row r="9949" hidden="1" x14ac:dyDescent="0.3"/>
    <row r="9950" hidden="1" x14ac:dyDescent="0.3"/>
    <row r="9951" hidden="1" x14ac:dyDescent="0.3"/>
    <row r="9952" hidden="1" x14ac:dyDescent="0.3"/>
    <row r="9953" hidden="1" x14ac:dyDescent="0.3"/>
    <row r="9954" hidden="1" x14ac:dyDescent="0.3"/>
    <row r="9955" hidden="1" x14ac:dyDescent="0.3"/>
    <row r="9956" hidden="1" x14ac:dyDescent="0.3"/>
    <row r="9957" hidden="1" x14ac:dyDescent="0.3"/>
    <row r="9958" hidden="1" x14ac:dyDescent="0.3"/>
    <row r="9959" hidden="1" x14ac:dyDescent="0.3"/>
    <row r="9960" hidden="1" x14ac:dyDescent="0.3"/>
    <row r="9961" hidden="1" x14ac:dyDescent="0.3"/>
    <row r="9962" hidden="1" x14ac:dyDescent="0.3"/>
    <row r="9963" hidden="1" x14ac:dyDescent="0.3"/>
    <row r="9964" hidden="1" x14ac:dyDescent="0.3"/>
    <row r="9965" hidden="1" x14ac:dyDescent="0.3"/>
    <row r="9966" hidden="1" x14ac:dyDescent="0.3"/>
    <row r="9967" hidden="1" x14ac:dyDescent="0.3"/>
    <row r="9968" hidden="1" x14ac:dyDescent="0.3"/>
    <row r="9969" hidden="1" x14ac:dyDescent="0.3"/>
    <row r="9970" hidden="1" x14ac:dyDescent="0.3"/>
    <row r="9971" hidden="1" x14ac:dyDescent="0.3"/>
    <row r="9972" hidden="1" x14ac:dyDescent="0.3"/>
    <row r="9973" hidden="1" x14ac:dyDescent="0.3"/>
    <row r="9974" hidden="1" x14ac:dyDescent="0.3"/>
    <row r="9975" hidden="1" x14ac:dyDescent="0.3"/>
    <row r="9976" hidden="1" x14ac:dyDescent="0.3"/>
    <row r="9977" hidden="1" x14ac:dyDescent="0.3"/>
    <row r="9978" hidden="1" x14ac:dyDescent="0.3"/>
    <row r="9979" hidden="1" x14ac:dyDescent="0.3"/>
    <row r="9980" hidden="1" x14ac:dyDescent="0.3"/>
    <row r="9981" hidden="1" x14ac:dyDescent="0.3"/>
    <row r="9982" hidden="1" x14ac:dyDescent="0.3"/>
    <row r="9983" hidden="1" x14ac:dyDescent="0.3"/>
    <row r="9984" hidden="1" x14ac:dyDescent="0.3"/>
    <row r="9985" hidden="1" x14ac:dyDescent="0.3"/>
    <row r="9986" hidden="1" x14ac:dyDescent="0.3"/>
    <row r="9987" hidden="1" x14ac:dyDescent="0.3"/>
    <row r="9988" hidden="1" x14ac:dyDescent="0.3"/>
    <row r="9989" hidden="1" x14ac:dyDescent="0.3"/>
    <row r="9990" hidden="1" x14ac:dyDescent="0.3"/>
    <row r="9991" hidden="1" x14ac:dyDescent="0.3"/>
    <row r="9992" hidden="1" x14ac:dyDescent="0.3"/>
    <row r="9993" hidden="1" x14ac:dyDescent="0.3"/>
    <row r="9994" hidden="1" x14ac:dyDescent="0.3"/>
    <row r="9995" hidden="1" x14ac:dyDescent="0.3"/>
    <row r="9996" hidden="1" x14ac:dyDescent="0.3"/>
    <row r="9997" hidden="1" x14ac:dyDescent="0.3"/>
    <row r="9998" hidden="1" x14ac:dyDescent="0.3"/>
    <row r="9999" hidden="1" x14ac:dyDescent="0.3"/>
    <row r="10000" hidden="1" x14ac:dyDescent="0.3"/>
    <row r="10001" hidden="1" x14ac:dyDescent="0.3"/>
    <row r="10002" hidden="1" x14ac:dyDescent="0.3"/>
    <row r="10003" hidden="1" x14ac:dyDescent="0.3"/>
    <row r="10004" hidden="1" x14ac:dyDescent="0.3"/>
    <row r="10005" hidden="1" x14ac:dyDescent="0.3"/>
    <row r="10006" hidden="1" x14ac:dyDescent="0.3"/>
    <row r="10007" hidden="1" x14ac:dyDescent="0.3"/>
    <row r="10008" hidden="1" x14ac:dyDescent="0.3"/>
    <row r="10009" hidden="1" x14ac:dyDescent="0.3"/>
    <row r="10010" hidden="1" x14ac:dyDescent="0.3"/>
    <row r="10011" hidden="1" x14ac:dyDescent="0.3"/>
    <row r="10012" hidden="1" x14ac:dyDescent="0.3"/>
    <row r="10013" hidden="1" x14ac:dyDescent="0.3"/>
    <row r="10014" hidden="1" x14ac:dyDescent="0.3"/>
    <row r="10015" hidden="1" x14ac:dyDescent="0.3"/>
    <row r="10016" hidden="1" x14ac:dyDescent="0.3"/>
    <row r="10017" hidden="1" x14ac:dyDescent="0.3"/>
    <row r="10018" hidden="1" x14ac:dyDescent="0.3"/>
    <row r="10019" hidden="1" x14ac:dyDescent="0.3"/>
    <row r="10020" hidden="1" x14ac:dyDescent="0.3"/>
    <row r="10021" hidden="1" x14ac:dyDescent="0.3"/>
    <row r="10022" hidden="1" x14ac:dyDescent="0.3"/>
    <row r="10023" hidden="1" x14ac:dyDescent="0.3"/>
    <row r="10024" hidden="1" x14ac:dyDescent="0.3"/>
    <row r="10025" hidden="1" x14ac:dyDescent="0.3"/>
    <row r="10026" hidden="1" x14ac:dyDescent="0.3"/>
    <row r="10027" hidden="1" x14ac:dyDescent="0.3"/>
    <row r="10028" hidden="1" x14ac:dyDescent="0.3"/>
    <row r="10029" hidden="1" x14ac:dyDescent="0.3"/>
    <row r="10030" hidden="1" x14ac:dyDescent="0.3"/>
    <row r="10031" hidden="1" x14ac:dyDescent="0.3"/>
    <row r="10032" hidden="1" x14ac:dyDescent="0.3"/>
    <row r="10033" hidden="1" x14ac:dyDescent="0.3"/>
    <row r="10034" hidden="1" x14ac:dyDescent="0.3"/>
    <row r="10035" hidden="1" x14ac:dyDescent="0.3"/>
    <row r="10036" hidden="1" x14ac:dyDescent="0.3"/>
    <row r="10037" hidden="1" x14ac:dyDescent="0.3"/>
    <row r="10038" hidden="1" x14ac:dyDescent="0.3"/>
    <row r="10039" hidden="1" x14ac:dyDescent="0.3"/>
    <row r="10040" hidden="1" x14ac:dyDescent="0.3"/>
    <row r="10041" hidden="1" x14ac:dyDescent="0.3"/>
    <row r="10042" hidden="1" x14ac:dyDescent="0.3"/>
    <row r="10043" hidden="1" x14ac:dyDescent="0.3"/>
    <row r="10044" hidden="1" x14ac:dyDescent="0.3"/>
    <row r="10045" hidden="1" x14ac:dyDescent="0.3"/>
    <row r="10046" hidden="1" x14ac:dyDescent="0.3"/>
    <row r="10047" hidden="1" x14ac:dyDescent="0.3"/>
    <row r="10048" hidden="1" x14ac:dyDescent="0.3"/>
    <row r="10049" hidden="1" x14ac:dyDescent="0.3"/>
    <row r="10050" hidden="1" x14ac:dyDescent="0.3"/>
    <row r="10051" hidden="1" x14ac:dyDescent="0.3"/>
    <row r="10052" hidden="1" x14ac:dyDescent="0.3"/>
    <row r="10053" hidden="1" x14ac:dyDescent="0.3"/>
    <row r="10054" hidden="1" x14ac:dyDescent="0.3"/>
    <row r="10055" hidden="1" x14ac:dyDescent="0.3"/>
    <row r="10056" hidden="1" x14ac:dyDescent="0.3"/>
    <row r="10057" hidden="1" x14ac:dyDescent="0.3"/>
    <row r="10058" hidden="1" x14ac:dyDescent="0.3"/>
    <row r="10059" hidden="1" x14ac:dyDescent="0.3"/>
    <row r="10060" hidden="1" x14ac:dyDescent="0.3"/>
    <row r="10061" hidden="1" x14ac:dyDescent="0.3"/>
    <row r="10062" hidden="1" x14ac:dyDescent="0.3"/>
    <row r="10063" hidden="1" x14ac:dyDescent="0.3"/>
    <row r="10064" hidden="1" x14ac:dyDescent="0.3"/>
    <row r="10065" hidden="1" x14ac:dyDescent="0.3"/>
    <row r="10066" hidden="1" x14ac:dyDescent="0.3"/>
    <row r="10067" hidden="1" x14ac:dyDescent="0.3"/>
    <row r="10068" hidden="1" x14ac:dyDescent="0.3"/>
    <row r="10069" hidden="1" x14ac:dyDescent="0.3"/>
    <row r="10070" hidden="1" x14ac:dyDescent="0.3"/>
    <row r="10071" hidden="1" x14ac:dyDescent="0.3"/>
    <row r="10072" hidden="1" x14ac:dyDescent="0.3"/>
    <row r="10073" hidden="1" x14ac:dyDescent="0.3"/>
    <row r="10074" hidden="1" x14ac:dyDescent="0.3"/>
    <row r="10075" hidden="1" x14ac:dyDescent="0.3"/>
    <row r="10076" hidden="1" x14ac:dyDescent="0.3"/>
    <row r="10077" hidden="1" x14ac:dyDescent="0.3"/>
    <row r="10078" hidden="1" x14ac:dyDescent="0.3"/>
    <row r="10079" hidden="1" x14ac:dyDescent="0.3"/>
    <row r="10080" hidden="1" x14ac:dyDescent="0.3"/>
    <row r="10081" hidden="1" x14ac:dyDescent="0.3"/>
    <row r="10082" hidden="1" x14ac:dyDescent="0.3"/>
    <row r="10083" hidden="1" x14ac:dyDescent="0.3"/>
    <row r="10084" hidden="1" x14ac:dyDescent="0.3"/>
    <row r="10085" hidden="1" x14ac:dyDescent="0.3"/>
    <row r="10086" hidden="1" x14ac:dyDescent="0.3"/>
    <row r="10087" hidden="1" x14ac:dyDescent="0.3"/>
    <row r="10088" hidden="1" x14ac:dyDescent="0.3"/>
    <row r="10089" hidden="1" x14ac:dyDescent="0.3"/>
    <row r="10090" hidden="1" x14ac:dyDescent="0.3"/>
    <row r="10091" hidden="1" x14ac:dyDescent="0.3"/>
    <row r="10092" hidden="1" x14ac:dyDescent="0.3"/>
    <row r="10093" hidden="1" x14ac:dyDescent="0.3"/>
    <row r="10094" hidden="1" x14ac:dyDescent="0.3"/>
    <row r="10095" hidden="1" x14ac:dyDescent="0.3"/>
    <row r="10096" hidden="1" x14ac:dyDescent="0.3"/>
    <row r="10097" hidden="1" x14ac:dyDescent="0.3"/>
    <row r="10098" hidden="1" x14ac:dyDescent="0.3"/>
    <row r="10099" hidden="1" x14ac:dyDescent="0.3"/>
    <row r="10100" hidden="1" x14ac:dyDescent="0.3"/>
    <row r="10101" hidden="1" x14ac:dyDescent="0.3"/>
    <row r="10102" hidden="1" x14ac:dyDescent="0.3"/>
    <row r="10103" hidden="1" x14ac:dyDescent="0.3"/>
    <row r="10104" hidden="1" x14ac:dyDescent="0.3"/>
    <row r="10105" hidden="1" x14ac:dyDescent="0.3"/>
    <row r="10106" hidden="1" x14ac:dyDescent="0.3"/>
    <row r="10107" hidden="1" x14ac:dyDescent="0.3"/>
    <row r="10108" hidden="1" x14ac:dyDescent="0.3"/>
    <row r="10109" hidden="1" x14ac:dyDescent="0.3"/>
    <row r="10110" hidden="1" x14ac:dyDescent="0.3"/>
    <row r="10111" hidden="1" x14ac:dyDescent="0.3"/>
    <row r="10112" hidden="1" x14ac:dyDescent="0.3"/>
    <row r="10113" hidden="1" x14ac:dyDescent="0.3"/>
    <row r="10114" hidden="1" x14ac:dyDescent="0.3"/>
    <row r="10115" hidden="1" x14ac:dyDescent="0.3"/>
    <row r="10116" hidden="1" x14ac:dyDescent="0.3"/>
    <row r="10117" hidden="1" x14ac:dyDescent="0.3"/>
    <row r="10118" hidden="1" x14ac:dyDescent="0.3"/>
    <row r="10119" hidden="1" x14ac:dyDescent="0.3"/>
    <row r="10120" hidden="1" x14ac:dyDescent="0.3"/>
    <row r="10121" hidden="1" x14ac:dyDescent="0.3"/>
    <row r="10122" hidden="1" x14ac:dyDescent="0.3"/>
    <row r="10123" hidden="1" x14ac:dyDescent="0.3"/>
    <row r="10124" hidden="1" x14ac:dyDescent="0.3"/>
    <row r="10125" hidden="1" x14ac:dyDescent="0.3"/>
    <row r="10126" hidden="1" x14ac:dyDescent="0.3"/>
    <row r="10127" hidden="1" x14ac:dyDescent="0.3"/>
    <row r="10128" hidden="1" x14ac:dyDescent="0.3"/>
    <row r="10129" hidden="1" x14ac:dyDescent="0.3"/>
    <row r="10130" hidden="1" x14ac:dyDescent="0.3"/>
    <row r="10131" hidden="1" x14ac:dyDescent="0.3"/>
    <row r="10132" hidden="1" x14ac:dyDescent="0.3"/>
    <row r="10133" hidden="1" x14ac:dyDescent="0.3"/>
    <row r="10134" hidden="1" x14ac:dyDescent="0.3"/>
    <row r="10135" hidden="1" x14ac:dyDescent="0.3"/>
    <row r="10136" hidden="1" x14ac:dyDescent="0.3"/>
    <row r="10137" hidden="1" x14ac:dyDescent="0.3"/>
    <row r="10138" hidden="1" x14ac:dyDescent="0.3"/>
    <row r="10139" hidden="1" x14ac:dyDescent="0.3"/>
    <row r="10140" hidden="1" x14ac:dyDescent="0.3"/>
    <row r="10141" hidden="1" x14ac:dyDescent="0.3"/>
    <row r="10142" hidden="1" x14ac:dyDescent="0.3"/>
    <row r="10143" hidden="1" x14ac:dyDescent="0.3"/>
    <row r="10144" hidden="1" x14ac:dyDescent="0.3"/>
    <row r="10145" hidden="1" x14ac:dyDescent="0.3"/>
    <row r="10146" hidden="1" x14ac:dyDescent="0.3"/>
    <row r="10147" hidden="1" x14ac:dyDescent="0.3"/>
    <row r="10148" hidden="1" x14ac:dyDescent="0.3"/>
    <row r="10149" hidden="1" x14ac:dyDescent="0.3"/>
    <row r="10150" hidden="1" x14ac:dyDescent="0.3"/>
    <row r="10151" hidden="1" x14ac:dyDescent="0.3"/>
    <row r="10152" hidden="1" x14ac:dyDescent="0.3"/>
    <row r="10153" hidden="1" x14ac:dyDescent="0.3"/>
    <row r="10154" hidden="1" x14ac:dyDescent="0.3"/>
    <row r="10155" hidden="1" x14ac:dyDescent="0.3"/>
    <row r="10156" hidden="1" x14ac:dyDescent="0.3"/>
    <row r="10157" hidden="1" x14ac:dyDescent="0.3"/>
    <row r="10158" hidden="1" x14ac:dyDescent="0.3"/>
    <row r="10159" hidden="1" x14ac:dyDescent="0.3"/>
    <row r="10160" hidden="1" x14ac:dyDescent="0.3"/>
    <row r="10161" hidden="1" x14ac:dyDescent="0.3"/>
    <row r="10162" hidden="1" x14ac:dyDescent="0.3"/>
    <row r="10163" hidden="1" x14ac:dyDescent="0.3"/>
    <row r="10164" hidden="1" x14ac:dyDescent="0.3"/>
    <row r="10165" hidden="1" x14ac:dyDescent="0.3"/>
    <row r="10166" hidden="1" x14ac:dyDescent="0.3"/>
    <row r="10167" hidden="1" x14ac:dyDescent="0.3"/>
    <row r="10168" hidden="1" x14ac:dyDescent="0.3"/>
    <row r="10169" hidden="1" x14ac:dyDescent="0.3"/>
    <row r="10170" hidden="1" x14ac:dyDescent="0.3"/>
    <row r="10171" hidden="1" x14ac:dyDescent="0.3"/>
    <row r="10172" hidden="1" x14ac:dyDescent="0.3"/>
    <row r="10173" hidden="1" x14ac:dyDescent="0.3"/>
    <row r="10174" hidden="1" x14ac:dyDescent="0.3"/>
    <row r="10175" hidden="1" x14ac:dyDescent="0.3"/>
    <row r="10176" hidden="1" x14ac:dyDescent="0.3"/>
    <row r="10177" hidden="1" x14ac:dyDescent="0.3"/>
    <row r="10178" hidden="1" x14ac:dyDescent="0.3"/>
    <row r="10179" hidden="1" x14ac:dyDescent="0.3"/>
    <row r="10180" hidden="1" x14ac:dyDescent="0.3"/>
    <row r="10181" hidden="1" x14ac:dyDescent="0.3"/>
    <row r="10182" hidden="1" x14ac:dyDescent="0.3"/>
    <row r="10183" hidden="1" x14ac:dyDescent="0.3"/>
    <row r="10184" hidden="1" x14ac:dyDescent="0.3"/>
    <row r="10185" hidden="1" x14ac:dyDescent="0.3"/>
    <row r="10186" hidden="1" x14ac:dyDescent="0.3"/>
    <row r="10187" hidden="1" x14ac:dyDescent="0.3"/>
    <row r="10188" hidden="1" x14ac:dyDescent="0.3"/>
    <row r="10189" hidden="1" x14ac:dyDescent="0.3"/>
    <row r="10190" hidden="1" x14ac:dyDescent="0.3"/>
    <row r="10191" hidden="1" x14ac:dyDescent="0.3"/>
    <row r="10192" hidden="1" x14ac:dyDescent="0.3"/>
    <row r="10193" hidden="1" x14ac:dyDescent="0.3"/>
    <row r="10194" hidden="1" x14ac:dyDescent="0.3"/>
    <row r="10195" hidden="1" x14ac:dyDescent="0.3"/>
    <row r="10196" hidden="1" x14ac:dyDescent="0.3"/>
    <row r="10197" hidden="1" x14ac:dyDescent="0.3"/>
    <row r="10198" hidden="1" x14ac:dyDescent="0.3"/>
    <row r="10199" hidden="1" x14ac:dyDescent="0.3"/>
    <row r="10200" hidden="1" x14ac:dyDescent="0.3"/>
    <row r="10201" hidden="1" x14ac:dyDescent="0.3"/>
    <row r="10202" hidden="1" x14ac:dyDescent="0.3"/>
    <row r="10203" hidden="1" x14ac:dyDescent="0.3"/>
    <row r="10204" hidden="1" x14ac:dyDescent="0.3"/>
    <row r="10205" hidden="1" x14ac:dyDescent="0.3"/>
    <row r="10206" hidden="1" x14ac:dyDescent="0.3"/>
    <row r="10207" hidden="1" x14ac:dyDescent="0.3"/>
    <row r="10208" hidden="1" x14ac:dyDescent="0.3"/>
    <row r="10209" hidden="1" x14ac:dyDescent="0.3"/>
    <row r="10210" hidden="1" x14ac:dyDescent="0.3"/>
    <row r="10211" hidden="1" x14ac:dyDescent="0.3"/>
    <row r="10212" hidden="1" x14ac:dyDescent="0.3"/>
    <row r="10213" hidden="1" x14ac:dyDescent="0.3"/>
    <row r="10214" hidden="1" x14ac:dyDescent="0.3"/>
    <row r="10215" hidden="1" x14ac:dyDescent="0.3"/>
    <row r="10216" hidden="1" x14ac:dyDescent="0.3"/>
    <row r="10217" hidden="1" x14ac:dyDescent="0.3"/>
    <row r="10218" hidden="1" x14ac:dyDescent="0.3"/>
    <row r="10219" hidden="1" x14ac:dyDescent="0.3"/>
    <row r="10220" hidden="1" x14ac:dyDescent="0.3"/>
    <row r="10221" hidden="1" x14ac:dyDescent="0.3"/>
    <row r="10222" hidden="1" x14ac:dyDescent="0.3"/>
    <row r="10223" hidden="1" x14ac:dyDescent="0.3"/>
    <row r="10224" hidden="1" x14ac:dyDescent="0.3"/>
    <row r="10225" hidden="1" x14ac:dyDescent="0.3"/>
    <row r="10226" hidden="1" x14ac:dyDescent="0.3"/>
    <row r="10227" hidden="1" x14ac:dyDescent="0.3"/>
    <row r="10228" hidden="1" x14ac:dyDescent="0.3"/>
    <row r="10229" hidden="1" x14ac:dyDescent="0.3"/>
    <row r="10230" hidden="1" x14ac:dyDescent="0.3"/>
    <row r="10231" hidden="1" x14ac:dyDescent="0.3"/>
    <row r="10232" hidden="1" x14ac:dyDescent="0.3"/>
    <row r="10233" hidden="1" x14ac:dyDescent="0.3"/>
    <row r="10234" hidden="1" x14ac:dyDescent="0.3"/>
    <row r="10235" hidden="1" x14ac:dyDescent="0.3"/>
    <row r="10236" hidden="1" x14ac:dyDescent="0.3"/>
    <row r="10237" hidden="1" x14ac:dyDescent="0.3"/>
    <row r="10238" hidden="1" x14ac:dyDescent="0.3"/>
    <row r="10239" hidden="1" x14ac:dyDescent="0.3"/>
    <row r="10240" hidden="1" x14ac:dyDescent="0.3"/>
    <row r="10241" hidden="1" x14ac:dyDescent="0.3"/>
    <row r="10242" hidden="1" x14ac:dyDescent="0.3"/>
    <row r="10243" hidden="1" x14ac:dyDescent="0.3"/>
    <row r="10244" hidden="1" x14ac:dyDescent="0.3"/>
    <row r="10245" hidden="1" x14ac:dyDescent="0.3"/>
    <row r="10246" hidden="1" x14ac:dyDescent="0.3"/>
    <row r="10247" hidden="1" x14ac:dyDescent="0.3"/>
    <row r="10248" hidden="1" x14ac:dyDescent="0.3"/>
    <row r="10249" hidden="1" x14ac:dyDescent="0.3"/>
    <row r="10250" hidden="1" x14ac:dyDescent="0.3"/>
    <row r="10251" hidden="1" x14ac:dyDescent="0.3"/>
    <row r="10252" hidden="1" x14ac:dyDescent="0.3"/>
    <row r="10253" hidden="1" x14ac:dyDescent="0.3"/>
    <row r="10254" hidden="1" x14ac:dyDescent="0.3"/>
    <row r="10255" hidden="1" x14ac:dyDescent="0.3"/>
    <row r="10256" hidden="1" x14ac:dyDescent="0.3"/>
    <row r="10257" hidden="1" x14ac:dyDescent="0.3"/>
    <row r="10258" hidden="1" x14ac:dyDescent="0.3"/>
    <row r="10259" hidden="1" x14ac:dyDescent="0.3"/>
    <row r="10260" hidden="1" x14ac:dyDescent="0.3"/>
    <row r="10261" hidden="1" x14ac:dyDescent="0.3"/>
    <row r="10262" hidden="1" x14ac:dyDescent="0.3"/>
    <row r="10263" hidden="1" x14ac:dyDescent="0.3"/>
    <row r="10264" hidden="1" x14ac:dyDescent="0.3"/>
    <row r="10265" hidden="1" x14ac:dyDescent="0.3"/>
    <row r="10266" hidden="1" x14ac:dyDescent="0.3"/>
    <row r="10267" hidden="1" x14ac:dyDescent="0.3"/>
    <row r="10268" hidden="1" x14ac:dyDescent="0.3"/>
    <row r="10269" hidden="1" x14ac:dyDescent="0.3"/>
    <row r="10270" hidden="1" x14ac:dyDescent="0.3"/>
    <row r="10271" hidden="1" x14ac:dyDescent="0.3"/>
    <row r="10272" hidden="1" x14ac:dyDescent="0.3"/>
    <row r="10273" hidden="1" x14ac:dyDescent="0.3"/>
    <row r="10274" hidden="1" x14ac:dyDescent="0.3"/>
    <row r="10275" hidden="1" x14ac:dyDescent="0.3"/>
    <row r="10276" hidden="1" x14ac:dyDescent="0.3"/>
    <row r="10277" hidden="1" x14ac:dyDescent="0.3"/>
    <row r="10278" hidden="1" x14ac:dyDescent="0.3"/>
    <row r="10279" hidden="1" x14ac:dyDescent="0.3"/>
    <row r="10280" hidden="1" x14ac:dyDescent="0.3"/>
    <row r="10281" hidden="1" x14ac:dyDescent="0.3"/>
    <row r="10282" hidden="1" x14ac:dyDescent="0.3"/>
    <row r="10283" hidden="1" x14ac:dyDescent="0.3"/>
    <row r="10284" hidden="1" x14ac:dyDescent="0.3"/>
    <row r="10285" hidden="1" x14ac:dyDescent="0.3"/>
    <row r="10286" hidden="1" x14ac:dyDescent="0.3"/>
    <row r="10287" hidden="1" x14ac:dyDescent="0.3"/>
    <row r="10288" hidden="1" x14ac:dyDescent="0.3"/>
    <row r="10289" hidden="1" x14ac:dyDescent="0.3"/>
    <row r="10290" hidden="1" x14ac:dyDescent="0.3"/>
    <row r="10291" hidden="1" x14ac:dyDescent="0.3"/>
    <row r="10292" hidden="1" x14ac:dyDescent="0.3"/>
    <row r="10293" hidden="1" x14ac:dyDescent="0.3"/>
    <row r="10294" hidden="1" x14ac:dyDescent="0.3"/>
    <row r="10295" hidden="1" x14ac:dyDescent="0.3"/>
    <row r="10296" hidden="1" x14ac:dyDescent="0.3"/>
    <row r="10297" hidden="1" x14ac:dyDescent="0.3"/>
    <row r="10298" hidden="1" x14ac:dyDescent="0.3"/>
    <row r="10299" hidden="1" x14ac:dyDescent="0.3"/>
    <row r="10300" hidden="1" x14ac:dyDescent="0.3"/>
    <row r="10301" hidden="1" x14ac:dyDescent="0.3"/>
    <row r="10302" hidden="1" x14ac:dyDescent="0.3"/>
    <row r="10303" hidden="1" x14ac:dyDescent="0.3"/>
    <row r="10304" hidden="1" x14ac:dyDescent="0.3"/>
    <row r="10305" hidden="1" x14ac:dyDescent="0.3"/>
    <row r="10306" hidden="1" x14ac:dyDescent="0.3"/>
    <row r="10307" hidden="1" x14ac:dyDescent="0.3"/>
    <row r="10308" hidden="1" x14ac:dyDescent="0.3"/>
    <row r="10309" hidden="1" x14ac:dyDescent="0.3"/>
    <row r="10310" hidden="1" x14ac:dyDescent="0.3"/>
    <row r="10311" hidden="1" x14ac:dyDescent="0.3"/>
    <row r="10312" hidden="1" x14ac:dyDescent="0.3"/>
    <row r="10313" hidden="1" x14ac:dyDescent="0.3"/>
    <row r="10314" hidden="1" x14ac:dyDescent="0.3"/>
    <row r="10315" hidden="1" x14ac:dyDescent="0.3"/>
    <row r="10316" hidden="1" x14ac:dyDescent="0.3"/>
    <row r="10317" hidden="1" x14ac:dyDescent="0.3"/>
    <row r="10318" hidden="1" x14ac:dyDescent="0.3"/>
    <row r="10319" hidden="1" x14ac:dyDescent="0.3"/>
    <row r="10320" hidden="1" x14ac:dyDescent="0.3"/>
    <row r="10321" hidden="1" x14ac:dyDescent="0.3"/>
    <row r="10322" hidden="1" x14ac:dyDescent="0.3"/>
    <row r="10323" hidden="1" x14ac:dyDescent="0.3"/>
    <row r="10324" hidden="1" x14ac:dyDescent="0.3"/>
    <row r="10325" hidden="1" x14ac:dyDescent="0.3"/>
    <row r="10326" hidden="1" x14ac:dyDescent="0.3"/>
    <row r="10327" hidden="1" x14ac:dyDescent="0.3"/>
    <row r="10328" hidden="1" x14ac:dyDescent="0.3"/>
    <row r="10329" hidden="1" x14ac:dyDescent="0.3"/>
    <row r="10330" hidden="1" x14ac:dyDescent="0.3"/>
    <row r="10331" hidden="1" x14ac:dyDescent="0.3"/>
    <row r="10332" hidden="1" x14ac:dyDescent="0.3"/>
    <row r="10333" hidden="1" x14ac:dyDescent="0.3"/>
    <row r="10334" hidden="1" x14ac:dyDescent="0.3"/>
    <row r="10335" hidden="1" x14ac:dyDescent="0.3"/>
    <row r="10336" hidden="1" x14ac:dyDescent="0.3"/>
    <row r="10337" hidden="1" x14ac:dyDescent="0.3"/>
    <row r="10338" hidden="1" x14ac:dyDescent="0.3"/>
    <row r="10339" hidden="1" x14ac:dyDescent="0.3"/>
    <row r="10340" hidden="1" x14ac:dyDescent="0.3"/>
    <row r="10341" hidden="1" x14ac:dyDescent="0.3"/>
    <row r="10342" hidden="1" x14ac:dyDescent="0.3"/>
    <row r="10343" hidden="1" x14ac:dyDescent="0.3"/>
    <row r="10344" hidden="1" x14ac:dyDescent="0.3"/>
    <row r="10345" hidden="1" x14ac:dyDescent="0.3"/>
    <row r="10346" hidden="1" x14ac:dyDescent="0.3"/>
    <row r="10347" hidden="1" x14ac:dyDescent="0.3"/>
    <row r="10348" hidden="1" x14ac:dyDescent="0.3"/>
    <row r="10349" hidden="1" x14ac:dyDescent="0.3"/>
    <row r="10350" hidden="1" x14ac:dyDescent="0.3"/>
    <row r="10351" hidden="1" x14ac:dyDescent="0.3"/>
    <row r="10352" hidden="1" x14ac:dyDescent="0.3"/>
    <row r="10353" hidden="1" x14ac:dyDescent="0.3"/>
    <row r="10354" hidden="1" x14ac:dyDescent="0.3"/>
    <row r="10355" hidden="1" x14ac:dyDescent="0.3"/>
    <row r="10356" hidden="1" x14ac:dyDescent="0.3"/>
    <row r="10357" hidden="1" x14ac:dyDescent="0.3"/>
    <row r="10358" hidden="1" x14ac:dyDescent="0.3"/>
    <row r="10359" hidden="1" x14ac:dyDescent="0.3"/>
    <row r="10360" hidden="1" x14ac:dyDescent="0.3"/>
    <row r="10361" hidden="1" x14ac:dyDescent="0.3"/>
    <row r="10362" hidden="1" x14ac:dyDescent="0.3"/>
    <row r="10363" hidden="1" x14ac:dyDescent="0.3"/>
    <row r="10364" hidden="1" x14ac:dyDescent="0.3"/>
    <row r="10365" hidden="1" x14ac:dyDescent="0.3"/>
    <row r="10366" hidden="1" x14ac:dyDescent="0.3"/>
    <row r="10367" hidden="1" x14ac:dyDescent="0.3"/>
    <row r="10368" hidden="1" x14ac:dyDescent="0.3"/>
    <row r="10369" hidden="1" x14ac:dyDescent="0.3"/>
    <row r="10370" hidden="1" x14ac:dyDescent="0.3"/>
    <row r="10371" hidden="1" x14ac:dyDescent="0.3"/>
    <row r="10372" hidden="1" x14ac:dyDescent="0.3"/>
    <row r="10373" hidden="1" x14ac:dyDescent="0.3"/>
    <row r="10374" hidden="1" x14ac:dyDescent="0.3"/>
    <row r="10375" hidden="1" x14ac:dyDescent="0.3"/>
    <row r="10376" hidden="1" x14ac:dyDescent="0.3"/>
    <row r="10377" hidden="1" x14ac:dyDescent="0.3"/>
    <row r="10378" hidden="1" x14ac:dyDescent="0.3"/>
    <row r="10379" hidden="1" x14ac:dyDescent="0.3"/>
    <row r="10380" hidden="1" x14ac:dyDescent="0.3"/>
    <row r="10381" hidden="1" x14ac:dyDescent="0.3"/>
    <row r="10382" hidden="1" x14ac:dyDescent="0.3"/>
    <row r="10383" hidden="1" x14ac:dyDescent="0.3"/>
    <row r="10384" hidden="1" x14ac:dyDescent="0.3"/>
    <row r="10385" hidden="1" x14ac:dyDescent="0.3"/>
    <row r="10386" hidden="1" x14ac:dyDescent="0.3"/>
    <row r="10387" hidden="1" x14ac:dyDescent="0.3"/>
    <row r="10388" hidden="1" x14ac:dyDescent="0.3"/>
    <row r="10389" hidden="1" x14ac:dyDescent="0.3"/>
    <row r="10390" hidden="1" x14ac:dyDescent="0.3"/>
    <row r="10391" hidden="1" x14ac:dyDescent="0.3"/>
    <row r="10392" hidden="1" x14ac:dyDescent="0.3"/>
    <row r="10393" hidden="1" x14ac:dyDescent="0.3"/>
    <row r="10394" hidden="1" x14ac:dyDescent="0.3"/>
    <row r="10395" hidden="1" x14ac:dyDescent="0.3"/>
    <row r="10396" hidden="1" x14ac:dyDescent="0.3"/>
    <row r="10397" hidden="1" x14ac:dyDescent="0.3"/>
    <row r="10398" hidden="1" x14ac:dyDescent="0.3"/>
    <row r="10399" hidden="1" x14ac:dyDescent="0.3"/>
    <row r="10400" hidden="1" x14ac:dyDescent="0.3"/>
    <row r="10401" hidden="1" x14ac:dyDescent="0.3"/>
    <row r="10402" hidden="1" x14ac:dyDescent="0.3"/>
    <row r="10403" hidden="1" x14ac:dyDescent="0.3"/>
    <row r="10404" hidden="1" x14ac:dyDescent="0.3"/>
    <row r="10405" hidden="1" x14ac:dyDescent="0.3"/>
    <row r="10406" hidden="1" x14ac:dyDescent="0.3"/>
    <row r="10407" hidden="1" x14ac:dyDescent="0.3"/>
    <row r="10408" hidden="1" x14ac:dyDescent="0.3"/>
    <row r="10409" hidden="1" x14ac:dyDescent="0.3"/>
    <row r="10410" hidden="1" x14ac:dyDescent="0.3"/>
    <row r="10411" hidden="1" x14ac:dyDescent="0.3"/>
    <row r="10412" hidden="1" x14ac:dyDescent="0.3"/>
    <row r="10413" hidden="1" x14ac:dyDescent="0.3"/>
    <row r="10414" hidden="1" x14ac:dyDescent="0.3"/>
    <row r="10415" hidden="1" x14ac:dyDescent="0.3"/>
    <row r="10416" hidden="1" x14ac:dyDescent="0.3"/>
    <row r="10417" hidden="1" x14ac:dyDescent="0.3"/>
    <row r="10418" hidden="1" x14ac:dyDescent="0.3"/>
    <row r="10419" hidden="1" x14ac:dyDescent="0.3"/>
    <row r="10420" hidden="1" x14ac:dyDescent="0.3"/>
    <row r="10421" hidden="1" x14ac:dyDescent="0.3"/>
    <row r="10422" hidden="1" x14ac:dyDescent="0.3"/>
    <row r="10423" hidden="1" x14ac:dyDescent="0.3"/>
    <row r="10424" hidden="1" x14ac:dyDescent="0.3"/>
    <row r="10425" hidden="1" x14ac:dyDescent="0.3"/>
    <row r="10426" hidden="1" x14ac:dyDescent="0.3"/>
    <row r="10427" hidden="1" x14ac:dyDescent="0.3"/>
    <row r="10428" hidden="1" x14ac:dyDescent="0.3"/>
    <row r="10429" hidden="1" x14ac:dyDescent="0.3"/>
    <row r="10430" hidden="1" x14ac:dyDescent="0.3"/>
    <row r="10431" hidden="1" x14ac:dyDescent="0.3"/>
    <row r="10432" hidden="1" x14ac:dyDescent="0.3"/>
    <row r="10433" hidden="1" x14ac:dyDescent="0.3"/>
    <row r="10434" hidden="1" x14ac:dyDescent="0.3"/>
    <row r="10435" hidden="1" x14ac:dyDescent="0.3"/>
    <row r="10436" hidden="1" x14ac:dyDescent="0.3"/>
    <row r="10437" hidden="1" x14ac:dyDescent="0.3"/>
    <row r="10438" hidden="1" x14ac:dyDescent="0.3"/>
    <row r="10439" hidden="1" x14ac:dyDescent="0.3"/>
    <row r="10440" hidden="1" x14ac:dyDescent="0.3"/>
    <row r="10441" hidden="1" x14ac:dyDescent="0.3"/>
    <row r="10442" hidden="1" x14ac:dyDescent="0.3"/>
    <row r="10443" hidden="1" x14ac:dyDescent="0.3"/>
    <row r="10444" hidden="1" x14ac:dyDescent="0.3"/>
    <row r="10445" hidden="1" x14ac:dyDescent="0.3"/>
    <row r="10446" hidden="1" x14ac:dyDescent="0.3"/>
    <row r="10447" hidden="1" x14ac:dyDescent="0.3"/>
    <row r="10448" hidden="1" x14ac:dyDescent="0.3"/>
    <row r="10449" hidden="1" x14ac:dyDescent="0.3"/>
    <row r="10450" hidden="1" x14ac:dyDescent="0.3"/>
    <row r="10451" hidden="1" x14ac:dyDescent="0.3"/>
    <row r="10452" hidden="1" x14ac:dyDescent="0.3"/>
    <row r="10453" hidden="1" x14ac:dyDescent="0.3"/>
    <row r="10454" hidden="1" x14ac:dyDescent="0.3"/>
    <row r="10455" hidden="1" x14ac:dyDescent="0.3"/>
    <row r="10456" hidden="1" x14ac:dyDescent="0.3"/>
    <row r="10457" hidden="1" x14ac:dyDescent="0.3"/>
    <row r="10458" hidden="1" x14ac:dyDescent="0.3"/>
    <row r="10459" hidden="1" x14ac:dyDescent="0.3"/>
    <row r="10460" hidden="1" x14ac:dyDescent="0.3"/>
    <row r="10461" hidden="1" x14ac:dyDescent="0.3"/>
    <row r="10462" hidden="1" x14ac:dyDescent="0.3"/>
    <row r="10463" hidden="1" x14ac:dyDescent="0.3"/>
    <row r="10464" hidden="1" x14ac:dyDescent="0.3"/>
    <row r="10465" hidden="1" x14ac:dyDescent="0.3"/>
    <row r="10466" hidden="1" x14ac:dyDescent="0.3"/>
    <row r="10467" hidden="1" x14ac:dyDescent="0.3"/>
    <row r="10468" hidden="1" x14ac:dyDescent="0.3"/>
    <row r="10469" hidden="1" x14ac:dyDescent="0.3"/>
    <row r="10470" hidden="1" x14ac:dyDescent="0.3"/>
    <row r="10471" hidden="1" x14ac:dyDescent="0.3"/>
    <row r="10472" hidden="1" x14ac:dyDescent="0.3"/>
    <row r="10473" hidden="1" x14ac:dyDescent="0.3"/>
    <row r="10474" hidden="1" x14ac:dyDescent="0.3"/>
    <row r="10475" hidden="1" x14ac:dyDescent="0.3"/>
    <row r="10476" hidden="1" x14ac:dyDescent="0.3"/>
    <row r="10477" hidden="1" x14ac:dyDescent="0.3"/>
    <row r="10478" hidden="1" x14ac:dyDescent="0.3"/>
    <row r="10479" hidden="1" x14ac:dyDescent="0.3"/>
    <row r="10480" hidden="1" x14ac:dyDescent="0.3"/>
    <row r="10481" hidden="1" x14ac:dyDescent="0.3"/>
    <row r="10482" hidden="1" x14ac:dyDescent="0.3"/>
    <row r="10483" hidden="1" x14ac:dyDescent="0.3"/>
    <row r="10484" hidden="1" x14ac:dyDescent="0.3"/>
    <row r="10485" hidden="1" x14ac:dyDescent="0.3"/>
    <row r="10486" hidden="1" x14ac:dyDescent="0.3"/>
    <row r="10487" hidden="1" x14ac:dyDescent="0.3"/>
    <row r="10488" hidden="1" x14ac:dyDescent="0.3"/>
    <row r="10489" hidden="1" x14ac:dyDescent="0.3"/>
    <row r="10490" hidden="1" x14ac:dyDescent="0.3"/>
    <row r="10491" hidden="1" x14ac:dyDescent="0.3"/>
    <row r="10492" hidden="1" x14ac:dyDescent="0.3"/>
    <row r="10493" hidden="1" x14ac:dyDescent="0.3"/>
    <row r="10494" hidden="1" x14ac:dyDescent="0.3"/>
    <row r="10495" hidden="1" x14ac:dyDescent="0.3"/>
    <row r="10496" hidden="1" x14ac:dyDescent="0.3"/>
    <row r="10497" hidden="1" x14ac:dyDescent="0.3"/>
    <row r="10498" hidden="1" x14ac:dyDescent="0.3"/>
    <row r="10499" hidden="1" x14ac:dyDescent="0.3"/>
    <row r="10500" hidden="1" x14ac:dyDescent="0.3"/>
    <row r="10501" hidden="1" x14ac:dyDescent="0.3"/>
    <row r="10502" hidden="1" x14ac:dyDescent="0.3"/>
    <row r="10503" hidden="1" x14ac:dyDescent="0.3"/>
    <row r="10504" hidden="1" x14ac:dyDescent="0.3"/>
    <row r="10505" hidden="1" x14ac:dyDescent="0.3"/>
    <row r="10506" hidden="1" x14ac:dyDescent="0.3"/>
    <row r="10507" hidden="1" x14ac:dyDescent="0.3"/>
    <row r="10508" hidden="1" x14ac:dyDescent="0.3"/>
    <row r="10509" hidden="1" x14ac:dyDescent="0.3"/>
    <row r="10510" hidden="1" x14ac:dyDescent="0.3"/>
    <row r="10511" hidden="1" x14ac:dyDescent="0.3"/>
    <row r="10512" hidden="1" x14ac:dyDescent="0.3"/>
    <row r="10513" hidden="1" x14ac:dyDescent="0.3"/>
    <row r="10514" hidden="1" x14ac:dyDescent="0.3"/>
    <row r="10515" hidden="1" x14ac:dyDescent="0.3"/>
    <row r="10516" hidden="1" x14ac:dyDescent="0.3"/>
    <row r="10517" hidden="1" x14ac:dyDescent="0.3"/>
    <row r="10518" hidden="1" x14ac:dyDescent="0.3"/>
    <row r="10519" hidden="1" x14ac:dyDescent="0.3"/>
    <row r="10520" hidden="1" x14ac:dyDescent="0.3"/>
    <row r="10521" hidden="1" x14ac:dyDescent="0.3"/>
    <row r="10522" hidden="1" x14ac:dyDescent="0.3"/>
    <row r="10523" hidden="1" x14ac:dyDescent="0.3"/>
    <row r="10524" hidden="1" x14ac:dyDescent="0.3"/>
    <row r="10525" hidden="1" x14ac:dyDescent="0.3"/>
    <row r="10526" hidden="1" x14ac:dyDescent="0.3"/>
    <row r="10527" hidden="1" x14ac:dyDescent="0.3"/>
    <row r="10528" hidden="1" x14ac:dyDescent="0.3"/>
    <row r="10529" hidden="1" x14ac:dyDescent="0.3"/>
    <row r="10530" hidden="1" x14ac:dyDescent="0.3"/>
    <row r="10531" hidden="1" x14ac:dyDescent="0.3"/>
    <row r="10532" hidden="1" x14ac:dyDescent="0.3"/>
    <row r="10533" hidden="1" x14ac:dyDescent="0.3"/>
    <row r="10534" hidden="1" x14ac:dyDescent="0.3"/>
    <row r="10535" hidden="1" x14ac:dyDescent="0.3"/>
    <row r="10536" hidden="1" x14ac:dyDescent="0.3"/>
    <row r="10537" hidden="1" x14ac:dyDescent="0.3"/>
    <row r="10538" hidden="1" x14ac:dyDescent="0.3"/>
    <row r="10539" hidden="1" x14ac:dyDescent="0.3"/>
    <row r="10540" hidden="1" x14ac:dyDescent="0.3"/>
    <row r="10541" hidden="1" x14ac:dyDescent="0.3"/>
    <row r="10542" hidden="1" x14ac:dyDescent="0.3"/>
    <row r="10543" hidden="1" x14ac:dyDescent="0.3"/>
    <row r="10544" hidden="1" x14ac:dyDescent="0.3"/>
    <row r="10545" hidden="1" x14ac:dyDescent="0.3"/>
    <row r="10546" hidden="1" x14ac:dyDescent="0.3"/>
    <row r="10547" hidden="1" x14ac:dyDescent="0.3"/>
    <row r="10548" hidden="1" x14ac:dyDescent="0.3"/>
    <row r="10549" hidden="1" x14ac:dyDescent="0.3"/>
    <row r="10550" hidden="1" x14ac:dyDescent="0.3"/>
    <row r="10551" hidden="1" x14ac:dyDescent="0.3"/>
    <row r="10552" hidden="1" x14ac:dyDescent="0.3"/>
    <row r="10553" hidden="1" x14ac:dyDescent="0.3"/>
    <row r="10554" hidden="1" x14ac:dyDescent="0.3"/>
    <row r="10555" hidden="1" x14ac:dyDescent="0.3"/>
    <row r="10556" hidden="1" x14ac:dyDescent="0.3"/>
    <row r="10557" hidden="1" x14ac:dyDescent="0.3"/>
    <row r="10558" hidden="1" x14ac:dyDescent="0.3"/>
    <row r="10559" hidden="1" x14ac:dyDescent="0.3"/>
    <row r="10560" hidden="1" x14ac:dyDescent="0.3"/>
    <row r="10561" hidden="1" x14ac:dyDescent="0.3"/>
    <row r="10562" hidden="1" x14ac:dyDescent="0.3"/>
    <row r="10563" hidden="1" x14ac:dyDescent="0.3"/>
    <row r="10564" hidden="1" x14ac:dyDescent="0.3"/>
    <row r="10565" hidden="1" x14ac:dyDescent="0.3"/>
    <row r="10566" hidden="1" x14ac:dyDescent="0.3"/>
    <row r="10567" hidden="1" x14ac:dyDescent="0.3"/>
    <row r="10568" hidden="1" x14ac:dyDescent="0.3"/>
    <row r="10569" hidden="1" x14ac:dyDescent="0.3"/>
    <row r="10570" hidden="1" x14ac:dyDescent="0.3"/>
    <row r="10571" hidden="1" x14ac:dyDescent="0.3"/>
    <row r="10572" hidden="1" x14ac:dyDescent="0.3"/>
    <row r="10573" hidden="1" x14ac:dyDescent="0.3"/>
    <row r="10574" hidden="1" x14ac:dyDescent="0.3"/>
    <row r="10575" hidden="1" x14ac:dyDescent="0.3"/>
    <row r="10576" hidden="1" x14ac:dyDescent="0.3"/>
    <row r="10577" hidden="1" x14ac:dyDescent="0.3"/>
    <row r="10578" hidden="1" x14ac:dyDescent="0.3"/>
    <row r="10579" hidden="1" x14ac:dyDescent="0.3"/>
    <row r="10580" hidden="1" x14ac:dyDescent="0.3"/>
    <row r="10581" hidden="1" x14ac:dyDescent="0.3"/>
    <row r="10582" hidden="1" x14ac:dyDescent="0.3"/>
    <row r="10583" hidden="1" x14ac:dyDescent="0.3"/>
    <row r="10584" hidden="1" x14ac:dyDescent="0.3"/>
    <row r="10585" hidden="1" x14ac:dyDescent="0.3"/>
    <row r="10586" hidden="1" x14ac:dyDescent="0.3"/>
    <row r="10587" hidden="1" x14ac:dyDescent="0.3"/>
    <row r="10588" hidden="1" x14ac:dyDescent="0.3"/>
    <row r="10589" hidden="1" x14ac:dyDescent="0.3"/>
    <row r="10590" hidden="1" x14ac:dyDescent="0.3"/>
    <row r="10591" hidden="1" x14ac:dyDescent="0.3"/>
    <row r="10592" hidden="1" x14ac:dyDescent="0.3"/>
    <row r="10593" hidden="1" x14ac:dyDescent="0.3"/>
    <row r="10594" hidden="1" x14ac:dyDescent="0.3"/>
    <row r="10595" hidden="1" x14ac:dyDescent="0.3"/>
    <row r="10596" hidden="1" x14ac:dyDescent="0.3"/>
    <row r="10597" hidden="1" x14ac:dyDescent="0.3"/>
    <row r="10598" hidden="1" x14ac:dyDescent="0.3"/>
    <row r="10599" hidden="1" x14ac:dyDescent="0.3"/>
    <row r="10600" hidden="1" x14ac:dyDescent="0.3"/>
    <row r="10601" hidden="1" x14ac:dyDescent="0.3"/>
    <row r="10602" hidden="1" x14ac:dyDescent="0.3"/>
    <row r="10603" hidden="1" x14ac:dyDescent="0.3"/>
    <row r="10604" hidden="1" x14ac:dyDescent="0.3"/>
    <row r="10605" hidden="1" x14ac:dyDescent="0.3"/>
    <row r="10606" hidden="1" x14ac:dyDescent="0.3"/>
    <row r="10607" hidden="1" x14ac:dyDescent="0.3"/>
    <row r="10608" hidden="1" x14ac:dyDescent="0.3"/>
    <row r="10609" hidden="1" x14ac:dyDescent="0.3"/>
    <row r="10610" hidden="1" x14ac:dyDescent="0.3"/>
    <row r="10611" hidden="1" x14ac:dyDescent="0.3"/>
    <row r="10612" hidden="1" x14ac:dyDescent="0.3"/>
    <row r="10613" hidden="1" x14ac:dyDescent="0.3"/>
    <row r="10614" hidden="1" x14ac:dyDescent="0.3"/>
    <row r="10615" hidden="1" x14ac:dyDescent="0.3"/>
    <row r="10616" hidden="1" x14ac:dyDescent="0.3"/>
    <row r="10617" hidden="1" x14ac:dyDescent="0.3"/>
    <row r="10618" hidden="1" x14ac:dyDescent="0.3"/>
    <row r="10619" hidden="1" x14ac:dyDescent="0.3"/>
    <row r="10620" hidden="1" x14ac:dyDescent="0.3"/>
    <row r="10621" hidden="1" x14ac:dyDescent="0.3"/>
    <row r="10622" hidden="1" x14ac:dyDescent="0.3"/>
    <row r="10623" hidden="1" x14ac:dyDescent="0.3"/>
    <row r="10624" hidden="1" x14ac:dyDescent="0.3"/>
    <row r="10625" hidden="1" x14ac:dyDescent="0.3"/>
    <row r="10626" hidden="1" x14ac:dyDescent="0.3"/>
    <row r="10627" hidden="1" x14ac:dyDescent="0.3"/>
    <row r="10628" hidden="1" x14ac:dyDescent="0.3"/>
    <row r="10629" hidden="1" x14ac:dyDescent="0.3"/>
    <row r="10630" hidden="1" x14ac:dyDescent="0.3"/>
    <row r="10631" hidden="1" x14ac:dyDescent="0.3"/>
    <row r="10632" hidden="1" x14ac:dyDescent="0.3"/>
    <row r="10633" hidden="1" x14ac:dyDescent="0.3"/>
    <row r="10634" hidden="1" x14ac:dyDescent="0.3"/>
    <row r="10635" hidden="1" x14ac:dyDescent="0.3"/>
    <row r="10636" hidden="1" x14ac:dyDescent="0.3"/>
    <row r="10637" hidden="1" x14ac:dyDescent="0.3"/>
    <row r="10638" hidden="1" x14ac:dyDescent="0.3"/>
    <row r="10639" hidden="1" x14ac:dyDescent="0.3"/>
    <row r="10640" hidden="1" x14ac:dyDescent="0.3"/>
    <row r="10641" hidden="1" x14ac:dyDescent="0.3"/>
    <row r="10642" hidden="1" x14ac:dyDescent="0.3"/>
    <row r="10643" hidden="1" x14ac:dyDescent="0.3"/>
    <row r="10644" hidden="1" x14ac:dyDescent="0.3"/>
    <row r="10645" hidden="1" x14ac:dyDescent="0.3"/>
    <row r="10646" hidden="1" x14ac:dyDescent="0.3"/>
    <row r="10647" hidden="1" x14ac:dyDescent="0.3"/>
    <row r="10648" hidden="1" x14ac:dyDescent="0.3"/>
    <row r="10649" hidden="1" x14ac:dyDescent="0.3"/>
    <row r="10650" hidden="1" x14ac:dyDescent="0.3"/>
    <row r="10651" hidden="1" x14ac:dyDescent="0.3"/>
    <row r="10652" hidden="1" x14ac:dyDescent="0.3"/>
    <row r="10653" hidden="1" x14ac:dyDescent="0.3"/>
    <row r="10654" hidden="1" x14ac:dyDescent="0.3"/>
    <row r="10655" hidden="1" x14ac:dyDescent="0.3"/>
    <row r="10656" hidden="1" x14ac:dyDescent="0.3"/>
    <row r="10657" hidden="1" x14ac:dyDescent="0.3"/>
    <row r="10658" hidden="1" x14ac:dyDescent="0.3"/>
    <row r="10659" hidden="1" x14ac:dyDescent="0.3"/>
    <row r="10660" hidden="1" x14ac:dyDescent="0.3"/>
    <row r="10661" hidden="1" x14ac:dyDescent="0.3"/>
    <row r="10662" hidden="1" x14ac:dyDescent="0.3"/>
    <row r="10663" hidden="1" x14ac:dyDescent="0.3"/>
    <row r="10664" hidden="1" x14ac:dyDescent="0.3"/>
    <row r="10665" hidden="1" x14ac:dyDescent="0.3"/>
    <row r="10666" hidden="1" x14ac:dyDescent="0.3"/>
    <row r="10667" hidden="1" x14ac:dyDescent="0.3"/>
    <row r="10668" hidden="1" x14ac:dyDescent="0.3"/>
    <row r="10669" hidden="1" x14ac:dyDescent="0.3"/>
    <row r="10670" hidden="1" x14ac:dyDescent="0.3"/>
    <row r="10671" hidden="1" x14ac:dyDescent="0.3"/>
    <row r="10672" hidden="1" x14ac:dyDescent="0.3"/>
    <row r="10673" hidden="1" x14ac:dyDescent="0.3"/>
    <row r="10674" hidden="1" x14ac:dyDescent="0.3"/>
    <row r="10675" hidden="1" x14ac:dyDescent="0.3"/>
    <row r="10676" hidden="1" x14ac:dyDescent="0.3"/>
    <row r="10677" hidden="1" x14ac:dyDescent="0.3"/>
    <row r="10678" hidden="1" x14ac:dyDescent="0.3"/>
    <row r="10679" hidden="1" x14ac:dyDescent="0.3"/>
    <row r="10680" hidden="1" x14ac:dyDescent="0.3"/>
    <row r="10681" hidden="1" x14ac:dyDescent="0.3"/>
    <row r="10682" hidden="1" x14ac:dyDescent="0.3"/>
    <row r="10683" hidden="1" x14ac:dyDescent="0.3"/>
    <row r="10684" hidden="1" x14ac:dyDescent="0.3"/>
    <row r="10685" hidden="1" x14ac:dyDescent="0.3"/>
    <row r="10686" hidden="1" x14ac:dyDescent="0.3"/>
    <row r="10687" hidden="1" x14ac:dyDescent="0.3"/>
    <row r="10688" hidden="1" x14ac:dyDescent="0.3"/>
    <row r="10689" hidden="1" x14ac:dyDescent="0.3"/>
    <row r="10690" hidden="1" x14ac:dyDescent="0.3"/>
    <row r="10691" hidden="1" x14ac:dyDescent="0.3"/>
    <row r="10692" hidden="1" x14ac:dyDescent="0.3"/>
    <row r="10693" hidden="1" x14ac:dyDescent="0.3"/>
    <row r="10694" hidden="1" x14ac:dyDescent="0.3"/>
    <row r="10695" hidden="1" x14ac:dyDescent="0.3"/>
    <row r="10696" hidden="1" x14ac:dyDescent="0.3"/>
    <row r="10697" hidden="1" x14ac:dyDescent="0.3"/>
    <row r="10698" hidden="1" x14ac:dyDescent="0.3"/>
    <row r="10699" hidden="1" x14ac:dyDescent="0.3"/>
    <row r="10700" hidden="1" x14ac:dyDescent="0.3"/>
    <row r="10701" hidden="1" x14ac:dyDescent="0.3"/>
    <row r="10702" hidden="1" x14ac:dyDescent="0.3"/>
    <row r="10703" hidden="1" x14ac:dyDescent="0.3"/>
    <row r="10704" hidden="1" x14ac:dyDescent="0.3"/>
    <row r="10705" hidden="1" x14ac:dyDescent="0.3"/>
    <row r="10706" hidden="1" x14ac:dyDescent="0.3"/>
    <row r="10707" hidden="1" x14ac:dyDescent="0.3"/>
    <row r="10708" hidden="1" x14ac:dyDescent="0.3"/>
    <row r="10709" hidden="1" x14ac:dyDescent="0.3"/>
    <row r="10710" hidden="1" x14ac:dyDescent="0.3"/>
    <row r="10711" hidden="1" x14ac:dyDescent="0.3"/>
    <row r="10712" hidden="1" x14ac:dyDescent="0.3"/>
    <row r="10713" hidden="1" x14ac:dyDescent="0.3"/>
    <row r="10714" hidden="1" x14ac:dyDescent="0.3"/>
    <row r="10715" hidden="1" x14ac:dyDescent="0.3"/>
    <row r="10716" hidden="1" x14ac:dyDescent="0.3"/>
    <row r="10717" hidden="1" x14ac:dyDescent="0.3"/>
    <row r="10718" hidden="1" x14ac:dyDescent="0.3"/>
    <row r="10719" hidden="1" x14ac:dyDescent="0.3"/>
    <row r="10720" hidden="1" x14ac:dyDescent="0.3"/>
    <row r="10721" hidden="1" x14ac:dyDescent="0.3"/>
    <row r="10722" hidden="1" x14ac:dyDescent="0.3"/>
    <row r="10723" hidden="1" x14ac:dyDescent="0.3"/>
    <row r="10724" hidden="1" x14ac:dyDescent="0.3"/>
    <row r="10725" hidden="1" x14ac:dyDescent="0.3"/>
    <row r="10726" hidden="1" x14ac:dyDescent="0.3"/>
    <row r="10727" hidden="1" x14ac:dyDescent="0.3"/>
    <row r="10728" hidden="1" x14ac:dyDescent="0.3"/>
    <row r="10729" hidden="1" x14ac:dyDescent="0.3"/>
    <row r="10730" hidden="1" x14ac:dyDescent="0.3"/>
    <row r="10731" hidden="1" x14ac:dyDescent="0.3"/>
    <row r="10732" hidden="1" x14ac:dyDescent="0.3"/>
    <row r="10733" hidden="1" x14ac:dyDescent="0.3"/>
    <row r="10734" hidden="1" x14ac:dyDescent="0.3"/>
    <row r="10735" hidden="1" x14ac:dyDescent="0.3"/>
    <row r="10736" hidden="1" x14ac:dyDescent="0.3"/>
    <row r="10737" hidden="1" x14ac:dyDescent="0.3"/>
    <row r="10738" hidden="1" x14ac:dyDescent="0.3"/>
    <row r="10739" hidden="1" x14ac:dyDescent="0.3"/>
    <row r="10740" hidden="1" x14ac:dyDescent="0.3"/>
    <row r="10741" hidden="1" x14ac:dyDescent="0.3"/>
    <row r="10742" hidden="1" x14ac:dyDescent="0.3"/>
    <row r="10743" hidden="1" x14ac:dyDescent="0.3"/>
    <row r="10744" hidden="1" x14ac:dyDescent="0.3"/>
    <row r="10745" hidden="1" x14ac:dyDescent="0.3"/>
    <row r="10746" hidden="1" x14ac:dyDescent="0.3"/>
    <row r="10747" hidden="1" x14ac:dyDescent="0.3"/>
    <row r="10748" hidden="1" x14ac:dyDescent="0.3"/>
    <row r="10749" hidden="1" x14ac:dyDescent="0.3"/>
    <row r="10750" hidden="1" x14ac:dyDescent="0.3"/>
    <row r="10751" hidden="1" x14ac:dyDescent="0.3"/>
    <row r="10752" hidden="1" x14ac:dyDescent="0.3"/>
    <row r="10753" hidden="1" x14ac:dyDescent="0.3"/>
    <row r="10754" hidden="1" x14ac:dyDescent="0.3"/>
    <row r="10755" hidden="1" x14ac:dyDescent="0.3"/>
    <row r="10756" hidden="1" x14ac:dyDescent="0.3"/>
    <row r="10757" hidden="1" x14ac:dyDescent="0.3"/>
    <row r="10758" hidden="1" x14ac:dyDescent="0.3"/>
    <row r="10759" hidden="1" x14ac:dyDescent="0.3"/>
    <row r="10760" hidden="1" x14ac:dyDescent="0.3"/>
    <row r="10761" hidden="1" x14ac:dyDescent="0.3"/>
    <row r="10762" hidden="1" x14ac:dyDescent="0.3"/>
    <row r="10763" hidden="1" x14ac:dyDescent="0.3"/>
    <row r="10764" hidden="1" x14ac:dyDescent="0.3"/>
    <row r="10765" hidden="1" x14ac:dyDescent="0.3"/>
    <row r="10766" hidden="1" x14ac:dyDescent="0.3"/>
    <row r="10767" hidden="1" x14ac:dyDescent="0.3"/>
    <row r="10768" hidden="1" x14ac:dyDescent="0.3"/>
    <row r="10769" hidden="1" x14ac:dyDescent="0.3"/>
    <row r="10770" hidden="1" x14ac:dyDescent="0.3"/>
    <row r="10771" hidden="1" x14ac:dyDescent="0.3"/>
    <row r="10772" hidden="1" x14ac:dyDescent="0.3"/>
    <row r="10773" hidden="1" x14ac:dyDescent="0.3"/>
    <row r="10774" hidden="1" x14ac:dyDescent="0.3"/>
    <row r="10775" hidden="1" x14ac:dyDescent="0.3"/>
    <row r="10776" hidden="1" x14ac:dyDescent="0.3"/>
    <row r="10777" hidden="1" x14ac:dyDescent="0.3"/>
    <row r="10778" hidden="1" x14ac:dyDescent="0.3"/>
    <row r="10779" hidden="1" x14ac:dyDescent="0.3"/>
    <row r="10780" hidden="1" x14ac:dyDescent="0.3"/>
    <row r="10781" hidden="1" x14ac:dyDescent="0.3"/>
    <row r="10782" hidden="1" x14ac:dyDescent="0.3"/>
    <row r="10783" hidden="1" x14ac:dyDescent="0.3"/>
    <row r="10784" hidden="1" x14ac:dyDescent="0.3"/>
    <row r="10785" hidden="1" x14ac:dyDescent="0.3"/>
    <row r="10786" hidden="1" x14ac:dyDescent="0.3"/>
    <row r="10787" hidden="1" x14ac:dyDescent="0.3"/>
    <row r="10788" hidden="1" x14ac:dyDescent="0.3"/>
    <row r="10789" hidden="1" x14ac:dyDescent="0.3"/>
    <row r="10790" hidden="1" x14ac:dyDescent="0.3"/>
    <row r="10791" hidden="1" x14ac:dyDescent="0.3"/>
    <row r="10792" hidden="1" x14ac:dyDescent="0.3"/>
    <row r="10793" hidden="1" x14ac:dyDescent="0.3"/>
    <row r="10794" hidden="1" x14ac:dyDescent="0.3"/>
    <row r="10795" hidden="1" x14ac:dyDescent="0.3"/>
    <row r="10796" hidden="1" x14ac:dyDescent="0.3"/>
    <row r="10797" hidden="1" x14ac:dyDescent="0.3"/>
    <row r="10798" hidden="1" x14ac:dyDescent="0.3"/>
    <row r="10799" hidden="1" x14ac:dyDescent="0.3"/>
    <row r="10800" hidden="1" x14ac:dyDescent="0.3"/>
    <row r="10801" hidden="1" x14ac:dyDescent="0.3"/>
    <row r="10802" hidden="1" x14ac:dyDescent="0.3"/>
    <row r="10803" hidden="1" x14ac:dyDescent="0.3"/>
    <row r="10804" hidden="1" x14ac:dyDescent="0.3"/>
    <row r="10805" hidden="1" x14ac:dyDescent="0.3"/>
    <row r="10806" hidden="1" x14ac:dyDescent="0.3"/>
    <row r="10807" hidden="1" x14ac:dyDescent="0.3"/>
    <row r="10808" hidden="1" x14ac:dyDescent="0.3"/>
    <row r="10809" hidden="1" x14ac:dyDescent="0.3"/>
    <row r="10810" hidden="1" x14ac:dyDescent="0.3"/>
    <row r="10811" hidden="1" x14ac:dyDescent="0.3"/>
    <row r="10812" hidden="1" x14ac:dyDescent="0.3"/>
    <row r="10813" hidden="1" x14ac:dyDescent="0.3"/>
    <row r="10814" hidden="1" x14ac:dyDescent="0.3"/>
    <row r="10815" hidden="1" x14ac:dyDescent="0.3"/>
    <row r="10816" hidden="1" x14ac:dyDescent="0.3"/>
    <row r="10817" hidden="1" x14ac:dyDescent="0.3"/>
    <row r="10818" hidden="1" x14ac:dyDescent="0.3"/>
    <row r="10819" hidden="1" x14ac:dyDescent="0.3"/>
    <row r="10820" hidden="1" x14ac:dyDescent="0.3"/>
    <row r="10821" hidden="1" x14ac:dyDescent="0.3"/>
    <row r="10822" hidden="1" x14ac:dyDescent="0.3"/>
    <row r="10823" hidden="1" x14ac:dyDescent="0.3"/>
    <row r="10824" hidden="1" x14ac:dyDescent="0.3"/>
    <row r="10825" hidden="1" x14ac:dyDescent="0.3"/>
    <row r="10826" hidden="1" x14ac:dyDescent="0.3"/>
    <row r="10827" hidden="1" x14ac:dyDescent="0.3"/>
    <row r="10828" hidden="1" x14ac:dyDescent="0.3"/>
    <row r="10829" hidden="1" x14ac:dyDescent="0.3"/>
    <row r="10830" hidden="1" x14ac:dyDescent="0.3"/>
    <row r="10831" hidden="1" x14ac:dyDescent="0.3"/>
    <row r="10832" hidden="1" x14ac:dyDescent="0.3"/>
    <row r="10833" hidden="1" x14ac:dyDescent="0.3"/>
    <row r="10834" hidden="1" x14ac:dyDescent="0.3"/>
    <row r="10835" hidden="1" x14ac:dyDescent="0.3"/>
    <row r="10836" hidden="1" x14ac:dyDescent="0.3"/>
    <row r="10837" hidden="1" x14ac:dyDescent="0.3"/>
    <row r="10838" hidden="1" x14ac:dyDescent="0.3"/>
    <row r="10839" hidden="1" x14ac:dyDescent="0.3"/>
    <row r="10840" hidden="1" x14ac:dyDescent="0.3"/>
    <row r="10841" hidden="1" x14ac:dyDescent="0.3"/>
    <row r="10842" hidden="1" x14ac:dyDescent="0.3"/>
    <row r="10843" hidden="1" x14ac:dyDescent="0.3"/>
    <row r="10844" hidden="1" x14ac:dyDescent="0.3"/>
    <row r="10845" hidden="1" x14ac:dyDescent="0.3"/>
    <row r="10846" hidden="1" x14ac:dyDescent="0.3"/>
    <row r="10847" hidden="1" x14ac:dyDescent="0.3"/>
    <row r="10848" hidden="1" x14ac:dyDescent="0.3"/>
    <row r="10849" hidden="1" x14ac:dyDescent="0.3"/>
    <row r="10850" hidden="1" x14ac:dyDescent="0.3"/>
    <row r="10851" hidden="1" x14ac:dyDescent="0.3"/>
    <row r="10852" hidden="1" x14ac:dyDescent="0.3"/>
    <row r="10853" hidden="1" x14ac:dyDescent="0.3"/>
    <row r="10854" hidden="1" x14ac:dyDescent="0.3"/>
    <row r="10855" hidden="1" x14ac:dyDescent="0.3"/>
    <row r="10856" hidden="1" x14ac:dyDescent="0.3"/>
    <row r="10857" hidden="1" x14ac:dyDescent="0.3"/>
    <row r="10858" hidden="1" x14ac:dyDescent="0.3"/>
    <row r="10859" hidden="1" x14ac:dyDescent="0.3"/>
    <row r="10860" hidden="1" x14ac:dyDescent="0.3"/>
    <row r="10861" hidden="1" x14ac:dyDescent="0.3"/>
    <row r="10862" hidden="1" x14ac:dyDescent="0.3"/>
    <row r="10863" hidden="1" x14ac:dyDescent="0.3"/>
    <row r="10864" hidden="1" x14ac:dyDescent="0.3"/>
    <row r="10865" hidden="1" x14ac:dyDescent="0.3"/>
    <row r="10866" hidden="1" x14ac:dyDescent="0.3"/>
    <row r="10867" hidden="1" x14ac:dyDescent="0.3"/>
    <row r="10868" hidden="1" x14ac:dyDescent="0.3"/>
    <row r="10869" hidden="1" x14ac:dyDescent="0.3"/>
    <row r="10870" hidden="1" x14ac:dyDescent="0.3"/>
    <row r="10871" hidden="1" x14ac:dyDescent="0.3"/>
    <row r="10872" hidden="1" x14ac:dyDescent="0.3"/>
    <row r="10873" hidden="1" x14ac:dyDescent="0.3"/>
    <row r="10874" hidden="1" x14ac:dyDescent="0.3"/>
    <row r="10875" hidden="1" x14ac:dyDescent="0.3"/>
    <row r="10876" hidden="1" x14ac:dyDescent="0.3"/>
    <row r="10877" hidden="1" x14ac:dyDescent="0.3"/>
    <row r="10878" hidden="1" x14ac:dyDescent="0.3"/>
    <row r="10879" hidden="1" x14ac:dyDescent="0.3"/>
    <row r="10880" hidden="1" x14ac:dyDescent="0.3"/>
    <row r="10881" hidden="1" x14ac:dyDescent="0.3"/>
    <row r="10882" hidden="1" x14ac:dyDescent="0.3"/>
    <row r="10883" hidden="1" x14ac:dyDescent="0.3"/>
    <row r="10884" hidden="1" x14ac:dyDescent="0.3"/>
    <row r="10885" hidden="1" x14ac:dyDescent="0.3"/>
    <row r="10886" hidden="1" x14ac:dyDescent="0.3"/>
    <row r="10887" hidden="1" x14ac:dyDescent="0.3"/>
    <row r="10888" hidden="1" x14ac:dyDescent="0.3"/>
    <row r="10889" hidden="1" x14ac:dyDescent="0.3"/>
    <row r="10890" hidden="1" x14ac:dyDescent="0.3"/>
    <row r="10891" hidden="1" x14ac:dyDescent="0.3"/>
    <row r="10892" hidden="1" x14ac:dyDescent="0.3"/>
    <row r="10893" hidden="1" x14ac:dyDescent="0.3"/>
    <row r="10894" hidden="1" x14ac:dyDescent="0.3"/>
    <row r="10895" hidden="1" x14ac:dyDescent="0.3"/>
    <row r="10896" hidden="1" x14ac:dyDescent="0.3"/>
    <row r="10897" hidden="1" x14ac:dyDescent="0.3"/>
    <row r="10898" hidden="1" x14ac:dyDescent="0.3"/>
    <row r="10899" hidden="1" x14ac:dyDescent="0.3"/>
    <row r="10900" hidden="1" x14ac:dyDescent="0.3"/>
    <row r="10901" hidden="1" x14ac:dyDescent="0.3"/>
    <row r="10902" hidden="1" x14ac:dyDescent="0.3"/>
    <row r="10903" hidden="1" x14ac:dyDescent="0.3"/>
    <row r="10904" hidden="1" x14ac:dyDescent="0.3"/>
    <row r="10905" hidden="1" x14ac:dyDescent="0.3"/>
    <row r="10906" hidden="1" x14ac:dyDescent="0.3"/>
    <row r="10907" hidden="1" x14ac:dyDescent="0.3"/>
    <row r="10908" hidden="1" x14ac:dyDescent="0.3"/>
    <row r="10909" hidden="1" x14ac:dyDescent="0.3"/>
    <row r="10910" hidden="1" x14ac:dyDescent="0.3"/>
    <row r="10911" hidden="1" x14ac:dyDescent="0.3"/>
    <row r="10912" hidden="1" x14ac:dyDescent="0.3"/>
    <row r="10913" hidden="1" x14ac:dyDescent="0.3"/>
    <row r="10914" hidden="1" x14ac:dyDescent="0.3"/>
    <row r="10915" hidden="1" x14ac:dyDescent="0.3"/>
    <row r="10916" hidden="1" x14ac:dyDescent="0.3"/>
    <row r="10917" hidden="1" x14ac:dyDescent="0.3"/>
    <row r="10918" hidden="1" x14ac:dyDescent="0.3"/>
    <row r="10919" hidden="1" x14ac:dyDescent="0.3"/>
    <row r="10920" hidden="1" x14ac:dyDescent="0.3"/>
    <row r="10921" hidden="1" x14ac:dyDescent="0.3"/>
    <row r="10922" hidden="1" x14ac:dyDescent="0.3"/>
    <row r="10923" hidden="1" x14ac:dyDescent="0.3"/>
    <row r="10924" hidden="1" x14ac:dyDescent="0.3"/>
    <row r="10925" hidden="1" x14ac:dyDescent="0.3"/>
    <row r="10926" hidden="1" x14ac:dyDescent="0.3"/>
    <row r="10927" hidden="1" x14ac:dyDescent="0.3"/>
    <row r="10928" hidden="1" x14ac:dyDescent="0.3"/>
    <row r="10929" hidden="1" x14ac:dyDescent="0.3"/>
    <row r="10930" hidden="1" x14ac:dyDescent="0.3"/>
    <row r="10931" hidden="1" x14ac:dyDescent="0.3"/>
    <row r="10932" hidden="1" x14ac:dyDescent="0.3"/>
    <row r="10933" hidden="1" x14ac:dyDescent="0.3"/>
    <row r="10934" hidden="1" x14ac:dyDescent="0.3"/>
    <row r="10935" hidden="1" x14ac:dyDescent="0.3"/>
    <row r="10936" hidden="1" x14ac:dyDescent="0.3"/>
    <row r="10937" hidden="1" x14ac:dyDescent="0.3"/>
    <row r="10938" hidden="1" x14ac:dyDescent="0.3"/>
    <row r="10939" hidden="1" x14ac:dyDescent="0.3"/>
    <row r="10940" hidden="1" x14ac:dyDescent="0.3"/>
    <row r="10941" hidden="1" x14ac:dyDescent="0.3"/>
    <row r="10942" hidden="1" x14ac:dyDescent="0.3"/>
    <row r="10943" hidden="1" x14ac:dyDescent="0.3"/>
    <row r="10944" hidden="1" x14ac:dyDescent="0.3"/>
    <row r="10945" hidden="1" x14ac:dyDescent="0.3"/>
    <row r="10946" hidden="1" x14ac:dyDescent="0.3"/>
    <row r="10947" hidden="1" x14ac:dyDescent="0.3"/>
    <row r="10948" hidden="1" x14ac:dyDescent="0.3"/>
    <row r="10949" hidden="1" x14ac:dyDescent="0.3"/>
    <row r="10950" hidden="1" x14ac:dyDescent="0.3"/>
    <row r="10951" hidden="1" x14ac:dyDescent="0.3"/>
    <row r="10952" hidden="1" x14ac:dyDescent="0.3"/>
    <row r="10953" hidden="1" x14ac:dyDescent="0.3"/>
    <row r="10954" hidden="1" x14ac:dyDescent="0.3"/>
    <row r="10955" hidden="1" x14ac:dyDescent="0.3"/>
    <row r="10956" hidden="1" x14ac:dyDescent="0.3"/>
    <row r="10957" hidden="1" x14ac:dyDescent="0.3"/>
    <row r="10958" hidden="1" x14ac:dyDescent="0.3"/>
    <row r="10959" hidden="1" x14ac:dyDescent="0.3"/>
    <row r="10960" hidden="1" x14ac:dyDescent="0.3"/>
    <row r="10961" hidden="1" x14ac:dyDescent="0.3"/>
    <row r="10962" hidden="1" x14ac:dyDescent="0.3"/>
    <row r="10963" hidden="1" x14ac:dyDescent="0.3"/>
    <row r="10964" hidden="1" x14ac:dyDescent="0.3"/>
    <row r="10965" hidden="1" x14ac:dyDescent="0.3"/>
    <row r="10966" hidden="1" x14ac:dyDescent="0.3"/>
    <row r="10967" hidden="1" x14ac:dyDescent="0.3"/>
    <row r="10968" hidden="1" x14ac:dyDescent="0.3"/>
    <row r="10969" hidden="1" x14ac:dyDescent="0.3"/>
    <row r="10970" hidden="1" x14ac:dyDescent="0.3"/>
    <row r="10971" hidden="1" x14ac:dyDescent="0.3"/>
    <row r="10972" hidden="1" x14ac:dyDescent="0.3"/>
    <row r="10973" hidden="1" x14ac:dyDescent="0.3"/>
    <row r="10974" hidden="1" x14ac:dyDescent="0.3"/>
    <row r="10975" hidden="1" x14ac:dyDescent="0.3"/>
    <row r="10976" hidden="1" x14ac:dyDescent="0.3"/>
    <row r="10977" hidden="1" x14ac:dyDescent="0.3"/>
    <row r="10978" hidden="1" x14ac:dyDescent="0.3"/>
    <row r="10979" hidden="1" x14ac:dyDescent="0.3"/>
    <row r="10980" hidden="1" x14ac:dyDescent="0.3"/>
    <row r="10981" hidden="1" x14ac:dyDescent="0.3"/>
    <row r="10982" hidden="1" x14ac:dyDescent="0.3"/>
    <row r="10983" hidden="1" x14ac:dyDescent="0.3"/>
    <row r="10984" hidden="1" x14ac:dyDescent="0.3"/>
    <row r="10985" hidden="1" x14ac:dyDescent="0.3"/>
    <row r="10986" hidden="1" x14ac:dyDescent="0.3"/>
    <row r="10987" hidden="1" x14ac:dyDescent="0.3"/>
    <row r="10988" hidden="1" x14ac:dyDescent="0.3"/>
    <row r="10989" hidden="1" x14ac:dyDescent="0.3"/>
    <row r="10990" hidden="1" x14ac:dyDescent="0.3"/>
    <row r="10991" hidden="1" x14ac:dyDescent="0.3"/>
    <row r="10992" hidden="1" x14ac:dyDescent="0.3"/>
    <row r="10993" hidden="1" x14ac:dyDescent="0.3"/>
    <row r="10994" hidden="1" x14ac:dyDescent="0.3"/>
    <row r="10995" hidden="1" x14ac:dyDescent="0.3"/>
    <row r="10996" hidden="1" x14ac:dyDescent="0.3"/>
    <row r="10997" hidden="1" x14ac:dyDescent="0.3"/>
    <row r="10998" hidden="1" x14ac:dyDescent="0.3"/>
    <row r="10999" hidden="1" x14ac:dyDescent="0.3"/>
    <row r="11000" hidden="1" x14ac:dyDescent="0.3"/>
    <row r="11001" hidden="1" x14ac:dyDescent="0.3"/>
    <row r="11002" hidden="1" x14ac:dyDescent="0.3"/>
    <row r="11003" hidden="1" x14ac:dyDescent="0.3"/>
    <row r="11004" hidden="1" x14ac:dyDescent="0.3"/>
    <row r="11005" hidden="1" x14ac:dyDescent="0.3"/>
    <row r="11006" hidden="1" x14ac:dyDescent="0.3"/>
    <row r="11007" hidden="1" x14ac:dyDescent="0.3"/>
    <row r="11008" hidden="1" x14ac:dyDescent="0.3"/>
    <row r="11009" hidden="1" x14ac:dyDescent="0.3"/>
    <row r="11010" hidden="1" x14ac:dyDescent="0.3"/>
    <row r="11011" hidden="1" x14ac:dyDescent="0.3"/>
    <row r="11012" hidden="1" x14ac:dyDescent="0.3"/>
    <row r="11013" hidden="1" x14ac:dyDescent="0.3"/>
    <row r="11014" hidden="1" x14ac:dyDescent="0.3"/>
    <row r="11015" hidden="1" x14ac:dyDescent="0.3"/>
    <row r="11016" hidden="1" x14ac:dyDescent="0.3"/>
    <row r="11017" hidden="1" x14ac:dyDescent="0.3"/>
    <row r="11018" hidden="1" x14ac:dyDescent="0.3"/>
    <row r="11019" hidden="1" x14ac:dyDescent="0.3"/>
    <row r="11020" hidden="1" x14ac:dyDescent="0.3"/>
    <row r="11021" hidden="1" x14ac:dyDescent="0.3"/>
    <row r="11022" hidden="1" x14ac:dyDescent="0.3"/>
    <row r="11023" hidden="1" x14ac:dyDescent="0.3"/>
    <row r="11024" hidden="1" x14ac:dyDescent="0.3"/>
    <row r="11025" hidden="1" x14ac:dyDescent="0.3"/>
    <row r="11026" hidden="1" x14ac:dyDescent="0.3"/>
    <row r="11027" hidden="1" x14ac:dyDescent="0.3"/>
    <row r="11028" hidden="1" x14ac:dyDescent="0.3"/>
    <row r="11029" hidden="1" x14ac:dyDescent="0.3"/>
    <row r="11030" hidden="1" x14ac:dyDescent="0.3"/>
    <row r="11031" hidden="1" x14ac:dyDescent="0.3"/>
    <row r="11032" hidden="1" x14ac:dyDescent="0.3"/>
    <row r="11033" hidden="1" x14ac:dyDescent="0.3"/>
    <row r="11034" hidden="1" x14ac:dyDescent="0.3"/>
    <row r="11035" hidden="1" x14ac:dyDescent="0.3"/>
    <row r="11036" hidden="1" x14ac:dyDescent="0.3"/>
    <row r="11037" hidden="1" x14ac:dyDescent="0.3"/>
    <row r="11038" hidden="1" x14ac:dyDescent="0.3"/>
    <row r="11039" hidden="1" x14ac:dyDescent="0.3"/>
    <row r="11040" hidden="1" x14ac:dyDescent="0.3"/>
    <row r="11041" hidden="1" x14ac:dyDescent="0.3"/>
    <row r="11042" hidden="1" x14ac:dyDescent="0.3"/>
    <row r="11043" hidden="1" x14ac:dyDescent="0.3"/>
    <row r="11044" hidden="1" x14ac:dyDescent="0.3"/>
    <row r="11045" hidden="1" x14ac:dyDescent="0.3"/>
    <row r="11046" hidden="1" x14ac:dyDescent="0.3"/>
    <row r="11047" hidden="1" x14ac:dyDescent="0.3"/>
    <row r="11048" hidden="1" x14ac:dyDescent="0.3"/>
    <row r="11049" hidden="1" x14ac:dyDescent="0.3"/>
    <row r="11050" hidden="1" x14ac:dyDescent="0.3"/>
    <row r="11051" hidden="1" x14ac:dyDescent="0.3"/>
    <row r="11052" hidden="1" x14ac:dyDescent="0.3"/>
    <row r="11053" hidden="1" x14ac:dyDescent="0.3"/>
    <row r="11054" hidden="1" x14ac:dyDescent="0.3"/>
    <row r="11055" hidden="1" x14ac:dyDescent="0.3"/>
    <row r="11056" hidden="1" x14ac:dyDescent="0.3"/>
    <row r="11057" hidden="1" x14ac:dyDescent="0.3"/>
    <row r="11058" hidden="1" x14ac:dyDescent="0.3"/>
    <row r="11059" hidden="1" x14ac:dyDescent="0.3"/>
    <row r="11060" hidden="1" x14ac:dyDescent="0.3"/>
    <row r="11061" hidden="1" x14ac:dyDescent="0.3"/>
    <row r="11062" hidden="1" x14ac:dyDescent="0.3"/>
    <row r="11063" hidden="1" x14ac:dyDescent="0.3"/>
    <row r="11064" hidden="1" x14ac:dyDescent="0.3"/>
    <row r="11065" hidden="1" x14ac:dyDescent="0.3"/>
    <row r="11066" hidden="1" x14ac:dyDescent="0.3"/>
    <row r="11067" hidden="1" x14ac:dyDescent="0.3"/>
    <row r="11068" hidden="1" x14ac:dyDescent="0.3"/>
    <row r="11069" hidden="1" x14ac:dyDescent="0.3"/>
    <row r="11070" hidden="1" x14ac:dyDescent="0.3"/>
    <row r="11071" hidden="1" x14ac:dyDescent="0.3"/>
    <row r="11072" hidden="1" x14ac:dyDescent="0.3"/>
    <row r="11073" hidden="1" x14ac:dyDescent="0.3"/>
    <row r="11074" hidden="1" x14ac:dyDescent="0.3"/>
    <row r="11075" hidden="1" x14ac:dyDescent="0.3"/>
    <row r="11076" hidden="1" x14ac:dyDescent="0.3"/>
    <row r="11077" hidden="1" x14ac:dyDescent="0.3"/>
    <row r="11078" hidden="1" x14ac:dyDescent="0.3"/>
    <row r="11079" hidden="1" x14ac:dyDescent="0.3"/>
    <row r="11080" hidden="1" x14ac:dyDescent="0.3"/>
    <row r="11081" hidden="1" x14ac:dyDescent="0.3"/>
    <row r="11082" hidden="1" x14ac:dyDescent="0.3"/>
    <row r="11083" hidden="1" x14ac:dyDescent="0.3"/>
    <row r="11084" hidden="1" x14ac:dyDescent="0.3"/>
    <row r="11085" hidden="1" x14ac:dyDescent="0.3"/>
    <row r="11086" hidden="1" x14ac:dyDescent="0.3"/>
    <row r="11087" hidden="1" x14ac:dyDescent="0.3"/>
    <row r="11088" hidden="1" x14ac:dyDescent="0.3"/>
    <row r="11089" hidden="1" x14ac:dyDescent="0.3"/>
    <row r="11090" hidden="1" x14ac:dyDescent="0.3"/>
    <row r="11091" hidden="1" x14ac:dyDescent="0.3"/>
    <row r="11092" hidden="1" x14ac:dyDescent="0.3"/>
    <row r="11093" hidden="1" x14ac:dyDescent="0.3"/>
    <row r="11094" hidden="1" x14ac:dyDescent="0.3"/>
    <row r="11095" hidden="1" x14ac:dyDescent="0.3"/>
    <row r="11096" hidden="1" x14ac:dyDescent="0.3"/>
    <row r="11097" hidden="1" x14ac:dyDescent="0.3"/>
    <row r="11098" hidden="1" x14ac:dyDescent="0.3"/>
    <row r="11099" hidden="1" x14ac:dyDescent="0.3"/>
    <row r="11100" hidden="1" x14ac:dyDescent="0.3"/>
    <row r="11101" hidden="1" x14ac:dyDescent="0.3"/>
    <row r="11102" hidden="1" x14ac:dyDescent="0.3"/>
    <row r="11103" hidden="1" x14ac:dyDescent="0.3"/>
    <row r="11104" hidden="1" x14ac:dyDescent="0.3"/>
    <row r="11105" hidden="1" x14ac:dyDescent="0.3"/>
    <row r="11106" hidden="1" x14ac:dyDescent="0.3"/>
    <row r="11107" hidden="1" x14ac:dyDescent="0.3"/>
    <row r="11108" hidden="1" x14ac:dyDescent="0.3"/>
    <row r="11109" hidden="1" x14ac:dyDescent="0.3"/>
    <row r="11110" hidden="1" x14ac:dyDescent="0.3"/>
    <row r="11111" hidden="1" x14ac:dyDescent="0.3"/>
    <row r="11112" hidden="1" x14ac:dyDescent="0.3"/>
    <row r="11113" hidden="1" x14ac:dyDescent="0.3"/>
    <row r="11114" hidden="1" x14ac:dyDescent="0.3"/>
    <row r="11115" hidden="1" x14ac:dyDescent="0.3"/>
    <row r="11116" hidden="1" x14ac:dyDescent="0.3"/>
    <row r="11117" hidden="1" x14ac:dyDescent="0.3"/>
    <row r="11118" hidden="1" x14ac:dyDescent="0.3"/>
    <row r="11119" hidden="1" x14ac:dyDescent="0.3"/>
    <row r="11120" hidden="1" x14ac:dyDescent="0.3"/>
    <row r="11121" hidden="1" x14ac:dyDescent="0.3"/>
    <row r="11122" hidden="1" x14ac:dyDescent="0.3"/>
    <row r="11123" hidden="1" x14ac:dyDescent="0.3"/>
    <row r="11124" hidden="1" x14ac:dyDescent="0.3"/>
    <row r="11125" hidden="1" x14ac:dyDescent="0.3"/>
    <row r="11126" hidden="1" x14ac:dyDescent="0.3"/>
    <row r="11127" hidden="1" x14ac:dyDescent="0.3"/>
    <row r="11128" hidden="1" x14ac:dyDescent="0.3"/>
    <row r="11129" hidden="1" x14ac:dyDescent="0.3"/>
    <row r="11130" hidden="1" x14ac:dyDescent="0.3"/>
    <row r="11131" hidden="1" x14ac:dyDescent="0.3"/>
    <row r="11132" hidden="1" x14ac:dyDescent="0.3"/>
    <row r="11133" hidden="1" x14ac:dyDescent="0.3"/>
    <row r="11134" hidden="1" x14ac:dyDescent="0.3"/>
    <row r="11135" hidden="1" x14ac:dyDescent="0.3"/>
    <row r="11136" hidden="1" x14ac:dyDescent="0.3"/>
    <row r="11137" hidden="1" x14ac:dyDescent="0.3"/>
    <row r="11138" hidden="1" x14ac:dyDescent="0.3"/>
    <row r="11139" hidden="1" x14ac:dyDescent="0.3"/>
    <row r="11140" hidden="1" x14ac:dyDescent="0.3"/>
    <row r="11141" hidden="1" x14ac:dyDescent="0.3"/>
    <row r="11142" hidden="1" x14ac:dyDescent="0.3"/>
    <row r="11143" hidden="1" x14ac:dyDescent="0.3"/>
    <row r="11144" hidden="1" x14ac:dyDescent="0.3"/>
    <row r="11145" hidden="1" x14ac:dyDescent="0.3"/>
    <row r="11146" hidden="1" x14ac:dyDescent="0.3"/>
    <row r="11147" hidden="1" x14ac:dyDescent="0.3"/>
    <row r="11148" hidden="1" x14ac:dyDescent="0.3"/>
    <row r="11149" hidden="1" x14ac:dyDescent="0.3"/>
    <row r="11150" hidden="1" x14ac:dyDescent="0.3"/>
    <row r="11151" hidden="1" x14ac:dyDescent="0.3"/>
    <row r="11152" hidden="1" x14ac:dyDescent="0.3"/>
    <row r="11153" hidden="1" x14ac:dyDescent="0.3"/>
    <row r="11154" hidden="1" x14ac:dyDescent="0.3"/>
    <row r="11155" hidden="1" x14ac:dyDescent="0.3"/>
    <row r="11156" hidden="1" x14ac:dyDescent="0.3"/>
    <row r="11157" hidden="1" x14ac:dyDescent="0.3"/>
    <row r="11158" hidden="1" x14ac:dyDescent="0.3"/>
    <row r="11159" hidden="1" x14ac:dyDescent="0.3"/>
    <row r="11160" hidden="1" x14ac:dyDescent="0.3"/>
    <row r="11161" hidden="1" x14ac:dyDescent="0.3"/>
    <row r="11162" hidden="1" x14ac:dyDescent="0.3"/>
    <row r="11163" hidden="1" x14ac:dyDescent="0.3"/>
    <row r="11164" hidden="1" x14ac:dyDescent="0.3"/>
    <row r="11165" hidden="1" x14ac:dyDescent="0.3"/>
    <row r="11166" hidden="1" x14ac:dyDescent="0.3"/>
    <row r="11167" hidden="1" x14ac:dyDescent="0.3"/>
    <row r="11168" hidden="1" x14ac:dyDescent="0.3"/>
    <row r="11169" hidden="1" x14ac:dyDescent="0.3"/>
    <row r="11170" hidden="1" x14ac:dyDescent="0.3"/>
    <row r="11171" hidden="1" x14ac:dyDescent="0.3"/>
    <row r="11172" hidden="1" x14ac:dyDescent="0.3"/>
    <row r="11173" hidden="1" x14ac:dyDescent="0.3"/>
    <row r="11174" hidden="1" x14ac:dyDescent="0.3"/>
    <row r="11175" hidden="1" x14ac:dyDescent="0.3"/>
    <row r="11176" hidden="1" x14ac:dyDescent="0.3"/>
    <row r="11177" hidden="1" x14ac:dyDescent="0.3"/>
    <row r="11178" hidden="1" x14ac:dyDescent="0.3"/>
    <row r="11179" hidden="1" x14ac:dyDescent="0.3"/>
    <row r="11180" hidden="1" x14ac:dyDescent="0.3"/>
    <row r="11181" hidden="1" x14ac:dyDescent="0.3"/>
    <row r="11182" hidden="1" x14ac:dyDescent="0.3"/>
    <row r="11183" hidden="1" x14ac:dyDescent="0.3"/>
    <row r="11184" hidden="1" x14ac:dyDescent="0.3"/>
    <row r="11185" hidden="1" x14ac:dyDescent="0.3"/>
    <row r="11186" hidden="1" x14ac:dyDescent="0.3"/>
    <row r="11187" hidden="1" x14ac:dyDescent="0.3"/>
    <row r="11188" hidden="1" x14ac:dyDescent="0.3"/>
    <row r="11189" hidden="1" x14ac:dyDescent="0.3"/>
    <row r="11190" hidden="1" x14ac:dyDescent="0.3"/>
    <row r="11191" hidden="1" x14ac:dyDescent="0.3"/>
    <row r="11192" hidden="1" x14ac:dyDescent="0.3"/>
    <row r="11193" hidden="1" x14ac:dyDescent="0.3"/>
    <row r="11194" hidden="1" x14ac:dyDescent="0.3"/>
    <row r="11195" hidden="1" x14ac:dyDescent="0.3"/>
    <row r="11196" hidden="1" x14ac:dyDescent="0.3"/>
    <row r="11197" hidden="1" x14ac:dyDescent="0.3"/>
    <row r="11198" hidden="1" x14ac:dyDescent="0.3"/>
    <row r="11199" hidden="1" x14ac:dyDescent="0.3"/>
    <row r="11200" hidden="1" x14ac:dyDescent="0.3"/>
    <row r="11201" hidden="1" x14ac:dyDescent="0.3"/>
    <row r="11202" hidden="1" x14ac:dyDescent="0.3"/>
    <row r="11203" hidden="1" x14ac:dyDescent="0.3"/>
    <row r="11204" hidden="1" x14ac:dyDescent="0.3"/>
    <row r="11205" hidden="1" x14ac:dyDescent="0.3"/>
    <row r="11206" hidden="1" x14ac:dyDescent="0.3"/>
    <row r="11207" hidden="1" x14ac:dyDescent="0.3"/>
    <row r="11208" hidden="1" x14ac:dyDescent="0.3"/>
    <row r="11209" hidden="1" x14ac:dyDescent="0.3"/>
    <row r="11210" hidden="1" x14ac:dyDescent="0.3"/>
    <row r="11211" hidden="1" x14ac:dyDescent="0.3"/>
    <row r="11212" hidden="1" x14ac:dyDescent="0.3"/>
    <row r="11213" hidden="1" x14ac:dyDescent="0.3"/>
    <row r="11214" hidden="1" x14ac:dyDescent="0.3"/>
    <row r="11215" hidden="1" x14ac:dyDescent="0.3"/>
    <row r="11216" hidden="1" x14ac:dyDescent="0.3"/>
    <row r="11217" hidden="1" x14ac:dyDescent="0.3"/>
    <row r="11218" hidden="1" x14ac:dyDescent="0.3"/>
    <row r="11219" hidden="1" x14ac:dyDescent="0.3"/>
    <row r="11220" hidden="1" x14ac:dyDescent="0.3"/>
    <row r="11221" hidden="1" x14ac:dyDescent="0.3"/>
    <row r="11222" hidden="1" x14ac:dyDescent="0.3"/>
    <row r="11223" hidden="1" x14ac:dyDescent="0.3"/>
    <row r="11224" hidden="1" x14ac:dyDescent="0.3"/>
    <row r="11225" hidden="1" x14ac:dyDescent="0.3"/>
    <row r="11226" hidden="1" x14ac:dyDescent="0.3"/>
    <row r="11227" hidden="1" x14ac:dyDescent="0.3"/>
    <row r="11228" hidden="1" x14ac:dyDescent="0.3"/>
    <row r="11229" hidden="1" x14ac:dyDescent="0.3"/>
    <row r="11230" hidden="1" x14ac:dyDescent="0.3"/>
    <row r="11231" hidden="1" x14ac:dyDescent="0.3"/>
    <row r="11232" hidden="1" x14ac:dyDescent="0.3"/>
    <row r="11233" hidden="1" x14ac:dyDescent="0.3"/>
    <row r="11234" hidden="1" x14ac:dyDescent="0.3"/>
    <row r="11235" hidden="1" x14ac:dyDescent="0.3"/>
    <row r="11236" hidden="1" x14ac:dyDescent="0.3"/>
    <row r="11237" hidden="1" x14ac:dyDescent="0.3"/>
    <row r="11238" hidden="1" x14ac:dyDescent="0.3"/>
    <row r="11239" hidden="1" x14ac:dyDescent="0.3"/>
    <row r="11240" hidden="1" x14ac:dyDescent="0.3"/>
    <row r="11241" hidden="1" x14ac:dyDescent="0.3"/>
    <row r="11242" hidden="1" x14ac:dyDescent="0.3"/>
    <row r="11243" hidden="1" x14ac:dyDescent="0.3"/>
    <row r="11244" hidden="1" x14ac:dyDescent="0.3"/>
    <row r="11245" hidden="1" x14ac:dyDescent="0.3"/>
    <row r="11246" hidden="1" x14ac:dyDescent="0.3"/>
    <row r="11247" hidden="1" x14ac:dyDescent="0.3"/>
    <row r="11248" hidden="1" x14ac:dyDescent="0.3"/>
    <row r="11249" hidden="1" x14ac:dyDescent="0.3"/>
    <row r="11250" hidden="1" x14ac:dyDescent="0.3"/>
    <row r="11251" hidden="1" x14ac:dyDescent="0.3"/>
    <row r="11252" hidden="1" x14ac:dyDescent="0.3"/>
    <row r="11253" hidden="1" x14ac:dyDescent="0.3"/>
    <row r="11254" hidden="1" x14ac:dyDescent="0.3"/>
    <row r="11255" hidden="1" x14ac:dyDescent="0.3"/>
    <row r="11256" hidden="1" x14ac:dyDescent="0.3"/>
    <row r="11257" hidden="1" x14ac:dyDescent="0.3"/>
    <row r="11258" hidden="1" x14ac:dyDescent="0.3"/>
    <row r="11259" hidden="1" x14ac:dyDescent="0.3"/>
    <row r="11260" hidden="1" x14ac:dyDescent="0.3"/>
    <row r="11261" hidden="1" x14ac:dyDescent="0.3"/>
    <row r="11262" hidden="1" x14ac:dyDescent="0.3"/>
    <row r="11263" hidden="1" x14ac:dyDescent="0.3"/>
    <row r="11264" hidden="1" x14ac:dyDescent="0.3"/>
    <row r="11265" hidden="1" x14ac:dyDescent="0.3"/>
    <row r="11266" hidden="1" x14ac:dyDescent="0.3"/>
    <row r="11267" hidden="1" x14ac:dyDescent="0.3"/>
    <row r="11268" hidden="1" x14ac:dyDescent="0.3"/>
    <row r="11269" hidden="1" x14ac:dyDescent="0.3"/>
    <row r="11270" hidden="1" x14ac:dyDescent="0.3"/>
    <row r="11271" hidden="1" x14ac:dyDescent="0.3"/>
    <row r="11272" hidden="1" x14ac:dyDescent="0.3"/>
    <row r="11273" hidden="1" x14ac:dyDescent="0.3"/>
    <row r="11274" hidden="1" x14ac:dyDescent="0.3"/>
    <row r="11275" hidden="1" x14ac:dyDescent="0.3"/>
    <row r="11276" hidden="1" x14ac:dyDescent="0.3"/>
    <row r="11277" hidden="1" x14ac:dyDescent="0.3"/>
    <row r="11278" hidden="1" x14ac:dyDescent="0.3"/>
    <row r="11279" hidden="1" x14ac:dyDescent="0.3"/>
    <row r="11280" hidden="1" x14ac:dyDescent="0.3"/>
    <row r="11281" hidden="1" x14ac:dyDescent="0.3"/>
    <row r="11282" hidden="1" x14ac:dyDescent="0.3"/>
    <row r="11283" hidden="1" x14ac:dyDescent="0.3"/>
    <row r="11284" hidden="1" x14ac:dyDescent="0.3"/>
    <row r="11285" hidden="1" x14ac:dyDescent="0.3"/>
    <row r="11286" hidden="1" x14ac:dyDescent="0.3"/>
    <row r="11287" hidden="1" x14ac:dyDescent="0.3"/>
    <row r="11288" hidden="1" x14ac:dyDescent="0.3"/>
    <row r="11289" hidden="1" x14ac:dyDescent="0.3"/>
    <row r="11290" hidden="1" x14ac:dyDescent="0.3"/>
    <row r="11291" hidden="1" x14ac:dyDescent="0.3"/>
    <row r="11292" hidden="1" x14ac:dyDescent="0.3"/>
    <row r="11293" hidden="1" x14ac:dyDescent="0.3"/>
    <row r="11294" hidden="1" x14ac:dyDescent="0.3"/>
    <row r="11295" hidden="1" x14ac:dyDescent="0.3"/>
    <row r="11296" hidden="1" x14ac:dyDescent="0.3"/>
    <row r="11297" hidden="1" x14ac:dyDescent="0.3"/>
    <row r="11298" hidden="1" x14ac:dyDescent="0.3"/>
    <row r="11299" hidden="1" x14ac:dyDescent="0.3"/>
    <row r="11300" hidden="1" x14ac:dyDescent="0.3"/>
    <row r="11301" hidden="1" x14ac:dyDescent="0.3"/>
    <row r="11302" hidden="1" x14ac:dyDescent="0.3"/>
    <row r="11303" hidden="1" x14ac:dyDescent="0.3"/>
    <row r="11304" hidden="1" x14ac:dyDescent="0.3"/>
    <row r="11305" hidden="1" x14ac:dyDescent="0.3"/>
    <row r="11306" hidden="1" x14ac:dyDescent="0.3"/>
    <row r="11307" hidden="1" x14ac:dyDescent="0.3"/>
    <row r="11308" hidden="1" x14ac:dyDescent="0.3"/>
    <row r="11309" hidden="1" x14ac:dyDescent="0.3"/>
    <row r="11310" hidden="1" x14ac:dyDescent="0.3"/>
    <row r="11311" hidden="1" x14ac:dyDescent="0.3"/>
    <row r="11312" hidden="1" x14ac:dyDescent="0.3"/>
    <row r="11313" hidden="1" x14ac:dyDescent="0.3"/>
    <row r="11314" hidden="1" x14ac:dyDescent="0.3"/>
    <row r="11315" hidden="1" x14ac:dyDescent="0.3"/>
    <row r="11316" hidden="1" x14ac:dyDescent="0.3"/>
    <row r="11317" hidden="1" x14ac:dyDescent="0.3"/>
    <row r="11318" hidden="1" x14ac:dyDescent="0.3"/>
    <row r="11319" hidden="1" x14ac:dyDescent="0.3"/>
    <row r="11320" hidden="1" x14ac:dyDescent="0.3"/>
    <row r="11321" hidden="1" x14ac:dyDescent="0.3"/>
    <row r="11322" hidden="1" x14ac:dyDescent="0.3"/>
    <row r="11323" hidden="1" x14ac:dyDescent="0.3"/>
    <row r="11324" hidden="1" x14ac:dyDescent="0.3"/>
    <row r="11325" hidden="1" x14ac:dyDescent="0.3"/>
    <row r="11326" hidden="1" x14ac:dyDescent="0.3"/>
    <row r="11327" hidden="1" x14ac:dyDescent="0.3"/>
    <row r="11328" hidden="1" x14ac:dyDescent="0.3"/>
    <row r="11329" hidden="1" x14ac:dyDescent="0.3"/>
    <row r="11330" hidden="1" x14ac:dyDescent="0.3"/>
    <row r="11331" hidden="1" x14ac:dyDescent="0.3"/>
    <row r="11332" hidden="1" x14ac:dyDescent="0.3"/>
    <row r="11333" hidden="1" x14ac:dyDescent="0.3"/>
    <row r="11334" hidden="1" x14ac:dyDescent="0.3"/>
    <row r="11335" hidden="1" x14ac:dyDescent="0.3"/>
    <row r="11336" hidden="1" x14ac:dyDescent="0.3"/>
    <row r="11337" hidden="1" x14ac:dyDescent="0.3"/>
    <row r="11338" hidden="1" x14ac:dyDescent="0.3"/>
    <row r="11339" hidden="1" x14ac:dyDescent="0.3"/>
    <row r="11340" hidden="1" x14ac:dyDescent="0.3"/>
    <row r="11341" hidden="1" x14ac:dyDescent="0.3"/>
    <row r="11342" hidden="1" x14ac:dyDescent="0.3"/>
    <row r="11343" hidden="1" x14ac:dyDescent="0.3"/>
    <row r="11344" hidden="1" x14ac:dyDescent="0.3"/>
    <row r="11345" hidden="1" x14ac:dyDescent="0.3"/>
    <row r="11346" hidden="1" x14ac:dyDescent="0.3"/>
    <row r="11347" hidden="1" x14ac:dyDescent="0.3"/>
    <row r="11348" hidden="1" x14ac:dyDescent="0.3"/>
    <row r="11349" hidden="1" x14ac:dyDescent="0.3"/>
    <row r="11350" hidden="1" x14ac:dyDescent="0.3"/>
    <row r="11351" hidden="1" x14ac:dyDescent="0.3"/>
    <row r="11352" hidden="1" x14ac:dyDescent="0.3"/>
    <row r="11353" hidden="1" x14ac:dyDescent="0.3"/>
    <row r="11354" hidden="1" x14ac:dyDescent="0.3"/>
    <row r="11355" hidden="1" x14ac:dyDescent="0.3"/>
    <row r="11356" hidden="1" x14ac:dyDescent="0.3"/>
    <row r="11357" hidden="1" x14ac:dyDescent="0.3"/>
    <row r="11358" hidden="1" x14ac:dyDescent="0.3"/>
    <row r="11359" hidden="1" x14ac:dyDescent="0.3"/>
    <row r="11360" hidden="1" x14ac:dyDescent="0.3"/>
    <row r="11361" hidden="1" x14ac:dyDescent="0.3"/>
    <row r="11362" hidden="1" x14ac:dyDescent="0.3"/>
    <row r="11363" hidden="1" x14ac:dyDescent="0.3"/>
    <row r="11364" hidden="1" x14ac:dyDescent="0.3"/>
    <row r="11365" hidden="1" x14ac:dyDescent="0.3"/>
    <row r="11366" hidden="1" x14ac:dyDescent="0.3"/>
    <row r="11367" hidden="1" x14ac:dyDescent="0.3"/>
    <row r="11368" hidden="1" x14ac:dyDescent="0.3"/>
    <row r="11369" hidden="1" x14ac:dyDescent="0.3"/>
    <row r="11370" hidden="1" x14ac:dyDescent="0.3"/>
    <row r="11371" hidden="1" x14ac:dyDescent="0.3"/>
    <row r="11372" hidden="1" x14ac:dyDescent="0.3"/>
    <row r="11373" hidden="1" x14ac:dyDescent="0.3"/>
    <row r="11374" hidden="1" x14ac:dyDescent="0.3"/>
    <row r="11375" hidden="1" x14ac:dyDescent="0.3"/>
    <row r="11376" hidden="1" x14ac:dyDescent="0.3"/>
    <row r="11377" hidden="1" x14ac:dyDescent="0.3"/>
    <row r="11378" hidden="1" x14ac:dyDescent="0.3"/>
    <row r="11379" hidden="1" x14ac:dyDescent="0.3"/>
    <row r="11380" hidden="1" x14ac:dyDescent="0.3"/>
    <row r="11381" hidden="1" x14ac:dyDescent="0.3"/>
    <row r="11382" hidden="1" x14ac:dyDescent="0.3"/>
    <row r="11383" hidden="1" x14ac:dyDescent="0.3"/>
    <row r="11384" hidden="1" x14ac:dyDescent="0.3"/>
    <row r="11385" hidden="1" x14ac:dyDescent="0.3"/>
    <row r="11386" hidden="1" x14ac:dyDescent="0.3"/>
    <row r="11387" hidden="1" x14ac:dyDescent="0.3"/>
    <row r="11388" hidden="1" x14ac:dyDescent="0.3"/>
    <row r="11389" hidden="1" x14ac:dyDescent="0.3"/>
    <row r="11390" hidden="1" x14ac:dyDescent="0.3"/>
    <row r="11391" hidden="1" x14ac:dyDescent="0.3"/>
    <row r="11392" hidden="1" x14ac:dyDescent="0.3"/>
    <row r="11393" hidden="1" x14ac:dyDescent="0.3"/>
    <row r="11394" hidden="1" x14ac:dyDescent="0.3"/>
    <row r="11395" hidden="1" x14ac:dyDescent="0.3"/>
    <row r="11396" hidden="1" x14ac:dyDescent="0.3"/>
    <row r="11397" hidden="1" x14ac:dyDescent="0.3"/>
    <row r="11398" hidden="1" x14ac:dyDescent="0.3"/>
    <row r="11399" hidden="1" x14ac:dyDescent="0.3"/>
    <row r="11400" hidden="1" x14ac:dyDescent="0.3"/>
    <row r="11401" hidden="1" x14ac:dyDescent="0.3"/>
    <row r="11402" hidden="1" x14ac:dyDescent="0.3"/>
    <row r="11403" hidden="1" x14ac:dyDescent="0.3"/>
    <row r="11404" hidden="1" x14ac:dyDescent="0.3"/>
    <row r="11405" hidden="1" x14ac:dyDescent="0.3"/>
    <row r="11406" hidden="1" x14ac:dyDescent="0.3"/>
    <row r="11407" hidden="1" x14ac:dyDescent="0.3"/>
    <row r="11408" hidden="1" x14ac:dyDescent="0.3"/>
    <row r="11409" hidden="1" x14ac:dyDescent="0.3"/>
    <row r="11410" hidden="1" x14ac:dyDescent="0.3"/>
    <row r="11411" hidden="1" x14ac:dyDescent="0.3"/>
    <row r="11412" hidden="1" x14ac:dyDescent="0.3"/>
    <row r="11413" hidden="1" x14ac:dyDescent="0.3"/>
    <row r="11414" hidden="1" x14ac:dyDescent="0.3"/>
    <row r="11415" hidden="1" x14ac:dyDescent="0.3"/>
    <row r="11416" hidden="1" x14ac:dyDescent="0.3"/>
    <row r="11417" hidden="1" x14ac:dyDescent="0.3"/>
    <row r="11418" hidden="1" x14ac:dyDescent="0.3"/>
    <row r="11419" hidden="1" x14ac:dyDescent="0.3"/>
    <row r="11420" hidden="1" x14ac:dyDescent="0.3"/>
    <row r="11421" hidden="1" x14ac:dyDescent="0.3"/>
    <row r="11422" hidden="1" x14ac:dyDescent="0.3"/>
    <row r="11423" hidden="1" x14ac:dyDescent="0.3"/>
    <row r="11424" hidden="1" x14ac:dyDescent="0.3"/>
    <row r="11425" hidden="1" x14ac:dyDescent="0.3"/>
    <row r="11426" hidden="1" x14ac:dyDescent="0.3"/>
    <row r="11427" hidden="1" x14ac:dyDescent="0.3"/>
    <row r="11428" hidden="1" x14ac:dyDescent="0.3"/>
    <row r="11429" hidden="1" x14ac:dyDescent="0.3"/>
    <row r="11430" hidden="1" x14ac:dyDescent="0.3"/>
    <row r="11431" hidden="1" x14ac:dyDescent="0.3"/>
    <row r="11432" hidden="1" x14ac:dyDescent="0.3"/>
    <row r="11433" hidden="1" x14ac:dyDescent="0.3"/>
    <row r="11434" hidden="1" x14ac:dyDescent="0.3"/>
    <row r="11435" hidden="1" x14ac:dyDescent="0.3"/>
    <row r="11436" hidden="1" x14ac:dyDescent="0.3"/>
    <row r="11437" hidden="1" x14ac:dyDescent="0.3"/>
    <row r="11438" hidden="1" x14ac:dyDescent="0.3"/>
    <row r="11439" hidden="1" x14ac:dyDescent="0.3"/>
    <row r="11440" hidden="1" x14ac:dyDescent="0.3"/>
    <row r="11441" hidden="1" x14ac:dyDescent="0.3"/>
    <row r="11442" hidden="1" x14ac:dyDescent="0.3"/>
    <row r="11443" hidden="1" x14ac:dyDescent="0.3"/>
    <row r="11444" hidden="1" x14ac:dyDescent="0.3"/>
    <row r="11445" hidden="1" x14ac:dyDescent="0.3"/>
    <row r="11446" hidden="1" x14ac:dyDescent="0.3"/>
    <row r="11447" hidden="1" x14ac:dyDescent="0.3"/>
    <row r="11448" hidden="1" x14ac:dyDescent="0.3"/>
    <row r="11449" hidden="1" x14ac:dyDescent="0.3"/>
    <row r="11450" hidden="1" x14ac:dyDescent="0.3"/>
    <row r="11451" hidden="1" x14ac:dyDescent="0.3"/>
    <row r="11452" hidden="1" x14ac:dyDescent="0.3"/>
    <row r="11453" hidden="1" x14ac:dyDescent="0.3"/>
    <row r="11454" hidden="1" x14ac:dyDescent="0.3"/>
    <row r="11455" hidden="1" x14ac:dyDescent="0.3"/>
    <row r="11456" hidden="1" x14ac:dyDescent="0.3"/>
    <row r="11457" hidden="1" x14ac:dyDescent="0.3"/>
    <row r="11458" hidden="1" x14ac:dyDescent="0.3"/>
    <row r="11459" hidden="1" x14ac:dyDescent="0.3"/>
    <row r="11460" hidden="1" x14ac:dyDescent="0.3"/>
    <row r="11461" hidden="1" x14ac:dyDescent="0.3"/>
    <row r="11462" hidden="1" x14ac:dyDescent="0.3"/>
    <row r="11463" hidden="1" x14ac:dyDescent="0.3"/>
    <row r="11464" hidden="1" x14ac:dyDescent="0.3"/>
    <row r="11465" hidden="1" x14ac:dyDescent="0.3"/>
    <row r="11466" hidden="1" x14ac:dyDescent="0.3"/>
    <row r="11467" hidden="1" x14ac:dyDescent="0.3"/>
    <row r="11468" hidden="1" x14ac:dyDescent="0.3"/>
    <row r="11469" hidden="1" x14ac:dyDescent="0.3"/>
    <row r="11470" hidden="1" x14ac:dyDescent="0.3"/>
    <row r="11471" hidden="1" x14ac:dyDescent="0.3"/>
    <row r="11472" hidden="1" x14ac:dyDescent="0.3"/>
    <row r="11473" hidden="1" x14ac:dyDescent="0.3"/>
    <row r="11474" hidden="1" x14ac:dyDescent="0.3"/>
    <row r="11475" hidden="1" x14ac:dyDescent="0.3"/>
    <row r="11476" hidden="1" x14ac:dyDescent="0.3"/>
    <row r="11477" hidden="1" x14ac:dyDescent="0.3"/>
    <row r="11478" hidden="1" x14ac:dyDescent="0.3"/>
    <row r="11479" hidden="1" x14ac:dyDescent="0.3"/>
    <row r="11480" hidden="1" x14ac:dyDescent="0.3"/>
    <row r="11481" hidden="1" x14ac:dyDescent="0.3"/>
    <row r="11482" hidden="1" x14ac:dyDescent="0.3"/>
    <row r="11483" hidden="1" x14ac:dyDescent="0.3"/>
    <row r="11484" hidden="1" x14ac:dyDescent="0.3"/>
    <row r="11485" hidden="1" x14ac:dyDescent="0.3"/>
    <row r="11486" hidden="1" x14ac:dyDescent="0.3"/>
    <row r="11487" hidden="1" x14ac:dyDescent="0.3"/>
    <row r="11488" hidden="1" x14ac:dyDescent="0.3"/>
    <row r="11489" hidden="1" x14ac:dyDescent="0.3"/>
    <row r="11490" hidden="1" x14ac:dyDescent="0.3"/>
    <row r="11491" hidden="1" x14ac:dyDescent="0.3"/>
    <row r="11492" hidden="1" x14ac:dyDescent="0.3"/>
    <row r="11493" hidden="1" x14ac:dyDescent="0.3"/>
    <row r="11494" hidden="1" x14ac:dyDescent="0.3"/>
    <row r="11495" hidden="1" x14ac:dyDescent="0.3"/>
    <row r="11496" hidden="1" x14ac:dyDescent="0.3"/>
    <row r="11497" hidden="1" x14ac:dyDescent="0.3"/>
    <row r="11498" hidden="1" x14ac:dyDescent="0.3"/>
    <row r="11499" hidden="1" x14ac:dyDescent="0.3"/>
    <row r="11500" hidden="1" x14ac:dyDescent="0.3"/>
    <row r="11501" hidden="1" x14ac:dyDescent="0.3"/>
    <row r="11502" hidden="1" x14ac:dyDescent="0.3"/>
    <row r="11503" hidden="1" x14ac:dyDescent="0.3"/>
    <row r="11504" hidden="1" x14ac:dyDescent="0.3"/>
    <row r="11505" hidden="1" x14ac:dyDescent="0.3"/>
    <row r="11506" hidden="1" x14ac:dyDescent="0.3"/>
    <row r="11507" hidden="1" x14ac:dyDescent="0.3"/>
    <row r="11508" hidden="1" x14ac:dyDescent="0.3"/>
    <row r="11509" hidden="1" x14ac:dyDescent="0.3"/>
    <row r="11510" hidden="1" x14ac:dyDescent="0.3"/>
    <row r="11511" hidden="1" x14ac:dyDescent="0.3"/>
    <row r="11512" hidden="1" x14ac:dyDescent="0.3"/>
    <row r="11513" hidden="1" x14ac:dyDescent="0.3"/>
    <row r="11514" hidden="1" x14ac:dyDescent="0.3"/>
    <row r="11515" hidden="1" x14ac:dyDescent="0.3"/>
    <row r="11516" hidden="1" x14ac:dyDescent="0.3"/>
    <row r="11517" hidden="1" x14ac:dyDescent="0.3"/>
    <row r="11518" hidden="1" x14ac:dyDescent="0.3"/>
    <row r="11519" hidden="1" x14ac:dyDescent="0.3"/>
    <row r="11520" hidden="1" x14ac:dyDescent="0.3"/>
    <row r="11521" hidden="1" x14ac:dyDescent="0.3"/>
    <row r="11522" hidden="1" x14ac:dyDescent="0.3"/>
    <row r="11523" hidden="1" x14ac:dyDescent="0.3"/>
    <row r="11524" hidden="1" x14ac:dyDescent="0.3"/>
    <row r="11525" hidden="1" x14ac:dyDescent="0.3"/>
    <row r="11526" hidden="1" x14ac:dyDescent="0.3"/>
    <row r="11527" hidden="1" x14ac:dyDescent="0.3"/>
    <row r="11528" hidden="1" x14ac:dyDescent="0.3"/>
    <row r="11529" hidden="1" x14ac:dyDescent="0.3"/>
    <row r="11530" hidden="1" x14ac:dyDescent="0.3"/>
    <row r="11531" hidden="1" x14ac:dyDescent="0.3"/>
    <row r="11532" hidden="1" x14ac:dyDescent="0.3"/>
    <row r="11533" hidden="1" x14ac:dyDescent="0.3"/>
    <row r="11534" hidden="1" x14ac:dyDescent="0.3"/>
    <row r="11535" hidden="1" x14ac:dyDescent="0.3"/>
    <row r="11536" hidden="1" x14ac:dyDescent="0.3"/>
    <row r="11537" hidden="1" x14ac:dyDescent="0.3"/>
    <row r="11538" hidden="1" x14ac:dyDescent="0.3"/>
    <row r="11539" hidden="1" x14ac:dyDescent="0.3"/>
    <row r="11540" hidden="1" x14ac:dyDescent="0.3"/>
    <row r="11541" hidden="1" x14ac:dyDescent="0.3"/>
    <row r="11542" hidden="1" x14ac:dyDescent="0.3"/>
    <row r="11543" hidden="1" x14ac:dyDescent="0.3"/>
    <row r="11544" hidden="1" x14ac:dyDescent="0.3"/>
    <row r="11545" hidden="1" x14ac:dyDescent="0.3"/>
    <row r="11546" hidden="1" x14ac:dyDescent="0.3"/>
    <row r="11547" hidden="1" x14ac:dyDescent="0.3"/>
    <row r="11548" hidden="1" x14ac:dyDescent="0.3"/>
    <row r="11549" hidden="1" x14ac:dyDescent="0.3"/>
    <row r="11550" hidden="1" x14ac:dyDescent="0.3"/>
    <row r="11551" hidden="1" x14ac:dyDescent="0.3"/>
    <row r="11552" hidden="1" x14ac:dyDescent="0.3"/>
    <row r="11553" hidden="1" x14ac:dyDescent="0.3"/>
    <row r="11554" hidden="1" x14ac:dyDescent="0.3"/>
    <row r="11555" hidden="1" x14ac:dyDescent="0.3"/>
    <row r="11556" hidden="1" x14ac:dyDescent="0.3"/>
    <row r="11557" hidden="1" x14ac:dyDescent="0.3"/>
    <row r="11558" hidden="1" x14ac:dyDescent="0.3"/>
    <row r="11559" hidden="1" x14ac:dyDescent="0.3"/>
    <row r="11560" hidden="1" x14ac:dyDescent="0.3"/>
    <row r="11561" hidden="1" x14ac:dyDescent="0.3"/>
    <row r="11562" hidden="1" x14ac:dyDescent="0.3"/>
    <row r="11563" hidden="1" x14ac:dyDescent="0.3"/>
    <row r="11564" hidden="1" x14ac:dyDescent="0.3"/>
    <row r="11565" hidden="1" x14ac:dyDescent="0.3"/>
    <row r="11566" hidden="1" x14ac:dyDescent="0.3"/>
    <row r="11567" hidden="1" x14ac:dyDescent="0.3"/>
    <row r="11568" hidden="1" x14ac:dyDescent="0.3"/>
    <row r="11569" hidden="1" x14ac:dyDescent="0.3"/>
    <row r="11570" hidden="1" x14ac:dyDescent="0.3"/>
    <row r="11571" hidden="1" x14ac:dyDescent="0.3"/>
    <row r="11572" hidden="1" x14ac:dyDescent="0.3"/>
    <row r="11573" hidden="1" x14ac:dyDescent="0.3"/>
    <row r="11574" hidden="1" x14ac:dyDescent="0.3"/>
    <row r="11575" hidden="1" x14ac:dyDescent="0.3"/>
    <row r="11576" hidden="1" x14ac:dyDescent="0.3"/>
    <row r="11577" hidden="1" x14ac:dyDescent="0.3"/>
    <row r="11578" hidden="1" x14ac:dyDescent="0.3"/>
    <row r="11579" hidden="1" x14ac:dyDescent="0.3"/>
    <row r="11580" hidden="1" x14ac:dyDescent="0.3"/>
    <row r="11581" hidden="1" x14ac:dyDescent="0.3"/>
    <row r="11582" hidden="1" x14ac:dyDescent="0.3"/>
    <row r="11583" hidden="1" x14ac:dyDescent="0.3"/>
    <row r="11584" hidden="1" x14ac:dyDescent="0.3"/>
    <row r="11585" hidden="1" x14ac:dyDescent="0.3"/>
    <row r="11586" hidden="1" x14ac:dyDescent="0.3"/>
    <row r="11587" hidden="1" x14ac:dyDescent="0.3"/>
    <row r="11588" hidden="1" x14ac:dyDescent="0.3"/>
    <row r="11589" hidden="1" x14ac:dyDescent="0.3"/>
    <row r="11590" hidden="1" x14ac:dyDescent="0.3"/>
    <row r="11591" hidden="1" x14ac:dyDescent="0.3"/>
    <row r="11592" hidden="1" x14ac:dyDescent="0.3"/>
    <row r="11593" hidden="1" x14ac:dyDescent="0.3"/>
    <row r="11594" hidden="1" x14ac:dyDescent="0.3"/>
    <row r="11595" hidden="1" x14ac:dyDescent="0.3"/>
    <row r="11596" hidden="1" x14ac:dyDescent="0.3"/>
    <row r="11597" hidden="1" x14ac:dyDescent="0.3"/>
    <row r="11598" hidden="1" x14ac:dyDescent="0.3"/>
    <row r="11599" hidden="1" x14ac:dyDescent="0.3"/>
    <row r="11600" hidden="1" x14ac:dyDescent="0.3"/>
    <row r="11601" hidden="1" x14ac:dyDescent="0.3"/>
    <row r="11602" hidden="1" x14ac:dyDescent="0.3"/>
    <row r="11603" hidden="1" x14ac:dyDescent="0.3"/>
    <row r="11604" hidden="1" x14ac:dyDescent="0.3"/>
    <row r="11605" hidden="1" x14ac:dyDescent="0.3"/>
    <row r="11606" hidden="1" x14ac:dyDescent="0.3"/>
    <row r="11607" hidden="1" x14ac:dyDescent="0.3"/>
    <row r="11608" hidden="1" x14ac:dyDescent="0.3"/>
    <row r="11609" hidden="1" x14ac:dyDescent="0.3"/>
    <row r="11610" hidden="1" x14ac:dyDescent="0.3"/>
    <row r="11611" hidden="1" x14ac:dyDescent="0.3"/>
    <row r="11612" hidden="1" x14ac:dyDescent="0.3"/>
    <row r="11613" hidden="1" x14ac:dyDescent="0.3"/>
    <row r="11614" hidden="1" x14ac:dyDescent="0.3"/>
    <row r="11615" hidden="1" x14ac:dyDescent="0.3"/>
    <row r="11616" hidden="1" x14ac:dyDescent="0.3"/>
    <row r="11617" hidden="1" x14ac:dyDescent="0.3"/>
    <row r="11618" hidden="1" x14ac:dyDescent="0.3"/>
    <row r="11619" hidden="1" x14ac:dyDescent="0.3"/>
    <row r="11620" hidden="1" x14ac:dyDescent="0.3"/>
    <row r="11621" hidden="1" x14ac:dyDescent="0.3"/>
    <row r="11622" hidden="1" x14ac:dyDescent="0.3"/>
    <row r="11623" hidden="1" x14ac:dyDescent="0.3"/>
    <row r="11624" hidden="1" x14ac:dyDescent="0.3"/>
    <row r="11625" hidden="1" x14ac:dyDescent="0.3"/>
    <row r="11626" hidden="1" x14ac:dyDescent="0.3"/>
    <row r="11627" hidden="1" x14ac:dyDescent="0.3"/>
    <row r="11628" hidden="1" x14ac:dyDescent="0.3"/>
    <row r="11629" hidden="1" x14ac:dyDescent="0.3"/>
    <row r="11630" hidden="1" x14ac:dyDescent="0.3"/>
    <row r="11631" hidden="1" x14ac:dyDescent="0.3"/>
    <row r="11632" hidden="1" x14ac:dyDescent="0.3"/>
    <row r="11633" hidden="1" x14ac:dyDescent="0.3"/>
    <row r="11634" hidden="1" x14ac:dyDescent="0.3"/>
    <row r="11635" hidden="1" x14ac:dyDescent="0.3"/>
    <row r="11636" hidden="1" x14ac:dyDescent="0.3"/>
    <row r="11637" hidden="1" x14ac:dyDescent="0.3"/>
    <row r="11638" hidden="1" x14ac:dyDescent="0.3"/>
    <row r="11639" hidden="1" x14ac:dyDescent="0.3"/>
    <row r="11640" hidden="1" x14ac:dyDescent="0.3"/>
    <row r="11641" hidden="1" x14ac:dyDescent="0.3"/>
    <row r="11642" hidden="1" x14ac:dyDescent="0.3"/>
    <row r="11643" hidden="1" x14ac:dyDescent="0.3"/>
    <row r="11644" hidden="1" x14ac:dyDescent="0.3"/>
    <row r="11645" hidden="1" x14ac:dyDescent="0.3"/>
    <row r="11646" hidden="1" x14ac:dyDescent="0.3"/>
    <row r="11647" hidden="1" x14ac:dyDescent="0.3"/>
    <row r="11648" hidden="1" x14ac:dyDescent="0.3"/>
    <row r="11649" hidden="1" x14ac:dyDescent="0.3"/>
    <row r="11650" hidden="1" x14ac:dyDescent="0.3"/>
    <row r="11651" hidden="1" x14ac:dyDescent="0.3"/>
    <row r="11652" hidden="1" x14ac:dyDescent="0.3"/>
    <row r="11653" hidden="1" x14ac:dyDescent="0.3"/>
    <row r="11654" hidden="1" x14ac:dyDescent="0.3"/>
    <row r="11655" hidden="1" x14ac:dyDescent="0.3"/>
    <row r="11656" hidden="1" x14ac:dyDescent="0.3"/>
    <row r="11657" hidden="1" x14ac:dyDescent="0.3"/>
    <row r="11658" hidden="1" x14ac:dyDescent="0.3"/>
    <row r="11659" hidden="1" x14ac:dyDescent="0.3"/>
    <row r="11660" hidden="1" x14ac:dyDescent="0.3"/>
    <row r="11661" hidden="1" x14ac:dyDescent="0.3"/>
    <row r="11662" hidden="1" x14ac:dyDescent="0.3"/>
    <row r="11663" hidden="1" x14ac:dyDescent="0.3"/>
    <row r="11664" hidden="1" x14ac:dyDescent="0.3"/>
    <row r="11665" hidden="1" x14ac:dyDescent="0.3"/>
    <row r="11666" hidden="1" x14ac:dyDescent="0.3"/>
    <row r="11667" hidden="1" x14ac:dyDescent="0.3"/>
    <row r="11668" hidden="1" x14ac:dyDescent="0.3"/>
    <row r="11669" hidden="1" x14ac:dyDescent="0.3"/>
    <row r="11670" hidden="1" x14ac:dyDescent="0.3"/>
    <row r="11671" hidden="1" x14ac:dyDescent="0.3"/>
    <row r="11672" hidden="1" x14ac:dyDescent="0.3"/>
    <row r="11673" hidden="1" x14ac:dyDescent="0.3"/>
    <row r="11674" hidden="1" x14ac:dyDescent="0.3"/>
    <row r="11675" hidden="1" x14ac:dyDescent="0.3"/>
    <row r="11676" hidden="1" x14ac:dyDescent="0.3"/>
    <row r="11677" hidden="1" x14ac:dyDescent="0.3"/>
    <row r="11678" hidden="1" x14ac:dyDescent="0.3"/>
    <row r="11679" hidden="1" x14ac:dyDescent="0.3"/>
    <row r="11680" hidden="1" x14ac:dyDescent="0.3"/>
    <row r="11681" hidden="1" x14ac:dyDescent="0.3"/>
    <row r="11682" hidden="1" x14ac:dyDescent="0.3"/>
    <row r="11683" hidden="1" x14ac:dyDescent="0.3"/>
    <row r="11684" hidden="1" x14ac:dyDescent="0.3"/>
    <row r="11685" hidden="1" x14ac:dyDescent="0.3"/>
    <row r="11686" hidden="1" x14ac:dyDescent="0.3"/>
    <row r="11687" hidden="1" x14ac:dyDescent="0.3"/>
    <row r="11688" hidden="1" x14ac:dyDescent="0.3"/>
    <row r="11689" hidden="1" x14ac:dyDescent="0.3"/>
    <row r="11690" hidden="1" x14ac:dyDescent="0.3"/>
    <row r="11691" hidden="1" x14ac:dyDescent="0.3"/>
    <row r="11692" hidden="1" x14ac:dyDescent="0.3"/>
    <row r="11693" hidden="1" x14ac:dyDescent="0.3"/>
    <row r="11694" hidden="1" x14ac:dyDescent="0.3"/>
    <row r="11695" hidden="1" x14ac:dyDescent="0.3"/>
    <row r="11696" hidden="1" x14ac:dyDescent="0.3"/>
    <row r="11697" hidden="1" x14ac:dyDescent="0.3"/>
    <row r="11698" hidden="1" x14ac:dyDescent="0.3"/>
    <row r="11699" hidden="1" x14ac:dyDescent="0.3"/>
    <row r="11700" hidden="1" x14ac:dyDescent="0.3"/>
    <row r="11701" hidden="1" x14ac:dyDescent="0.3"/>
    <row r="11702" hidden="1" x14ac:dyDescent="0.3"/>
    <row r="11703" hidden="1" x14ac:dyDescent="0.3"/>
    <row r="11704" hidden="1" x14ac:dyDescent="0.3"/>
    <row r="11705" hidden="1" x14ac:dyDescent="0.3"/>
    <row r="11706" hidden="1" x14ac:dyDescent="0.3"/>
    <row r="11707" hidden="1" x14ac:dyDescent="0.3"/>
    <row r="11708" hidden="1" x14ac:dyDescent="0.3"/>
    <row r="11709" hidden="1" x14ac:dyDescent="0.3"/>
    <row r="11710" hidden="1" x14ac:dyDescent="0.3"/>
    <row r="11711" hidden="1" x14ac:dyDescent="0.3"/>
    <row r="11712" hidden="1" x14ac:dyDescent="0.3"/>
    <row r="11713" hidden="1" x14ac:dyDescent="0.3"/>
    <row r="11714" hidden="1" x14ac:dyDescent="0.3"/>
    <row r="11715" hidden="1" x14ac:dyDescent="0.3"/>
    <row r="11716" hidden="1" x14ac:dyDescent="0.3"/>
    <row r="11717" hidden="1" x14ac:dyDescent="0.3"/>
    <row r="11718" hidden="1" x14ac:dyDescent="0.3"/>
    <row r="11719" hidden="1" x14ac:dyDescent="0.3"/>
    <row r="11720" hidden="1" x14ac:dyDescent="0.3"/>
    <row r="11721" hidden="1" x14ac:dyDescent="0.3"/>
    <row r="11722" hidden="1" x14ac:dyDescent="0.3"/>
    <row r="11723" hidden="1" x14ac:dyDescent="0.3"/>
    <row r="11724" hidden="1" x14ac:dyDescent="0.3"/>
    <row r="11725" hidden="1" x14ac:dyDescent="0.3"/>
    <row r="11726" hidden="1" x14ac:dyDescent="0.3"/>
    <row r="11727" hidden="1" x14ac:dyDescent="0.3"/>
    <row r="11728" hidden="1" x14ac:dyDescent="0.3"/>
    <row r="11729" hidden="1" x14ac:dyDescent="0.3"/>
    <row r="11730" hidden="1" x14ac:dyDescent="0.3"/>
    <row r="11731" hidden="1" x14ac:dyDescent="0.3"/>
    <row r="11732" hidden="1" x14ac:dyDescent="0.3"/>
    <row r="11733" hidden="1" x14ac:dyDescent="0.3"/>
    <row r="11734" hidden="1" x14ac:dyDescent="0.3"/>
    <row r="11735" hidden="1" x14ac:dyDescent="0.3"/>
    <row r="11736" hidden="1" x14ac:dyDescent="0.3"/>
    <row r="11737" hidden="1" x14ac:dyDescent="0.3"/>
    <row r="11738" hidden="1" x14ac:dyDescent="0.3"/>
    <row r="11739" hidden="1" x14ac:dyDescent="0.3"/>
    <row r="11740" hidden="1" x14ac:dyDescent="0.3"/>
    <row r="11741" hidden="1" x14ac:dyDescent="0.3"/>
    <row r="11742" hidden="1" x14ac:dyDescent="0.3"/>
    <row r="11743" hidden="1" x14ac:dyDescent="0.3"/>
    <row r="11744" hidden="1" x14ac:dyDescent="0.3"/>
    <row r="11745" hidden="1" x14ac:dyDescent="0.3"/>
    <row r="11746" hidden="1" x14ac:dyDescent="0.3"/>
    <row r="11747" hidden="1" x14ac:dyDescent="0.3"/>
    <row r="11748" hidden="1" x14ac:dyDescent="0.3"/>
    <row r="11749" hidden="1" x14ac:dyDescent="0.3"/>
    <row r="11750" hidden="1" x14ac:dyDescent="0.3"/>
    <row r="11751" hidden="1" x14ac:dyDescent="0.3"/>
    <row r="11752" hidden="1" x14ac:dyDescent="0.3"/>
    <row r="11753" hidden="1" x14ac:dyDescent="0.3"/>
    <row r="11754" hidden="1" x14ac:dyDescent="0.3"/>
    <row r="11755" hidden="1" x14ac:dyDescent="0.3"/>
    <row r="11756" hidden="1" x14ac:dyDescent="0.3"/>
    <row r="11757" hidden="1" x14ac:dyDescent="0.3"/>
    <row r="11758" hidden="1" x14ac:dyDescent="0.3"/>
    <row r="11759" hidden="1" x14ac:dyDescent="0.3"/>
    <row r="11760" hidden="1" x14ac:dyDescent="0.3"/>
    <row r="11761" hidden="1" x14ac:dyDescent="0.3"/>
    <row r="11762" hidden="1" x14ac:dyDescent="0.3"/>
    <row r="11763" hidden="1" x14ac:dyDescent="0.3"/>
    <row r="11764" hidden="1" x14ac:dyDescent="0.3"/>
    <row r="11765" hidden="1" x14ac:dyDescent="0.3"/>
    <row r="11766" hidden="1" x14ac:dyDescent="0.3"/>
    <row r="11767" hidden="1" x14ac:dyDescent="0.3"/>
    <row r="11768" hidden="1" x14ac:dyDescent="0.3"/>
    <row r="11769" hidden="1" x14ac:dyDescent="0.3"/>
    <row r="11770" hidden="1" x14ac:dyDescent="0.3"/>
    <row r="11771" hidden="1" x14ac:dyDescent="0.3"/>
    <row r="11772" hidden="1" x14ac:dyDescent="0.3"/>
    <row r="11773" hidden="1" x14ac:dyDescent="0.3"/>
    <row r="11774" hidden="1" x14ac:dyDescent="0.3"/>
    <row r="11775" hidden="1" x14ac:dyDescent="0.3"/>
    <row r="11776" hidden="1" x14ac:dyDescent="0.3"/>
    <row r="11777" hidden="1" x14ac:dyDescent="0.3"/>
    <row r="11778" hidden="1" x14ac:dyDescent="0.3"/>
    <row r="11779" hidden="1" x14ac:dyDescent="0.3"/>
    <row r="11780" hidden="1" x14ac:dyDescent="0.3"/>
    <row r="11781" hidden="1" x14ac:dyDescent="0.3"/>
    <row r="11782" hidden="1" x14ac:dyDescent="0.3"/>
    <row r="11783" hidden="1" x14ac:dyDescent="0.3"/>
    <row r="11784" hidden="1" x14ac:dyDescent="0.3"/>
    <row r="11785" hidden="1" x14ac:dyDescent="0.3"/>
    <row r="11786" hidden="1" x14ac:dyDescent="0.3"/>
    <row r="11787" hidden="1" x14ac:dyDescent="0.3"/>
    <row r="11788" hidden="1" x14ac:dyDescent="0.3"/>
    <row r="11789" hidden="1" x14ac:dyDescent="0.3"/>
    <row r="11790" hidden="1" x14ac:dyDescent="0.3"/>
    <row r="11791" hidden="1" x14ac:dyDescent="0.3"/>
    <row r="11792" hidden="1" x14ac:dyDescent="0.3"/>
    <row r="11793" hidden="1" x14ac:dyDescent="0.3"/>
    <row r="11794" hidden="1" x14ac:dyDescent="0.3"/>
    <row r="11795" hidden="1" x14ac:dyDescent="0.3"/>
    <row r="11796" hidden="1" x14ac:dyDescent="0.3"/>
    <row r="11797" hidden="1" x14ac:dyDescent="0.3"/>
    <row r="11798" hidden="1" x14ac:dyDescent="0.3"/>
    <row r="11799" hidden="1" x14ac:dyDescent="0.3"/>
    <row r="11800" hidden="1" x14ac:dyDescent="0.3"/>
    <row r="11801" hidden="1" x14ac:dyDescent="0.3"/>
    <row r="11802" hidden="1" x14ac:dyDescent="0.3"/>
    <row r="11803" hidden="1" x14ac:dyDescent="0.3"/>
    <row r="11804" hidden="1" x14ac:dyDescent="0.3"/>
    <row r="11805" hidden="1" x14ac:dyDescent="0.3"/>
    <row r="11806" hidden="1" x14ac:dyDescent="0.3"/>
    <row r="11807" hidden="1" x14ac:dyDescent="0.3"/>
    <row r="11808" hidden="1" x14ac:dyDescent="0.3"/>
    <row r="11809" hidden="1" x14ac:dyDescent="0.3"/>
    <row r="11810" hidden="1" x14ac:dyDescent="0.3"/>
    <row r="11811" hidden="1" x14ac:dyDescent="0.3"/>
    <row r="11812" hidden="1" x14ac:dyDescent="0.3"/>
    <row r="11813" hidden="1" x14ac:dyDescent="0.3"/>
    <row r="11814" hidden="1" x14ac:dyDescent="0.3"/>
    <row r="11815" hidden="1" x14ac:dyDescent="0.3"/>
    <row r="11816" hidden="1" x14ac:dyDescent="0.3"/>
    <row r="11817" hidden="1" x14ac:dyDescent="0.3"/>
    <row r="11818" hidden="1" x14ac:dyDescent="0.3"/>
    <row r="11819" hidden="1" x14ac:dyDescent="0.3"/>
    <row r="11820" hidden="1" x14ac:dyDescent="0.3"/>
    <row r="11821" hidden="1" x14ac:dyDescent="0.3"/>
    <row r="11822" hidden="1" x14ac:dyDescent="0.3"/>
    <row r="11823" hidden="1" x14ac:dyDescent="0.3"/>
    <row r="11824" hidden="1" x14ac:dyDescent="0.3"/>
    <row r="11825" hidden="1" x14ac:dyDescent="0.3"/>
    <row r="11826" hidden="1" x14ac:dyDescent="0.3"/>
    <row r="11827" hidden="1" x14ac:dyDescent="0.3"/>
    <row r="11828" hidden="1" x14ac:dyDescent="0.3"/>
    <row r="11829" hidden="1" x14ac:dyDescent="0.3"/>
    <row r="11830" hidden="1" x14ac:dyDescent="0.3"/>
    <row r="11831" hidden="1" x14ac:dyDescent="0.3"/>
    <row r="11832" hidden="1" x14ac:dyDescent="0.3"/>
    <row r="11833" hidden="1" x14ac:dyDescent="0.3"/>
    <row r="11834" hidden="1" x14ac:dyDescent="0.3"/>
    <row r="11835" hidden="1" x14ac:dyDescent="0.3"/>
    <row r="11836" hidden="1" x14ac:dyDescent="0.3"/>
    <row r="11837" hidden="1" x14ac:dyDescent="0.3"/>
    <row r="11838" hidden="1" x14ac:dyDescent="0.3"/>
    <row r="11839" hidden="1" x14ac:dyDescent="0.3"/>
    <row r="11840" hidden="1" x14ac:dyDescent="0.3"/>
    <row r="11841" hidden="1" x14ac:dyDescent="0.3"/>
    <row r="11842" hidden="1" x14ac:dyDescent="0.3"/>
    <row r="11843" hidden="1" x14ac:dyDescent="0.3"/>
    <row r="11844" hidden="1" x14ac:dyDescent="0.3"/>
    <row r="11845" hidden="1" x14ac:dyDescent="0.3"/>
    <row r="11846" hidden="1" x14ac:dyDescent="0.3"/>
    <row r="11847" hidden="1" x14ac:dyDescent="0.3"/>
    <row r="11848" hidden="1" x14ac:dyDescent="0.3"/>
    <row r="11849" hidden="1" x14ac:dyDescent="0.3"/>
    <row r="11850" hidden="1" x14ac:dyDescent="0.3"/>
    <row r="11851" hidden="1" x14ac:dyDescent="0.3"/>
    <row r="11852" hidden="1" x14ac:dyDescent="0.3"/>
    <row r="11853" hidden="1" x14ac:dyDescent="0.3"/>
    <row r="11854" hidden="1" x14ac:dyDescent="0.3"/>
    <row r="11855" hidden="1" x14ac:dyDescent="0.3"/>
    <row r="11856" hidden="1" x14ac:dyDescent="0.3"/>
    <row r="11857" hidden="1" x14ac:dyDescent="0.3"/>
    <row r="11858" hidden="1" x14ac:dyDescent="0.3"/>
    <row r="11859" hidden="1" x14ac:dyDescent="0.3"/>
    <row r="11860" hidden="1" x14ac:dyDescent="0.3"/>
    <row r="11861" hidden="1" x14ac:dyDescent="0.3"/>
    <row r="11862" hidden="1" x14ac:dyDescent="0.3"/>
    <row r="11863" hidden="1" x14ac:dyDescent="0.3"/>
    <row r="11864" hidden="1" x14ac:dyDescent="0.3"/>
    <row r="11865" hidden="1" x14ac:dyDescent="0.3"/>
    <row r="11866" hidden="1" x14ac:dyDescent="0.3"/>
    <row r="11867" hidden="1" x14ac:dyDescent="0.3"/>
    <row r="11868" hidden="1" x14ac:dyDescent="0.3"/>
    <row r="11869" hidden="1" x14ac:dyDescent="0.3"/>
    <row r="11870" hidden="1" x14ac:dyDescent="0.3"/>
    <row r="11871" hidden="1" x14ac:dyDescent="0.3"/>
    <row r="11872" hidden="1" x14ac:dyDescent="0.3"/>
    <row r="11873" hidden="1" x14ac:dyDescent="0.3"/>
    <row r="11874" hidden="1" x14ac:dyDescent="0.3"/>
    <row r="11875" hidden="1" x14ac:dyDescent="0.3"/>
    <row r="11876" hidden="1" x14ac:dyDescent="0.3"/>
    <row r="11877" hidden="1" x14ac:dyDescent="0.3"/>
    <row r="11878" hidden="1" x14ac:dyDescent="0.3"/>
    <row r="11879" hidden="1" x14ac:dyDescent="0.3"/>
    <row r="11880" hidden="1" x14ac:dyDescent="0.3"/>
    <row r="11881" hidden="1" x14ac:dyDescent="0.3"/>
    <row r="11882" hidden="1" x14ac:dyDescent="0.3"/>
    <row r="11883" hidden="1" x14ac:dyDescent="0.3"/>
    <row r="11884" hidden="1" x14ac:dyDescent="0.3"/>
    <row r="11885" hidden="1" x14ac:dyDescent="0.3"/>
    <row r="11886" hidden="1" x14ac:dyDescent="0.3"/>
    <row r="11887" hidden="1" x14ac:dyDescent="0.3"/>
    <row r="11888" hidden="1" x14ac:dyDescent="0.3"/>
    <row r="11889" hidden="1" x14ac:dyDescent="0.3"/>
    <row r="11890" hidden="1" x14ac:dyDescent="0.3"/>
    <row r="11891" hidden="1" x14ac:dyDescent="0.3"/>
    <row r="11892" hidden="1" x14ac:dyDescent="0.3"/>
    <row r="11893" hidden="1" x14ac:dyDescent="0.3"/>
    <row r="11894" hidden="1" x14ac:dyDescent="0.3"/>
    <row r="11895" hidden="1" x14ac:dyDescent="0.3"/>
    <row r="11896" hidden="1" x14ac:dyDescent="0.3"/>
    <row r="11897" hidden="1" x14ac:dyDescent="0.3"/>
    <row r="11898" hidden="1" x14ac:dyDescent="0.3"/>
    <row r="11899" hidden="1" x14ac:dyDescent="0.3"/>
    <row r="11900" hidden="1" x14ac:dyDescent="0.3"/>
    <row r="11901" hidden="1" x14ac:dyDescent="0.3"/>
    <row r="11902" hidden="1" x14ac:dyDescent="0.3"/>
    <row r="11903" hidden="1" x14ac:dyDescent="0.3"/>
    <row r="11904" hidden="1" x14ac:dyDescent="0.3"/>
    <row r="11905" hidden="1" x14ac:dyDescent="0.3"/>
    <row r="11906" hidden="1" x14ac:dyDescent="0.3"/>
    <row r="11907" hidden="1" x14ac:dyDescent="0.3"/>
    <row r="11908" hidden="1" x14ac:dyDescent="0.3"/>
    <row r="11909" hidden="1" x14ac:dyDescent="0.3"/>
    <row r="11910" hidden="1" x14ac:dyDescent="0.3"/>
    <row r="11911" hidden="1" x14ac:dyDescent="0.3"/>
    <row r="11912" hidden="1" x14ac:dyDescent="0.3"/>
    <row r="11913" hidden="1" x14ac:dyDescent="0.3"/>
    <row r="11914" hidden="1" x14ac:dyDescent="0.3"/>
    <row r="11915" hidden="1" x14ac:dyDescent="0.3"/>
    <row r="11916" hidden="1" x14ac:dyDescent="0.3"/>
    <row r="11917" hidden="1" x14ac:dyDescent="0.3"/>
    <row r="11918" hidden="1" x14ac:dyDescent="0.3"/>
    <row r="11919" hidden="1" x14ac:dyDescent="0.3"/>
    <row r="11920" hidden="1" x14ac:dyDescent="0.3"/>
    <row r="11921" hidden="1" x14ac:dyDescent="0.3"/>
    <row r="11922" hidden="1" x14ac:dyDescent="0.3"/>
    <row r="11923" hidden="1" x14ac:dyDescent="0.3"/>
    <row r="11924" hidden="1" x14ac:dyDescent="0.3"/>
    <row r="11925" hidden="1" x14ac:dyDescent="0.3"/>
    <row r="11926" hidden="1" x14ac:dyDescent="0.3"/>
    <row r="11927" hidden="1" x14ac:dyDescent="0.3"/>
    <row r="11928" hidden="1" x14ac:dyDescent="0.3"/>
    <row r="11929" hidden="1" x14ac:dyDescent="0.3"/>
    <row r="11930" hidden="1" x14ac:dyDescent="0.3"/>
    <row r="11931" hidden="1" x14ac:dyDescent="0.3"/>
    <row r="11932" hidden="1" x14ac:dyDescent="0.3"/>
    <row r="11933" hidden="1" x14ac:dyDescent="0.3"/>
    <row r="11934" hidden="1" x14ac:dyDescent="0.3"/>
    <row r="11935" hidden="1" x14ac:dyDescent="0.3"/>
    <row r="11936" hidden="1" x14ac:dyDescent="0.3"/>
    <row r="11937" hidden="1" x14ac:dyDescent="0.3"/>
    <row r="11938" hidden="1" x14ac:dyDescent="0.3"/>
    <row r="11939" hidden="1" x14ac:dyDescent="0.3"/>
    <row r="11940" hidden="1" x14ac:dyDescent="0.3"/>
    <row r="11941" hidden="1" x14ac:dyDescent="0.3"/>
    <row r="11942" hidden="1" x14ac:dyDescent="0.3"/>
    <row r="11943" hidden="1" x14ac:dyDescent="0.3"/>
    <row r="11944" hidden="1" x14ac:dyDescent="0.3"/>
    <row r="11945" hidden="1" x14ac:dyDescent="0.3"/>
    <row r="11946" hidden="1" x14ac:dyDescent="0.3"/>
    <row r="11947" hidden="1" x14ac:dyDescent="0.3"/>
    <row r="11948" hidden="1" x14ac:dyDescent="0.3"/>
    <row r="11949" hidden="1" x14ac:dyDescent="0.3"/>
    <row r="11950" hidden="1" x14ac:dyDescent="0.3"/>
    <row r="11951" hidden="1" x14ac:dyDescent="0.3"/>
    <row r="11952" hidden="1" x14ac:dyDescent="0.3"/>
    <row r="11953" hidden="1" x14ac:dyDescent="0.3"/>
    <row r="11954" hidden="1" x14ac:dyDescent="0.3"/>
    <row r="11955" hidden="1" x14ac:dyDescent="0.3"/>
    <row r="11956" hidden="1" x14ac:dyDescent="0.3"/>
    <row r="11957" hidden="1" x14ac:dyDescent="0.3"/>
    <row r="11958" hidden="1" x14ac:dyDescent="0.3"/>
    <row r="11959" hidden="1" x14ac:dyDescent="0.3"/>
    <row r="11960" hidden="1" x14ac:dyDescent="0.3"/>
    <row r="11961" hidden="1" x14ac:dyDescent="0.3"/>
    <row r="11962" hidden="1" x14ac:dyDescent="0.3"/>
    <row r="11963" hidden="1" x14ac:dyDescent="0.3"/>
    <row r="11964" hidden="1" x14ac:dyDescent="0.3"/>
    <row r="11965" hidden="1" x14ac:dyDescent="0.3"/>
    <row r="11966" hidden="1" x14ac:dyDescent="0.3"/>
    <row r="11967" hidden="1" x14ac:dyDescent="0.3"/>
    <row r="11968" hidden="1" x14ac:dyDescent="0.3"/>
    <row r="11969" hidden="1" x14ac:dyDescent="0.3"/>
    <row r="11970" hidden="1" x14ac:dyDescent="0.3"/>
    <row r="11971" hidden="1" x14ac:dyDescent="0.3"/>
    <row r="11972" hidden="1" x14ac:dyDescent="0.3"/>
    <row r="11973" hidden="1" x14ac:dyDescent="0.3"/>
    <row r="11974" hidden="1" x14ac:dyDescent="0.3"/>
    <row r="11975" hidden="1" x14ac:dyDescent="0.3"/>
    <row r="11976" hidden="1" x14ac:dyDescent="0.3"/>
    <row r="11977" hidden="1" x14ac:dyDescent="0.3"/>
    <row r="11978" hidden="1" x14ac:dyDescent="0.3"/>
    <row r="11979" hidden="1" x14ac:dyDescent="0.3"/>
    <row r="11980" hidden="1" x14ac:dyDescent="0.3"/>
    <row r="11981" hidden="1" x14ac:dyDescent="0.3"/>
    <row r="11982" hidden="1" x14ac:dyDescent="0.3"/>
    <row r="11983" hidden="1" x14ac:dyDescent="0.3"/>
    <row r="11984" hidden="1" x14ac:dyDescent="0.3"/>
    <row r="11985" hidden="1" x14ac:dyDescent="0.3"/>
    <row r="11986" hidden="1" x14ac:dyDescent="0.3"/>
    <row r="11987" hidden="1" x14ac:dyDescent="0.3"/>
    <row r="11988" hidden="1" x14ac:dyDescent="0.3"/>
    <row r="11989" hidden="1" x14ac:dyDescent="0.3"/>
    <row r="11990" hidden="1" x14ac:dyDescent="0.3"/>
    <row r="11991" hidden="1" x14ac:dyDescent="0.3"/>
    <row r="11992" hidden="1" x14ac:dyDescent="0.3"/>
    <row r="11993" hidden="1" x14ac:dyDescent="0.3"/>
    <row r="11994" hidden="1" x14ac:dyDescent="0.3"/>
    <row r="11995" hidden="1" x14ac:dyDescent="0.3"/>
    <row r="11996" hidden="1" x14ac:dyDescent="0.3"/>
    <row r="11997" hidden="1" x14ac:dyDescent="0.3"/>
    <row r="11998" hidden="1" x14ac:dyDescent="0.3"/>
    <row r="11999" hidden="1" x14ac:dyDescent="0.3"/>
    <row r="12000" hidden="1" x14ac:dyDescent="0.3"/>
    <row r="12001" hidden="1" x14ac:dyDescent="0.3"/>
    <row r="12002" hidden="1" x14ac:dyDescent="0.3"/>
    <row r="12003" hidden="1" x14ac:dyDescent="0.3"/>
    <row r="12004" hidden="1" x14ac:dyDescent="0.3"/>
    <row r="12005" hidden="1" x14ac:dyDescent="0.3"/>
    <row r="12006" hidden="1" x14ac:dyDescent="0.3"/>
    <row r="12007" hidden="1" x14ac:dyDescent="0.3"/>
    <row r="12008" hidden="1" x14ac:dyDescent="0.3"/>
    <row r="12009" hidden="1" x14ac:dyDescent="0.3"/>
    <row r="12010" hidden="1" x14ac:dyDescent="0.3"/>
    <row r="12011" hidden="1" x14ac:dyDescent="0.3"/>
    <row r="12012" hidden="1" x14ac:dyDescent="0.3"/>
    <row r="12013" hidden="1" x14ac:dyDescent="0.3"/>
    <row r="12014" hidden="1" x14ac:dyDescent="0.3"/>
    <row r="12015" hidden="1" x14ac:dyDescent="0.3"/>
    <row r="12016" hidden="1" x14ac:dyDescent="0.3"/>
    <row r="12017" hidden="1" x14ac:dyDescent="0.3"/>
    <row r="12018" hidden="1" x14ac:dyDescent="0.3"/>
    <row r="12019" hidden="1" x14ac:dyDescent="0.3"/>
    <row r="12020" hidden="1" x14ac:dyDescent="0.3"/>
    <row r="12021" hidden="1" x14ac:dyDescent="0.3"/>
    <row r="12022" hidden="1" x14ac:dyDescent="0.3"/>
    <row r="12023" hidden="1" x14ac:dyDescent="0.3"/>
    <row r="12024" hidden="1" x14ac:dyDescent="0.3"/>
    <row r="12025" hidden="1" x14ac:dyDescent="0.3"/>
    <row r="12026" hidden="1" x14ac:dyDescent="0.3"/>
    <row r="12027" hidden="1" x14ac:dyDescent="0.3"/>
    <row r="12028" hidden="1" x14ac:dyDescent="0.3"/>
    <row r="12029" hidden="1" x14ac:dyDescent="0.3"/>
    <row r="12030" hidden="1" x14ac:dyDescent="0.3"/>
    <row r="12031" hidden="1" x14ac:dyDescent="0.3"/>
    <row r="12032" hidden="1" x14ac:dyDescent="0.3"/>
    <row r="12033" hidden="1" x14ac:dyDescent="0.3"/>
    <row r="12034" hidden="1" x14ac:dyDescent="0.3"/>
    <row r="12035" hidden="1" x14ac:dyDescent="0.3"/>
    <row r="12036" hidden="1" x14ac:dyDescent="0.3"/>
    <row r="12037" hidden="1" x14ac:dyDescent="0.3"/>
    <row r="12038" hidden="1" x14ac:dyDescent="0.3"/>
    <row r="12039" hidden="1" x14ac:dyDescent="0.3"/>
    <row r="12040" hidden="1" x14ac:dyDescent="0.3"/>
    <row r="12041" hidden="1" x14ac:dyDescent="0.3"/>
    <row r="12042" hidden="1" x14ac:dyDescent="0.3"/>
    <row r="12043" hidden="1" x14ac:dyDescent="0.3"/>
    <row r="12044" hidden="1" x14ac:dyDescent="0.3"/>
    <row r="12045" hidden="1" x14ac:dyDescent="0.3"/>
    <row r="12046" hidden="1" x14ac:dyDescent="0.3"/>
    <row r="12047" hidden="1" x14ac:dyDescent="0.3"/>
    <row r="12048" hidden="1" x14ac:dyDescent="0.3"/>
    <row r="12049" hidden="1" x14ac:dyDescent="0.3"/>
    <row r="12050" hidden="1" x14ac:dyDescent="0.3"/>
    <row r="12051" hidden="1" x14ac:dyDescent="0.3"/>
    <row r="12052" hidden="1" x14ac:dyDescent="0.3"/>
    <row r="12053" hidden="1" x14ac:dyDescent="0.3"/>
    <row r="12054" hidden="1" x14ac:dyDescent="0.3"/>
    <row r="12055" hidden="1" x14ac:dyDescent="0.3"/>
    <row r="12056" hidden="1" x14ac:dyDescent="0.3"/>
    <row r="12057" hidden="1" x14ac:dyDescent="0.3"/>
    <row r="12058" hidden="1" x14ac:dyDescent="0.3"/>
    <row r="12059" hidden="1" x14ac:dyDescent="0.3"/>
    <row r="12060" hidden="1" x14ac:dyDescent="0.3"/>
    <row r="12061" hidden="1" x14ac:dyDescent="0.3"/>
    <row r="12062" hidden="1" x14ac:dyDescent="0.3"/>
    <row r="12063" hidden="1" x14ac:dyDescent="0.3"/>
    <row r="12064" hidden="1" x14ac:dyDescent="0.3"/>
    <row r="12065" hidden="1" x14ac:dyDescent="0.3"/>
    <row r="12066" hidden="1" x14ac:dyDescent="0.3"/>
    <row r="12067" hidden="1" x14ac:dyDescent="0.3"/>
    <row r="12068" hidden="1" x14ac:dyDescent="0.3"/>
    <row r="12069" hidden="1" x14ac:dyDescent="0.3"/>
    <row r="12070" hidden="1" x14ac:dyDescent="0.3"/>
    <row r="12071" hidden="1" x14ac:dyDescent="0.3"/>
    <row r="12072" hidden="1" x14ac:dyDescent="0.3"/>
    <row r="12073" hidden="1" x14ac:dyDescent="0.3"/>
    <row r="12074" hidden="1" x14ac:dyDescent="0.3"/>
    <row r="12075" hidden="1" x14ac:dyDescent="0.3"/>
    <row r="12076" hidden="1" x14ac:dyDescent="0.3"/>
    <row r="12077" hidden="1" x14ac:dyDescent="0.3"/>
    <row r="12078" hidden="1" x14ac:dyDescent="0.3"/>
    <row r="12079" hidden="1" x14ac:dyDescent="0.3"/>
    <row r="12080" hidden="1" x14ac:dyDescent="0.3"/>
    <row r="12081" hidden="1" x14ac:dyDescent="0.3"/>
    <row r="12082" hidden="1" x14ac:dyDescent="0.3"/>
    <row r="12083" hidden="1" x14ac:dyDescent="0.3"/>
    <row r="12084" hidden="1" x14ac:dyDescent="0.3"/>
    <row r="12085" hidden="1" x14ac:dyDescent="0.3"/>
    <row r="12086" hidden="1" x14ac:dyDescent="0.3"/>
    <row r="12087" hidden="1" x14ac:dyDescent="0.3"/>
    <row r="12088" hidden="1" x14ac:dyDescent="0.3"/>
    <row r="12089" hidden="1" x14ac:dyDescent="0.3"/>
    <row r="12090" hidden="1" x14ac:dyDescent="0.3"/>
    <row r="12091" hidden="1" x14ac:dyDescent="0.3"/>
    <row r="12092" hidden="1" x14ac:dyDescent="0.3"/>
    <row r="12093" hidden="1" x14ac:dyDescent="0.3"/>
    <row r="12094" hidden="1" x14ac:dyDescent="0.3"/>
    <row r="12095" hidden="1" x14ac:dyDescent="0.3"/>
    <row r="12096" hidden="1" x14ac:dyDescent="0.3"/>
    <row r="12097" hidden="1" x14ac:dyDescent="0.3"/>
    <row r="12098" hidden="1" x14ac:dyDescent="0.3"/>
    <row r="12099" hidden="1" x14ac:dyDescent="0.3"/>
    <row r="12100" hidden="1" x14ac:dyDescent="0.3"/>
    <row r="12101" hidden="1" x14ac:dyDescent="0.3"/>
    <row r="12102" hidden="1" x14ac:dyDescent="0.3"/>
    <row r="12103" hidden="1" x14ac:dyDescent="0.3"/>
    <row r="12104" hidden="1" x14ac:dyDescent="0.3"/>
    <row r="12105" hidden="1" x14ac:dyDescent="0.3"/>
    <row r="12106" hidden="1" x14ac:dyDescent="0.3"/>
    <row r="12107" hidden="1" x14ac:dyDescent="0.3"/>
    <row r="12108" hidden="1" x14ac:dyDescent="0.3"/>
    <row r="12109" hidden="1" x14ac:dyDescent="0.3"/>
    <row r="12110" hidden="1" x14ac:dyDescent="0.3"/>
    <row r="12111" hidden="1" x14ac:dyDescent="0.3"/>
    <row r="12112" hidden="1" x14ac:dyDescent="0.3"/>
    <row r="12113" hidden="1" x14ac:dyDescent="0.3"/>
    <row r="12114" hidden="1" x14ac:dyDescent="0.3"/>
    <row r="12115" hidden="1" x14ac:dyDescent="0.3"/>
    <row r="12116" hidden="1" x14ac:dyDescent="0.3"/>
    <row r="12117" hidden="1" x14ac:dyDescent="0.3"/>
    <row r="12118" hidden="1" x14ac:dyDescent="0.3"/>
    <row r="12119" hidden="1" x14ac:dyDescent="0.3"/>
    <row r="12120" hidden="1" x14ac:dyDescent="0.3"/>
    <row r="12121" hidden="1" x14ac:dyDescent="0.3"/>
    <row r="12122" hidden="1" x14ac:dyDescent="0.3"/>
    <row r="12123" hidden="1" x14ac:dyDescent="0.3"/>
    <row r="12124" hidden="1" x14ac:dyDescent="0.3"/>
    <row r="12125" hidden="1" x14ac:dyDescent="0.3"/>
    <row r="12126" hidden="1" x14ac:dyDescent="0.3"/>
    <row r="12127" hidden="1" x14ac:dyDescent="0.3"/>
    <row r="12128" hidden="1" x14ac:dyDescent="0.3"/>
    <row r="12129" hidden="1" x14ac:dyDescent="0.3"/>
    <row r="12130" hidden="1" x14ac:dyDescent="0.3"/>
    <row r="12131" hidden="1" x14ac:dyDescent="0.3"/>
    <row r="12132" hidden="1" x14ac:dyDescent="0.3"/>
    <row r="12133" hidden="1" x14ac:dyDescent="0.3"/>
    <row r="12134" hidden="1" x14ac:dyDescent="0.3"/>
    <row r="12135" hidden="1" x14ac:dyDescent="0.3"/>
    <row r="12136" hidden="1" x14ac:dyDescent="0.3"/>
    <row r="12137" hidden="1" x14ac:dyDescent="0.3"/>
    <row r="12138" hidden="1" x14ac:dyDescent="0.3"/>
    <row r="12139" hidden="1" x14ac:dyDescent="0.3"/>
    <row r="12140" hidden="1" x14ac:dyDescent="0.3"/>
    <row r="12141" hidden="1" x14ac:dyDescent="0.3"/>
    <row r="12142" hidden="1" x14ac:dyDescent="0.3"/>
    <row r="12143" hidden="1" x14ac:dyDescent="0.3"/>
    <row r="12144" hidden="1" x14ac:dyDescent="0.3"/>
    <row r="12145" hidden="1" x14ac:dyDescent="0.3"/>
    <row r="12146" hidden="1" x14ac:dyDescent="0.3"/>
    <row r="12147" hidden="1" x14ac:dyDescent="0.3"/>
    <row r="12148" hidden="1" x14ac:dyDescent="0.3"/>
    <row r="12149" hidden="1" x14ac:dyDescent="0.3"/>
    <row r="12150" hidden="1" x14ac:dyDescent="0.3"/>
    <row r="12151" hidden="1" x14ac:dyDescent="0.3"/>
    <row r="12152" hidden="1" x14ac:dyDescent="0.3"/>
    <row r="12153" hidden="1" x14ac:dyDescent="0.3"/>
    <row r="12154" hidden="1" x14ac:dyDescent="0.3"/>
    <row r="12155" hidden="1" x14ac:dyDescent="0.3"/>
    <row r="12156" hidden="1" x14ac:dyDescent="0.3"/>
    <row r="12157" hidden="1" x14ac:dyDescent="0.3"/>
    <row r="12158" hidden="1" x14ac:dyDescent="0.3"/>
    <row r="12159" hidden="1" x14ac:dyDescent="0.3"/>
    <row r="12160" hidden="1" x14ac:dyDescent="0.3"/>
    <row r="12161" hidden="1" x14ac:dyDescent="0.3"/>
    <row r="12162" hidden="1" x14ac:dyDescent="0.3"/>
    <row r="12163" hidden="1" x14ac:dyDescent="0.3"/>
    <row r="12164" hidden="1" x14ac:dyDescent="0.3"/>
    <row r="12165" hidden="1" x14ac:dyDescent="0.3"/>
    <row r="12166" hidden="1" x14ac:dyDescent="0.3"/>
    <row r="12167" hidden="1" x14ac:dyDescent="0.3"/>
    <row r="12168" hidden="1" x14ac:dyDescent="0.3"/>
    <row r="12169" hidden="1" x14ac:dyDescent="0.3"/>
    <row r="12170" hidden="1" x14ac:dyDescent="0.3"/>
    <row r="12171" hidden="1" x14ac:dyDescent="0.3"/>
    <row r="12172" hidden="1" x14ac:dyDescent="0.3"/>
    <row r="12173" hidden="1" x14ac:dyDescent="0.3"/>
    <row r="12174" hidden="1" x14ac:dyDescent="0.3"/>
    <row r="12175" hidden="1" x14ac:dyDescent="0.3"/>
    <row r="12176" hidden="1" x14ac:dyDescent="0.3"/>
    <row r="12177" hidden="1" x14ac:dyDescent="0.3"/>
    <row r="12178" hidden="1" x14ac:dyDescent="0.3"/>
    <row r="12179" hidden="1" x14ac:dyDescent="0.3"/>
    <row r="12180" hidden="1" x14ac:dyDescent="0.3"/>
    <row r="12181" hidden="1" x14ac:dyDescent="0.3"/>
    <row r="12182" hidden="1" x14ac:dyDescent="0.3"/>
    <row r="12183" hidden="1" x14ac:dyDescent="0.3"/>
    <row r="12184" hidden="1" x14ac:dyDescent="0.3"/>
    <row r="12185" hidden="1" x14ac:dyDescent="0.3"/>
    <row r="12186" hidden="1" x14ac:dyDescent="0.3"/>
    <row r="12187" hidden="1" x14ac:dyDescent="0.3"/>
    <row r="12188" hidden="1" x14ac:dyDescent="0.3"/>
    <row r="12189" hidden="1" x14ac:dyDescent="0.3"/>
    <row r="12190" hidden="1" x14ac:dyDescent="0.3"/>
    <row r="12191" hidden="1" x14ac:dyDescent="0.3"/>
    <row r="12192" hidden="1" x14ac:dyDescent="0.3"/>
    <row r="12193" hidden="1" x14ac:dyDescent="0.3"/>
    <row r="12194" hidden="1" x14ac:dyDescent="0.3"/>
    <row r="12195" hidden="1" x14ac:dyDescent="0.3"/>
    <row r="12196" hidden="1" x14ac:dyDescent="0.3"/>
    <row r="12197" hidden="1" x14ac:dyDescent="0.3"/>
    <row r="12198" hidden="1" x14ac:dyDescent="0.3"/>
    <row r="12199" hidden="1" x14ac:dyDescent="0.3"/>
    <row r="12200" hidden="1" x14ac:dyDescent="0.3"/>
    <row r="12201" hidden="1" x14ac:dyDescent="0.3"/>
    <row r="12202" hidden="1" x14ac:dyDescent="0.3"/>
    <row r="12203" hidden="1" x14ac:dyDescent="0.3"/>
    <row r="12204" hidden="1" x14ac:dyDescent="0.3"/>
    <row r="12205" hidden="1" x14ac:dyDescent="0.3"/>
    <row r="12206" hidden="1" x14ac:dyDescent="0.3"/>
    <row r="12207" hidden="1" x14ac:dyDescent="0.3"/>
    <row r="12208" hidden="1" x14ac:dyDescent="0.3"/>
    <row r="12209" hidden="1" x14ac:dyDescent="0.3"/>
    <row r="12210" hidden="1" x14ac:dyDescent="0.3"/>
    <row r="12211" hidden="1" x14ac:dyDescent="0.3"/>
    <row r="12212" hidden="1" x14ac:dyDescent="0.3"/>
    <row r="12213" hidden="1" x14ac:dyDescent="0.3"/>
    <row r="12214" hidden="1" x14ac:dyDescent="0.3"/>
    <row r="12215" hidden="1" x14ac:dyDescent="0.3"/>
    <row r="12216" hidden="1" x14ac:dyDescent="0.3"/>
    <row r="12217" hidden="1" x14ac:dyDescent="0.3"/>
    <row r="12218" hidden="1" x14ac:dyDescent="0.3"/>
    <row r="12219" hidden="1" x14ac:dyDescent="0.3"/>
    <row r="12220" hidden="1" x14ac:dyDescent="0.3"/>
    <row r="12221" hidden="1" x14ac:dyDescent="0.3"/>
    <row r="12222" hidden="1" x14ac:dyDescent="0.3"/>
    <row r="12223" hidden="1" x14ac:dyDescent="0.3"/>
    <row r="12224" hidden="1" x14ac:dyDescent="0.3"/>
    <row r="12225" hidden="1" x14ac:dyDescent="0.3"/>
    <row r="12226" hidden="1" x14ac:dyDescent="0.3"/>
    <row r="12227" hidden="1" x14ac:dyDescent="0.3"/>
    <row r="12228" hidden="1" x14ac:dyDescent="0.3"/>
    <row r="12229" hidden="1" x14ac:dyDescent="0.3"/>
    <row r="12230" hidden="1" x14ac:dyDescent="0.3"/>
    <row r="12231" hidden="1" x14ac:dyDescent="0.3"/>
    <row r="12232" hidden="1" x14ac:dyDescent="0.3"/>
    <row r="12233" hidden="1" x14ac:dyDescent="0.3"/>
    <row r="12234" hidden="1" x14ac:dyDescent="0.3"/>
    <row r="12235" hidden="1" x14ac:dyDescent="0.3"/>
    <row r="12236" hidden="1" x14ac:dyDescent="0.3"/>
    <row r="12237" hidden="1" x14ac:dyDescent="0.3"/>
    <row r="12238" hidden="1" x14ac:dyDescent="0.3"/>
    <row r="12239" hidden="1" x14ac:dyDescent="0.3"/>
    <row r="12240" hidden="1" x14ac:dyDescent="0.3"/>
    <row r="12241" hidden="1" x14ac:dyDescent="0.3"/>
    <row r="12242" hidden="1" x14ac:dyDescent="0.3"/>
    <row r="12243" hidden="1" x14ac:dyDescent="0.3"/>
    <row r="12244" hidden="1" x14ac:dyDescent="0.3"/>
    <row r="12245" hidden="1" x14ac:dyDescent="0.3"/>
    <row r="12246" hidden="1" x14ac:dyDescent="0.3"/>
    <row r="12247" hidden="1" x14ac:dyDescent="0.3"/>
    <row r="12248" hidden="1" x14ac:dyDescent="0.3"/>
    <row r="12249" hidden="1" x14ac:dyDescent="0.3"/>
    <row r="12250" hidden="1" x14ac:dyDescent="0.3"/>
    <row r="12251" hidden="1" x14ac:dyDescent="0.3"/>
    <row r="12252" hidden="1" x14ac:dyDescent="0.3"/>
    <row r="12253" hidden="1" x14ac:dyDescent="0.3"/>
    <row r="12254" hidden="1" x14ac:dyDescent="0.3"/>
    <row r="12255" hidden="1" x14ac:dyDescent="0.3"/>
    <row r="12256" hidden="1" x14ac:dyDescent="0.3"/>
    <row r="12257" hidden="1" x14ac:dyDescent="0.3"/>
    <row r="12258" hidden="1" x14ac:dyDescent="0.3"/>
    <row r="12259" hidden="1" x14ac:dyDescent="0.3"/>
    <row r="12260" hidden="1" x14ac:dyDescent="0.3"/>
    <row r="12261" hidden="1" x14ac:dyDescent="0.3"/>
    <row r="12262" hidden="1" x14ac:dyDescent="0.3"/>
    <row r="12263" hidden="1" x14ac:dyDescent="0.3"/>
    <row r="12264" hidden="1" x14ac:dyDescent="0.3"/>
    <row r="12265" hidden="1" x14ac:dyDescent="0.3"/>
    <row r="12266" hidden="1" x14ac:dyDescent="0.3"/>
    <row r="12267" hidden="1" x14ac:dyDescent="0.3"/>
    <row r="12268" hidden="1" x14ac:dyDescent="0.3"/>
    <row r="12269" hidden="1" x14ac:dyDescent="0.3"/>
    <row r="12270" hidden="1" x14ac:dyDescent="0.3"/>
    <row r="12271" hidden="1" x14ac:dyDescent="0.3"/>
    <row r="12272" hidden="1" x14ac:dyDescent="0.3"/>
    <row r="12273" hidden="1" x14ac:dyDescent="0.3"/>
    <row r="12274" hidden="1" x14ac:dyDescent="0.3"/>
    <row r="12275" hidden="1" x14ac:dyDescent="0.3"/>
    <row r="12276" hidden="1" x14ac:dyDescent="0.3"/>
    <row r="12277" hidden="1" x14ac:dyDescent="0.3"/>
    <row r="12278" hidden="1" x14ac:dyDescent="0.3"/>
    <row r="12279" hidden="1" x14ac:dyDescent="0.3"/>
    <row r="12280" hidden="1" x14ac:dyDescent="0.3"/>
    <row r="12281" hidden="1" x14ac:dyDescent="0.3"/>
    <row r="12282" hidden="1" x14ac:dyDescent="0.3"/>
    <row r="12283" hidden="1" x14ac:dyDescent="0.3"/>
    <row r="12284" hidden="1" x14ac:dyDescent="0.3"/>
    <row r="12285" hidden="1" x14ac:dyDescent="0.3"/>
    <row r="12286" hidden="1" x14ac:dyDescent="0.3"/>
    <row r="12287" hidden="1" x14ac:dyDescent="0.3"/>
    <row r="12288" hidden="1" x14ac:dyDescent="0.3"/>
    <row r="12289" hidden="1" x14ac:dyDescent="0.3"/>
    <row r="12290" hidden="1" x14ac:dyDescent="0.3"/>
    <row r="12291" hidden="1" x14ac:dyDescent="0.3"/>
    <row r="12292" hidden="1" x14ac:dyDescent="0.3"/>
    <row r="12293" hidden="1" x14ac:dyDescent="0.3"/>
    <row r="12294" hidden="1" x14ac:dyDescent="0.3"/>
    <row r="12295" hidden="1" x14ac:dyDescent="0.3"/>
    <row r="12296" hidden="1" x14ac:dyDescent="0.3"/>
    <row r="12297" hidden="1" x14ac:dyDescent="0.3"/>
    <row r="12298" hidden="1" x14ac:dyDescent="0.3"/>
    <row r="12299" hidden="1" x14ac:dyDescent="0.3"/>
    <row r="12300" hidden="1" x14ac:dyDescent="0.3"/>
    <row r="12301" hidden="1" x14ac:dyDescent="0.3"/>
    <row r="12302" hidden="1" x14ac:dyDescent="0.3"/>
    <row r="12303" hidden="1" x14ac:dyDescent="0.3"/>
    <row r="12304" hidden="1" x14ac:dyDescent="0.3"/>
    <row r="12305" hidden="1" x14ac:dyDescent="0.3"/>
    <row r="12306" hidden="1" x14ac:dyDescent="0.3"/>
    <row r="12307" hidden="1" x14ac:dyDescent="0.3"/>
    <row r="12308" hidden="1" x14ac:dyDescent="0.3"/>
    <row r="12309" hidden="1" x14ac:dyDescent="0.3"/>
    <row r="12310" hidden="1" x14ac:dyDescent="0.3"/>
    <row r="12311" hidden="1" x14ac:dyDescent="0.3"/>
    <row r="12312" hidden="1" x14ac:dyDescent="0.3"/>
    <row r="12313" hidden="1" x14ac:dyDescent="0.3"/>
    <row r="12314" hidden="1" x14ac:dyDescent="0.3"/>
    <row r="12315" hidden="1" x14ac:dyDescent="0.3"/>
    <row r="12316" hidden="1" x14ac:dyDescent="0.3"/>
    <row r="12317" hidden="1" x14ac:dyDescent="0.3"/>
    <row r="12318" hidden="1" x14ac:dyDescent="0.3"/>
    <row r="12319" hidden="1" x14ac:dyDescent="0.3"/>
    <row r="12320" hidden="1" x14ac:dyDescent="0.3"/>
    <row r="12321" hidden="1" x14ac:dyDescent="0.3"/>
    <row r="12322" hidden="1" x14ac:dyDescent="0.3"/>
    <row r="12323" hidden="1" x14ac:dyDescent="0.3"/>
    <row r="12324" hidden="1" x14ac:dyDescent="0.3"/>
    <row r="12325" hidden="1" x14ac:dyDescent="0.3"/>
    <row r="12326" hidden="1" x14ac:dyDescent="0.3"/>
    <row r="12327" hidden="1" x14ac:dyDescent="0.3"/>
    <row r="12328" hidden="1" x14ac:dyDescent="0.3"/>
    <row r="12329" hidden="1" x14ac:dyDescent="0.3"/>
    <row r="12330" hidden="1" x14ac:dyDescent="0.3"/>
    <row r="12331" hidden="1" x14ac:dyDescent="0.3"/>
    <row r="12332" hidden="1" x14ac:dyDescent="0.3"/>
    <row r="12333" hidden="1" x14ac:dyDescent="0.3"/>
    <row r="12334" hidden="1" x14ac:dyDescent="0.3"/>
    <row r="12335" hidden="1" x14ac:dyDescent="0.3"/>
    <row r="12336" hidden="1" x14ac:dyDescent="0.3"/>
    <row r="12337" hidden="1" x14ac:dyDescent="0.3"/>
    <row r="12338" hidden="1" x14ac:dyDescent="0.3"/>
    <row r="12339" hidden="1" x14ac:dyDescent="0.3"/>
    <row r="12340" hidden="1" x14ac:dyDescent="0.3"/>
    <row r="12341" hidden="1" x14ac:dyDescent="0.3"/>
    <row r="12342" hidden="1" x14ac:dyDescent="0.3"/>
    <row r="12343" hidden="1" x14ac:dyDescent="0.3"/>
    <row r="12344" hidden="1" x14ac:dyDescent="0.3"/>
    <row r="12345" hidden="1" x14ac:dyDescent="0.3"/>
    <row r="12346" hidden="1" x14ac:dyDescent="0.3"/>
    <row r="12347" hidden="1" x14ac:dyDescent="0.3"/>
    <row r="12348" hidden="1" x14ac:dyDescent="0.3"/>
    <row r="12349" hidden="1" x14ac:dyDescent="0.3"/>
    <row r="12350" hidden="1" x14ac:dyDescent="0.3"/>
    <row r="12351" hidden="1" x14ac:dyDescent="0.3"/>
    <row r="12352" hidden="1" x14ac:dyDescent="0.3"/>
    <row r="12353" hidden="1" x14ac:dyDescent="0.3"/>
    <row r="12354" hidden="1" x14ac:dyDescent="0.3"/>
    <row r="12355" hidden="1" x14ac:dyDescent="0.3"/>
    <row r="12356" hidden="1" x14ac:dyDescent="0.3"/>
    <row r="12357" hidden="1" x14ac:dyDescent="0.3"/>
    <row r="12358" hidden="1" x14ac:dyDescent="0.3"/>
    <row r="12359" hidden="1" x14ac:dyDescent="0.3"/>
    <row r="12360" hidden="1" x14ac:dyDescent="0.3"/>
    <row r="12361" hidden="1" x14ac:dyDescent="0.3"/>
    <row r="12362" hidden="1" x14ac:dyDescent="0.3"/>
    <row r="12363" hidden="1" x14ac:dyDescent="0.3"/>
    <row r="12364" hidden="1" x14ac:dyDescent="0.3"/>
    <row r="12365" hidden="1" x14ac:dyDescent="0.3"/>
    <row r="12366" hidden="1" x14ac:dyDescent="0.3"/>
    <row r="12367" hidden="1" x14ac:dyDescent="0.3"/>
    <row r="12368" hidden="1" x14ac:dyDescent="0.3"/>
    <row r="12369" hidden="1" x14ac:dyDescent="0.3"/>
    <row r="12370" hidden="1" x14ac:dyDescent="0.3"/>
    <row r="12371" hidden="1" x14ac:dyDescent="0.3"/>
    <row r="12372" hidden="1" x14ac:dyDescent="0.3"/>
    <row r="12373" hidden="1" x14ac:dyDescent="0.3"/>
    <row r="12374" hidden="1" x14ac:dyDescent="0.3"/>
    <row r="12375" hidden="1" x14ac:dyDescent="0.3"/>
    <row r="12376" hidden="1" x14ac:dyDescent="0.3"/>
    <row r="12377" hidden="1" x14ac:dyDescent="0.3"/>
    <row r="12378" hidden="1" x14ac:dyDescent="0.3"/>
    <row r="12379" hidden="1" x14ac:dyDescent="0.3"/>
    <row r="12380" hidden="1" x14ac:dyDescent="0.3"/>
    <row r="12381" hidden="1" x14ac:dyDescent="0.3"/>
    <row r="12382" hidden="1" x14ac:dyDescent="0.3"/>
    <row r="12383" hidden="1" x14ac:dyDescent="0.3"/>
    <row r="12384" hidden="1" x14ac:dyDescent="0.3"/>
    <row r="12385" hidden="1" x14ac:dyDescent="0.3"/>
    <row r="12386" hidden="1" x14ac:dyDescent="0.3"/>
    <row r="12387" hidden="1" x14ac:dyDescent="0.3"/>
    <row r="12388" hidden="1" x14ac:dyDescent="0.3"/>
    <row r="12389" hidden="1" x14ac:dyDescent="0.3"/>
    <row r="12390" hidden="1" x14ac:dyDescent="0.3"/>
    <row r="12391" hidden="1" x14ac:dyDescent="0.3"/>
    <row r="12392" hidden="1" x14ac:dyDescent="0.3"/>
    <row r="12393" hidden="1" x14ac:dyDescent="0.3"/>
    <row r="12394" hidden="1" x14ac:dyDescent="0.3"/>
    <row r="12395" hidden="1" x14ac:dyDescent="0.3"/>
    <row r="12396" hidden="1" x14ac:dyDescent="0.3"/>
    <row r="12397" hidden="1" x14ac:dyDescent="0.3"/>
    <row r="12398" hidden="1" x14ac:dyDescent="0.3"/>
    <row r="12399" hidden="1" x14ac:dyDescent="0.3"/>
    <row r="12400" hidden="1" x14ac:dyDescent="0.3"/>
    <row r="12401" hidden="1" x14ac:dyDescent="0.3"/>
    <row r="12402" hidden="1" x14ac:dyDescent="0.3"/>
    <row r="12403" hidden="1" x14ac:dyDescent="0.3"/>
    <row r="12404" hidden="1" x14ac:dyDescent="0.3"/>
    <row r="12405" hidden="1" x14ac:dyDescent="0.3"/>
    <row r="12406" hidden="1" x14ac:dyDescent="0.3"/>
    <row r="12407" hidden="1" x14ac:dyDescent="0.3"/>
    <row r="12408" hidden="1" x14ac:dyDescent="0.3"/>
    <row r="12409" hidden="1" x14ac:dyDescent="0.3"/>
    <row r="12410" hidden="1" x14ac:dyDescent="0.3"/>
    <row r="12411" hidden="1" x14ac:dyDescent="0.3"/>
    <row r="12412" hidden="1" x14ac:dyDescent="0.3"/>
    <row r="12413" hidden="1" x14ac:dyDescent="0.3"/>
    <row r="12414" hidden="1" x14ac:dyDescent="0.3"/>
    <row r="12415" hidden="1" x14ac:dyDescent="0.3"/>
    <row r="12416" hidden="1" x14ac:dyDescent="0.3"/>
    <row r="12417" hidden="1" x14ac:dyDescent="0.3"/>
    <row r="12418" hidden="1" x14ac:dyDescent="0.3"/>
    <row r="12419" hidden="1" x14ac:dyDescent="0.3"/>
    <row r="12420" hidden="1" x14ac:dyDescent="0.3"/>
    <row r="12421" hidden="1" x14ac:dyDescent="0.3"/>
    <row r="12422" hidden="1" x14ac:dyDescent="0.3"/>
    <row r="12423" hidden="1" x14ac:dyDescent="0.3"/>
    <row r="12424" hidden="1" x14ac:dyDescent="0.3"/>
    <row r="12425" hidden="1" x14ac:dyDescent="0.3"/>
    <row r="12426" hidden="1" x14ac:dyDescent="0.3"/>
    <row r="12427" hidden="1" x14ac:dyDescent="0.3"/>
    <row r="12428" hidden="1" x14ac:dyDescent="0.3"/>
    <row r="12429" hidden="1" x14ac:dyDescent="0.3"/>
    <row r="12430" hidden="1" x14ac:dyDescent="0.3"/>
    <row r="12431" hidden="1" x14ac:dyDescent="0.3"/>
    <row r="12432" hidden="1" x14ac:dyDescent="0.3"/>
    <row r="12433" hidden="1" x14ac:dyDescent="0.3"/>
    <row r="12434" hidden="1" x14ac:dyDescent="0.3"/>
    <row r="12435" hidden="1" x14ac:dyDescent="0.3"/>
    <row r="12436" hidden="1" x14ac:dyDescent="0.3"/>
    <row r="12437" hidden="1" x14ac:dyDescent="0.3"/>
    <row r="12438" hidden="1" x14ac:dyDescent="0.3"/>
    <row r="12439" hidden="1" x14ac:dyDescent="0.3"/>
    <row r="12440" hidden="1" x14ac:dyDescent="0.3"/>
    <row r="12441" hidden="1" x14ac:dyDescent="0.3"/>
    <row r="12442" hidden="1" x14ac:dyDescent="0.3"/>
    <row r="12443" hidden="1" x14ac:dyDescent="0.3"/>
    <row r="12444" hidden="1" x14ac:dyDescent="0.3"/>
    <row r="12445" hidden="1" x14ac:dyDescent="0.3"/>
    <row r="12446" hidden="1" x14ac:dyDescent="0.3"/>
    <row r="12447" hidden="1" x14ac:dyDescent="0.3"/>
    <row r="12448" hidden="1" x14ac:dyDescent="0.3"/>
    <row r="12449" hidden="1" x14ac:dyDescent="0.3"/>
    <row r="12450" hidden="1" x14ac:dyDescent="0.3"/>
    <row r="12451" hidden="1" x14ac:dyDescent="0.3"/>
    <row r="12452" hidden="1" x14ac:dyDescent="0.3"/>
    <row r="12453" hidden="1" x14ac:dyDescent="0.3"/>
    <row r="12454" hidden="1" x14ac:dyDescent="0.3"/>
    <row r="12455" hidden="1" x14ac:dyDescent="0.3"/>
    <row r="12456" hidden="1" x14ac:dyDescent="0.3"/>
    <row r="12457" hidden="1" x14ac:dyDescent="0.3"/>
    <row r="12458" hidden="1" x14ac:dyDescent="0.3"/>
    <row r="12459" hidden="1" x14ac:dyDescent="0.3"/>
    <row r="12460" hidden="1" x14ac:dyDescent="0.3"/>
    <row r="12461" hidden="1" x14ac:dyDescent="0.3"/>
    <row r="12462" hidden="1" x14ac:dyDescent="0.3"/>
    <row r="12463" hidden="1" x14ac:dyDescent="0.3"/>
    <row r="12464" hidden="1" x14ac:dyDescent="0.3"/>
    <row r="12465" hidden="1" x14ac:dyDescent="0.3"/>
    <row r="12466" hidden="1" x14ac:dyDescent="0.3"/>
    <row r="12467" hidden="1" x14ac:dyDescent="0.3"/>
    <row r="12468" hidden="1" x14ac:dyDescent="0.3"/>
    <row r="12469" hidden="1" x14ac:dyDescent="0.3"/>
    <row r="12470" hidden="1" x14ac:dyDescent="0.3"/>
    <row r="12471" hidden="1" x14ac:dyDescent="0.3"/>
    <row r="12472" hidden="1" x14ac:dyDescent="0.3"/>
    <row r="12473" hidden="1" x14ac:dyDescent="0.3"/>
    <row r="12474" hidden="1" x14ac:dyDescent="0.3"/>
    <row r="12475" hidden="1" x14ac:dyDescent="0.3"/>
    <row r="12476" hidden="1" x14ac:dyDescent="0.3"/>
    <row r="12477" hidden="1" x14ac:dyDescent="0.3"/>
    <row r="12478" hidden="1" x14ac:dyDescent="0.3"/>
    <row r="12479" hidden="1" x14ac:dyDescent="0.3"/>
    <row r="12480" hidden="1" x14ac:dyDescent="0.3"/>
    <row r="12481" hidden="1" x14ac:dyDescent="0.3"/>
    <row r="12482" hidden="1" x14ac:dyDescent="0.3"/>
    <row r="12483" hidden="1" x14ac:dyDescent="0.3"/>
    <row r="12484" hidden="1" x14ac:dyDescent="0.3"/>
    <row r="12485" hidden="1" x14ac:dyDescent="0.3"/>
    <row r="12486" hidden="1" x14ac:dyDescent="0.3"/>
    <row r="12487" hidden="1" x14ac:dyDescent="0.3"/>
    <row r="12488" hidden="1" x14ac:dyDescent="0.3"/>
    <row r="12489" hidden="1" x14ac:dyDescent="0.3"/>
    <row r="12490" hidden="1" x14ac:dyDescent="0.3"/>
    <row r="12491" hidden="1" x14ac:dyDescent="0.3"/>
    <row r="12492" hidden="1" x14ac:dyDescent="0.3"/>
    <row r="12493" hidden="1" x14ac:dyDescent="0.3"/>
    <row r="12494" hidden="1" x14ac:dyDescent="0.3"/>
    <row r="12495" hidden="1" x14ac:dyDescent="0.3"/>
    <row r="12496" hidden="1" x14ac:dyDescent="0.3"/>
    <row r="12497" hidden="1" x14ac:dyDescent="0.3"/>
    <row r="12498" hidden="1" x14ac:dyDescent="0.3"/>
    <row r="12499" hidden="1" x14ac:dyDescent="0.3"/>
    <row r="12500" hidden="1" x14ac:dyDescent="0.3"/>
    <row r="12501" hidden="1" x14ac:dyDescent="0.3"/>
    <row r="12502" hidden="1" x14ac:dyDescent="0.3"/>
    <row r="12503" hidden="1" x14ac:dyDescent="0.3"/>
    <row r="12504" hidden="1" x14ac:dyDescent="0.3"/>
    <row r="12505" hidden="1" x14ac:dyDescent="0.3"/>
    <row r="12506" hidden="1" x14ac:dyDescent="0.3"/>
    <row r="12507" hidden="1" x14ac:dyDescent="0.3"/>
    <row r="12508" hidden="1" x14ac:dyDescent="0.3"/>
    <row r="12509" hidden="1" x14ac:dyDescent="0.3"/>
    <row r="12510" hidden="1" x14ac:dyDescent="0.3"/>
    <row r="12511" hidden="1" x14ac:dyDescent="0.3"/>
    <row r="12512" hidden="1" x14ac:dyDescent="0.3"/>
    <row r="12513" hidden="1" x14ac:dyDescent="0.3"/>
    <row r="12514" hidden="1" x14ac:dyDescent="0.3"/>
    <row r="12515" hidden="1" x14ac:dyDescent="0.3"/>
    <row r="12516" hidden="1" x14ac:dyDescent="0.3"/>
    <row r="12517" hidden="1" x14ac:dyDescent="0.3"/>
    <row r="12518" hidden="1" x14ac:dyDescent="0.3"/>
    <row r="12519" hidden="1" x14ac:dyDescent="0.3"/>
    <row r="12520" hidden="1" x14ac:dyDescent="0.3"/>
    <row r="12521" hidden="1" x14ac:dyDescent="0.3"/>
    <row r="12522" hidden="1" x14ac:dyDescent="0.3"/>
    <row r="12523" hidden="1" x14ac:dyDescent="0.3"/>
    <row r="12524" hidden="1" x14ac:dyDescent="0.3"/>
    <row r="12525" hidden="1" x14ac:dyDescent="0.3"/>
    <row r="12526" hidden="1" x14ac:dyDescent="0.3"/>
    <row r="12527" hidden="1" x14ac:dyDescent="0.3"/>
    <row r="12528" hidden="1" x14ac:dyDescent="0.3"/>
    <row r="12529" hidden="1" x14ac:dyDescent="0.3"/>
    <row r="12530" hidden="1" x14ac:dyDescent="0.3"/>
    <row r="12531" hidden="1" x14ac:dyDescent="0.3"/>
    <row r="12532" hidden="1" x14ac:dyDescent="0.3"/>
    <row r="12533" hidden="1" x14ac:dyDescent="0.3"/>
    <row r="12534" hidden="1" x14ac:dyDescent="0.3"/>
    <row r="12535" hidden="1" x14ac:dyDescent="0.3"/>
    <row r="12536" hidden="1" x14ac:dyDescent="0.3"/>
    <row r="12537" hidden="1" x14ac:dyDescent="0.3"/>
    <row r="12538" hidden="1" x14ac:dyDescent="0.3"/>
    <row r="12539" hidden="1" x14ac:dyDescent="0.3"/>
    <row r="12540" hidden="1" x14ac:dyDescent="0.3"/>
    <row r="12541" hidden="1" x14ac:dyDescent="0.3"/>
    <row r="12542" hidden="1" x14ac:dyDescent="0.3"/>
    <row r="12543" hidden="1" x14ac:dyDescent="0.3"/>
    <row r="12544" hidden="1" x14ac:dyDescent="0.3"/>
    <row r="12545" hidden="1" x14ac:dyDescent="0.3"/>
    <row r="12546" hidden="1" x14ac:dyDescent="0.3"/>
    <row r="12547" hidden="1" x14ac:dyDescent="0.3"/>
    <row r="12548" hidden="1" x14ac:dyDescent="0.3"/>
    <row r="12549" hidden="1" x14ac:dyDescent="0.3"/>
    <row r="12550" hidden="1" x14ac:dyDescent="0.3"/>
    <row r="12551" hidden="1" x14ac:dyDescent="0.3"/>
    <row r="12552" hidden="1" x14ac:dyDescent="0.3"/>
    <row r="12553" hidden="1" x14ac:dyDescent="0.3"/>
    <row r="12554" hidden="1" x14ac:dyDescent="0.3"/>
    <row r="12555" hidden="1" x14ac:dyDescent="0.3"/>
    <row r="12556" hidden="1" x14ac:dyDescent="0.3"/>
    <row r="12557" hidden="1" x14ac:dyDescent="0.3"/>
    <row r="12558" hidden="1" x14ac:dyDescent="0.3"/>
    <row r="12559" hidden="1" x14ac:dyDescent="0.3"/>
    <row r="12560" hidden="1" x14ac:dyDescent="0.3"/>
    <row r="12561" hidden="1" x14ac:dyDescent="0.3"/>
    <row r="12562" hidden="1" x14ac:dyDescent="0.3"/>
    <row r="12563" hidden="1" x14ac:dyDescent="0.3"/>
    <row r="12564" hidden="1" x14ac:dyDescent="0.3"/>
    <row r="12565" hidden="1" x14ac:dyDescent="0.3"/>
    <row r="12566" hidden="1" x14ac:dyDescent="0.3"/>
    <row r="12567" hidden="1" x14ac:dyDescent="0.3"/>
    <row r="12568" hidden="1" x14ac:dyDescent="0.3"/>
    <row r="12569" hidden="1" x14ac:dyDescent="0.3"/>
    <row r="12570" hidden="1" x14ac:dyDescent="0.3"/>
    <row r="12571" hidden="1" x14ac:dyDescent="0.3"/>
    <row r="12572" hidden="1" x14ac:dyDescent="0.3"/>
    <row r="12573" hidden="1" x14ac:dyDescent="0.3"/>
    <row r="12574" hidden="1" x14ac:dyDescent="0.3"/>
    <row r="12575" hidden="1" x14ac:dyDescent="0.3"/>
    <row r="12576" hidden="1" x14ac:dyDescent="0.3"/>
    <row r="12577" hidden="1" x14ac:dyDescent="0.3"/>
    <row r="12578" hidden="1" x14ac:dyDescent="0.3"/>
    <row r="12579" hidden="1" x14ac:dyDescent="0.3"/>
    <row r="12580" hidden="1" x14ac:dyDescent="0.3"/>
    <row r="12581" hidden="1" x14ac:dyDescent="0.3"/>
    <row r="12582" hidden="1" x14ac:dyDescent="0.3"/>
    <row r="12583" hidden="1" x14ac:dyDescent="0.3"/>
    <row r="12584" hidden="1" x14ac:dyDescent="0.3"/>
    <row r="12585" hidden="1" x14ac:dyDescent="0.3"/>
    <row r="12586" hidden="1" x14ac:dyDescent="0.3"/>
    <row r="12587" hidden="1" x14ac:dyDescent="0.3"/>
    <row r="12588" hidden="1" x14ac:dyDescent="0.3"/>
    <row r="12589" hidden="1" x14ac:dyDescent="0.3"/>
    <row r="12590" hidden="1" x14ac:dyDescent="0.3"/>
    <row r="12591" hidden="1" x14ac:dyDescent="0.3"/>
    <row r="12592" hidden="1" x14ac:dyDescent="0.3"/>
    <row r="12593" hidden="1" x14ac:dyDescent="0.3"/>
    <row r="12594" hidden="1" x14ac:dyDescent="0.3"/>
    <row r="12595" hidden="1" x14ac:dyDescent="0.3"/>
    <row r="12596" hidden="1" x14ac:dyDescent="0.3"/>
    <row r="12597" hidden="1" x14ac:dyDescent="0.3"/>
    <row r="12598" hidden="1" x14ac:dyDescent="0.3"/>
    <row r="12599" hidden="1" x14ac:dyDescent="0.3"/>
    <row r="12600" hidden="1" x14ac:dyDescent="0.3"/>
    <row r="12601" hidden="1" x14ac:dyDescent="0.3"/>
    <row r="12602" hidden="1" x14ac:dyDescent="0.3"/>
    <row r="12603" hidden="1" x14ac:dyDescent="0.3"/>
    <row r="12604" hidden="1" x14ac:dyDescent="0.3"/>
    <row r="12605" hidden="1" x14ac:dyDescent="0.3"/>
    <row r="12606" hidden="1" x14ac:dyDescent="0.3"/>
    <row r="12607" hidden="1" x14ac:dyDescent="0.3"/>
    <row r="12608" hidden="1" x14ac:dyDescent="0.3"/>
    <row r="12609" hidden="1" x14ac:dyDescent="0.3"/>
    <row r="12610" hidden="1" x14ac:dyDescent="0.3"/>
    <row r="12611" hidden="1" x14ac:dyDescent="0.3"/>
    <row r="12612" hidden="1" x14ac:dyDescent="0.3"/>
    <row r="12613" hidden="1" x14ac:dyDescent="0.3"/>
    <row r="12614" hidden="1" x14ac:dyDescent="0.3"/>
    <row r="12615" hidden="1" x14ac:dyDescent="0.3"/>
    <row r="12616" hidden="1" x14ac:dyDescent="0.3"/>
    <row r="12617" hidden="1" x14ac:dyDescent="0.3"/>
    <row r="12618" hidden="1" x14ac:dyDescent="0.3"/>
    <row r="12619" hidden="1" x14ac:dyDescent="0.3"/>
    <row r="12620" hidden="1" x14ac:dyDescent="0.3"/>
    <row r="12621" hidden="1" x14ac:dyDescent="0.3"/>
    <row r="12622" hidden="1" x14ac:dyDescent="0.3"/>
    <row r="12623" hidden="1" x14ac:dyDescent="0.3"/>
    <row r="12624" hidden="1" x14ac:dyDescent="0.3"/>
    <row r="12625" hidden="1" x14ac:dyDescent="0.3"/>
    <row r="12626" hidden="1" x14ac:dyDescent="0.3"/>
    <row r="12627" hidden="1" x14ac:dyDescent="0.3"/>
    <row r="12628" hidden="1" x14ac:dyDescent="0.3"/>
    <row r="12629" hidden="1" x14ac:dyDescent="0.3"/>
    <row r="12630" hidden="1" x14ac:dyDescent="0.3"/>
    <row r="12631" hidden="1" x14ac:dyDescent="0.3"/>
    <row r="12632" hidden="1" x14ac:dyDescent="0.3"/>
    <row r="12633" hidden="1" x14ac:dyDescent="0.3"/>
    <row r="12634" hidden="1" x14ac:dyDescent="0.3"/>
    <row r="12635" hidden="1" x14ac:dyDescent="0.3"/>
    <row r="12636" hidden="1" x14ac:dyDescent="0.3"/>
    <row r="12637" hidden="1" x14ac:dyDescent="0.3"/>
    <row r="12638" hidden="1" x14ac:dyDescent="0.3"/>
    <row r="12639" hidden="1" x14ac:dyDescent="0.3"/>
    <row r="12640" hidden="1" x14ac:dyDescent="0.3"/>
    <row r="12641" hidden="1" x14ac:dyDescent="0.3"/>
    <row r="12642" hidden="1" x14ac:dyDescent="0.3"/>
    <row r="12643" hidden="1" x14ac:dyDescent="0.3"/>
    <row r="12644" hidden="1" x14ac:dyDescent="0.3"/>
    <row r="12645" hidden="1" x14ac:dyDescent="0.3"/>
    <row r="12646" hidden="1" x14ac:dyDescent="0.3"/>
    <row r="12647" hidden="1" x14ac:dyDescent="0.3"/>
    <row r="12648" hidden="1" x14ac:dyDescent="0.3"/>
    <row r="12649" hidden="1" x14ac:dyDescent="0.3"/>
    <row r="12650" hidden="1" x14ac:dyDescent="0.3"/>
    <row r="12651" hidden="1" x14ac:dyDescent="0.3"/>
    <row r="12652" hidden="1" x14ac:dyDescent="0.3"/>
    <row r="12653" hidden="1" x14ac:dyDescent="0.3"/>
    <row r="12654" hidden="1" x14ac:dyDescent="0.3"/>
    <row r="12655" hidden="1" x14ac:dyDescent="0.3"/>
    <row r="12656" hidden="1" x14ac:dyDescent="0.3"/>
    <row r="12657" hidden="1" x14ac:dyDescent="0.3"/>
    <row r="12658" hidden="1" x14ac:dyDescent="0.3"/>
    <row r="12659" hidden="1" x14ac:dyDescent="0.3"/>
    <row r="12660" hidden="1" x14ac:dyDescent="0.3"/>
    <row r="12661" hidden="1" x14ac:dyDescent="0.3"/>
    <row r="12662" hidden="1" x14ac:dyDescent="0.3"/>
    <row r="12663" hidden="1" x14ac:dyDescent="0.3"/>
    <row r="12664" hidden="1" x14ac:dyDescent="0.3"/>
    <row r="12665" hidden="1" x14ac:dyDescent="0.3"/>
    <row r="12666" hidden="1" x14ac:dyDescent="0.3"/>
    <row r="12667" hidden="1" x14ac:dyDescent="0.3"/>
    <row r="12668" hidden="1" x14ac:dyDescent="0.3"/>
    <row r="12669" hidden="1" x14ac:dyDescent="0.3"/>
    <row r="12670" hidden="1" x14ac:dyDescent="0.3"/>
    <row r="12671" hidden="1" x14ac:dyDescent="0.3"/>
    <row r="12672" hidden="1" x14ac:dyDescent="0.3"/>
    <row r="12673" hidden="1" x14ac:dyDescent="0.3"/>
    <row r="12674" hidden="1" x14ac:dyDescent="0.3"/>
    <row r="12675" hidden="1" x14ac:dyDescent="0.3"/>
    <row r="12676" hidden="1" x14ac:dyDescent="0.3"/>
    <row r="12677" hidden="1" x14ac:dyDescent="0.3"/>
    <row r="12678" hidden="1" x14ac:dyDescent="0.3"/>
    <row r="12679" hidden="1" x14ac:dyDescent="0.3"/>
    <row r="12680" hidden="1" x14ac:dyDescent="0.3"/>
    <row r="12681" hidden="1" x14ac:dyDescent="0.3"/>
    <row r="12682" hidden="1" x14ac:dyDescent="0.3"/>
    <row r="12683" hidden="1" x14ac:dyDescent="0.3"/>
    <row r="12684" hidden="1" x14ac:dyDescent="0.3"/>
    <row r="12685" hidden="1" x14ac:dyDescent="0.3"/>
    <row r="12686" hidden="1" x14ac:dyDescent="0.3"/>
    <row r="12687" hidden="1" x14ac:dyDescent="0.3"/>
    <row r="12688" hidden="1" x14ac:dyDescent="0.3"/>
    <row r="12689" hidden="1" x14ac:dyDescent="0.3"/>
    <row r="12690" hidden="1" x14ac:dyDescent="0.3"/>
    <row r="12691" hidden="1" x14ac:dyDescent="0.3"/>
    <row r="12692" hidden="1" x14ac:dyDescent="0.3"/>
    <row r="12693" hidden="1" x14ac:dyDescent="0.3"/>
    <row r="12694" hidden="1" x14ac:dyDescent="0.3"/>
    <row r="12695" hidden="1" x14ac:dyDescent="0.3"/>
    <row r="12696" hidden="1" x14ac:dyDescent="0.3"/>
    <row r="12697" hidden="1" x14ac:dyDescent="0.3"/>
    <row r="12698" hidden="1" x14ac:dyDescent="0.3"/>
    <row r="12699" hidden="1" x14ac:dyDescent="0.3"/>
    <row r="12700" hidden="1" x14ac:dyDescent="0.3"/>
    <row r="12701" hidden="1" x14ac:dyDescent="0.3"/>
    <row r="12702" hidden="1" x14ac:dyDescent="0.3"/>
    <row r="12703" hidden="1" x14ac:dyDescent="0.3"/>
    <row r="12704" hidden="1" x14ac:dyDescent="0.3"/>
    <row r="12705" hidden="1" x14ac:dyDescent="0.3"/>
    <row r="12706" hidden="1" x14ac:dyDescent="0.3"/>
    <row r="12707" hidden="1" x14ac:dyDescent="0.3"/>
    <row r="12708" hidden="1" x14ac:dyDescent="0.3"/>
    <row r="12709" hidden="1" x14ac:dyDescent="0.3"/>
    <row r="12710" hidden="1" x14ac:dyDescent="0.3"/>
    <row r="12711" hidden="1" x14ac:dyDescent="0.3"/>
    <row r="12712" hidden="1" x14ac:dyDescent="0.3"/>
    <row r="12713" hidden="1" x14ac:dyDescent="0.3"/>
    <row r="12714" hidden="1" x14ac:dyDescent="0.3"/>
    <row r="12715" hidden="1" x14ac:dyDescent="0.3"/>
    <row r="12716" hidden="1" x14ac:dyDescent="0.3"/>
    <row r="12717" hidden="1" x14ac:dyDescent="0.3"/>
    <row r="12718" hidden="1" x14ac:dyDescent="0.3"/>
    <row r="12719" hidden="1" x14ac:dyDescent="0.3"/>
    <row r="12720" hidden="1" x14ac:dyDescent="0.3"/>
    <row r="12721" hidden="1" x14ac:dyDescent="0.3"/>
    <row r="12722" hidden="1" x14ac:dyDescent="0.3"/>
    <row r="12723" hidden="1" x14ac:dyDescent="0.3"/>
    <row r="12724" hidden="1" x14ac:dyDescent="0.3"/>
    <row r="12725" hidden="1" x14ac:dyDescent="0.3"/>
    <row r="12726" hidden="1" x14ac:dyDescent="0.3"/>
    <row r="12727" hidden="1" x14ac:dyDescent="0.3"/>
    <row r="12728" hidden="1" x14ac:dyDescent="0.3"/>
    <row r="12729" hidden="1" x14ac:dyDescent="0.3"/>
    <row r="12730" hidden="1" x14ac:dyDescent="0.3"/>
    <row r="12731" hidden="1" x14ac:dyDescent="0.3"/>
    <row r="12732" hidden="1" x14ac:dyDescent="0.3"/>
    <row r="12733" hidden="1" x14ac:dyDescent="0.3"/>
    <row r="12734" hidden="1" x14ac:dyDescent="0.3"/>
    <row r="12735" hidden="1" x14ac:dyDescent="0.3"/>
    <row r="12736" hidden="1" x14ac:dyDescent="0.3"/>
    <row r="12737" hidden="1" x14ac:dyDescent="0.3"/>
    <row r="12738" hidden="1" x14ac:dyDescent="0.3"/>
    <row r="12739" hidden="1" x14ac:dyDescent="0.3"/>
    <row r="12740" hidden="1" x14ac:dyDescent="0.3"/>
    <row r="12741" hidden="1" x14ac:dyDescent="0.3"/>
    <row r="12742" hidden="1" x14ac:dyDescent="0.3"/>
    <row r="12743" hidden="1" x14ac:dyDescent="0.3"/>
    <row r="12744" hidden="1" x14ac:dyDescent="0.3"/>
    <row r="12745" hidden="1" x14ac:dyDescent="0.3"/>
    <row r="12746" hidden="1" x14ac:dyDescent="0.3"/>
    <row r="12747" hidden="1" x14ac:dyDescent="0.3"/>
    <row r="12748" hidden="1" x14ac:dyDescent="0.3"/>
    <row r="12749" hidden="1" x14ac:dyDescent="0.3"/>
    <row r="12750" hidden="1" x14ac:dyDescent="0.3"/>
    <row r="12751" hidden="1" x14ac:dyDescent="0.3"/>
    <row r="12752" hidden="1" x14ac:dyDescent="0.3"/>
    <row r="12753" hidden="1" x14ac:dyDescent="0.3"/>
    <row r="12754" hidden="1" x14ac:dyDescent="0.3"/>
    <row r="12755" hidden="1" x14ac:dyDescent="0.3"/>
    <row r="12756" hidden="1" x14ac:dyDescent="0.3"/>
    <row r="12757" hidden="1" x14ac:dyDescent="0.3"/>
    <row r="12758" hidden="1" x14ac:dyDescent="0.3"/>
    <row r="12759" hidden="1" x14ac:dyDescent="0.3"/>
    <row r="12760" hidden="1" x14ac:dyDescent="0.3"/>
    <row r="12761" hidden="1" x14ac:dyDescent="0.3"/>
    <row r="12762" hidden="1" x14ac:dyDescent="0.3"/>
    <row r="12763" hidden="1" x14ac:dyDescent="0.3"/>
    <row r="12764" hidden="1" x14ac:dyDescent="0.3"/>
    <row r="12765" hidden="1" x14ac:dyDescent="0.3"/>
    <row r="12766" hidden="1" x14ac:dyDescent="0.3"/>
    <row r="12767" hidden="1" x14ac:dyDescent="0.3"/>
    <row r="12768" hidden="1" x14ac:dyDescent="0.3"/>
    <row r="12769" hidden="1" x14ac:dyDescent="0.3"/>
    <row r="12770" hidden="1" x14ac:dyDescent="0.3"/>
    <row r="12771" hidden="1" x14ac:dyDescent="0.3"/>
    <row r="12772" hidden="1" x14ac:dyDescent="0.3"/>
    <row r="12773" hidden="1" x14ac:dyDescent="0.3"/>
    <row r="12774" hidden="1" x14ac:dyDescent="0.3"/>
    <row r="12775" hidden="1" x14ac:dyDescent="0.3"/>
    <row r="12776" hidden="1" x14ac:dyDescent="0.3"/>
    <row r="12777" hidden="1" x14ac:dyDescent="0.3"/>
    <row r="12778" hidden="1" x14ac:dyDescent="0.3"/>
    <row r="12779" hidden="1" x14ac:dyDescent="0.3"/>
    <row r="12780" hidden="1" x14ac:dyDescent="0.3"/>
    <row r="12781" hidden="1" x14ac:dyDescent="0.3"/>
    <row r="12782" hidden="1" x14ac:dyDescent="0.3"/>
    <row r="12783" hidden="1" x14ac:dyDescent="0.3"/>
    <row r="12784" hidden="1" x14ac:dyDescent="0.3"/>
    <row r="12785" hidden="1" x14ac:dyDescent="0.3"/>
    <row r="12786" hidden="1" x14ac:dyDescent="0.3"/>
    <row r="12787" hidden="1" x14ac:dyDescent="0.3"/>
    <row r="12788" hidden="1" x14ac:dyDescent="0.3"/>
    <row r="12789" hidden="1" x14ac:dyDescent="0.3"/>
    <row r="12790" hidden="1" x14ac:dyDescent="0.3"/>
    <row r="12791" hidden="1" x14ac:dyDescent="0.3"/>
    <row r="12792" hidden="1" x14ac:dyDescent="0.3"/>
    <row r="12793" hidden="1" x14ac:dyDescent="0.3"/>
    <row r="12794" hidden="1" x14ac:dyDescent="0.3"/>
    <row r="12795" hidden="1" x14ac:dyDescent="0.3"/>
    <row r="12796" hidden="1" x14ac:dyDescent="0.3"/>
    <row r="12797" hidden="1" x14ac:dyDescent="0.3"/>
    <row r="12798" hidden="1" x14ac:dyDescent="0.3"/>
    <row r="12799" hidden="1" x14ac:dyDescent="0.3"/>
    <row r="12800" hidden="1" x14ac:dyDescent="0.3"/>
    <row r="12801" hidden="1" x14ac:dyDescent="0.3"/>
    <row r="12802" hidden="1" x14ac:dyDescent="0.3"/>
    <row r="12803" hidden="1" x14ac:dyDescent="0.3"/>
    <row r="12804" hidden="1" x14ac:dyDescent="0.3"/>
    <row r="12805" hidden="1" x14ac:dyDescent="0.3"/>
    <row r="12806" hidden="1" x14ac:dyDescent="0.3"/>
    <row r="12807" hidden="1" x14ac:dyDescent="0.3"/>
    <row r="12808" hidden="1" x14ac:dyDescent="0.3"/>
    <row r="12809" hidden="1" x14ac:dyDescent="0.3"/>
    <row r="12810" hidden="1" x14ac:dyDescent="0.3"/>
    <row r="12811" hidden="1" x14ac:dyDescent="0.3"/>
    <row r="12812" hidden="1" x14ac:dyDescent="0.3"/>
    <row r="12813" hidden="1" x14ac:dyDescent="0.3"/>
    <row r="12814" hidden="1" x14ac:dyDescent="0.3"/>
    <row r="12815" hidden="1" x14ac:dyDescent="0.3"/>
    <row r="12816" hidden="1" x14ac:dyDescent="0.3"/>
    <row r="12817" hidden="1" x14ac:dyDescent="0.3"/>
    <row r="12818" hidden="1" x14ac:dyDescent="0.3"/>
    <row r="12819" hidden="1" x14ac:dyDescent="0.3"/>
    <row r="12820" hidden="1" x14ac:dyDescent="0.3"/>
    <row r="12821" hidden="1" x14ac:dyDescent="0.3"/>
    <row r="12822" hidden="1" x14ac:dyDescent="0.3"/>
    <row r="12823" hidden="1" x14ac:dyDescent="0.3"/>
    <row r="12824" hidden="1" x14ac:dyDescent="0.3"/>
    <row r="12825" hidden="1" x14ac:dyDescent="0.3"/>
    <row r="12826" hidden="1" x14ac:dyDescent="0.3"/>
    <row r="12827" hidden="1" x14ac:dyDescent="0.3"/>
    <row r="12828" hidden="1" x14ac:dyDescent="0.3"/>
    <row r="12829" hidden="1" x14ac:dyDescent="0.3"/>
    <row r="12830" hidden="1" x14ac:dyDescent="0.3"/>
    <row r="12831" hidden="1" x14ac:dyDescent="0.3"/>
    <row r="12832" hidden="1" x14ac:dyDescent="0.3"/>
    <row r="12833" hidden="1" x14ac:dyDescent="0.3"/>
    <row r="12834" hidden="1" x14ac:dyDescent="0.3"/>
    <row r="12835" hidden="1" x14ac:dyDescent="0.3"/>
    <row r="12836" hidden="1" x14ac:dyDescent="0.3"/>
    <row r="12837" hidden="1" x14ac:dyDescent="0.3"/>
    <row r="12838" hidden="1" x14ac:dyDescent="0.3"/>
    <row r="12839" hidden="1" x14ac:dyDescent="0.3"/>
    <row r="12840" hidden="1" x14ac:dyDescent="0.3"/>
    <row r="12841" hidden="1" x14ac:dyDescent="0.3"/>
    <row r="12842" hidden="1" x14ac:dyDescent="0.3"/>
    <row r="12843" hidden="1" x14ac:dyDescent="0.3"/>
    <row r="12844" hidden="1" x14ac:dyDescent="0.3"/>
    <row r="12845" hidden="1" x14ac:dyDescent="0.3"/>
    <row r="12846" hidden="1" x14ac:dyDescent="0.3"/>
    <row r="12847" hidden="1" x14ac:dyDescent="0.3"/>
    <row r="12848" hidden="1" x14ac:dyDescent="0.3"/>
    <row r="12849" hidden="1" x14ac:dyDescent="0.3"/>
    <row r="12850" hidden="1" x14ac:dyDescent="0.3"/>
    <row r="12851" hidden="1" x14ac:dyDescent="0.3"/>
    <row r="12852" hidden="1" x14ac:dyDescent="0.3"/>
    <row r="12853" hidden="1" x14ac:dyDescent="0.3"/>
    <row r="12854" hidden="1" x14ac:dyDescent="0.3"/>
    <row r="12855" hidden="1" x14ac:dyDescent="0.3"/>
    <row r="12856" hidden="1" x14ac:dyDescent="0.3"/>
    <row r="12857" hidden="1" x14ac:dyDescent="0.3"/>
    <row r="12858" hidden="1" x14ac:dyDescent="0.3"/>
    <row r="12859" hidden="1" x14ac:dyDescent="0.3"/>
    <row r="12860" hidden="1" x14ac:dyDescent="0.3"/>
    <row r="12861" hidden="1" x14ac:dyDescent="0.3"/>
    <row r="12862" hidden="1" x14ac:dyDescent="0.3"/>
    <row r="12863" hidden="1" x14ac:dyDescent="0.3"/>
    <row r="12864" hidden="1" x14ac:dyDescent="0.3"/>
    <row r="12865" hidden="1" x14ac:dyDescent="0.3"/>
    <row r="12866" hidden="1" x14ac:dyDescent="0.3"/>
    <row r="12867" hidden="1" x14ac:dyDescent="0.3"/>
    <row r="12868" hidden="1" x14ac:dyDescent="0.3"/>
    <row r="12869" hidden="1" x14ac:dyDescent="0.3"/>
    <row r="12870" hidden="1" x14ac:dyDescent="0.3"/>
    <row r="12871" hidden="1" x14ac:dyDescent="0.3"/>
    <row r="12872" hidden="1" x14ac:dyDescent="0.3"/>
    <row r="12873" hidden="1" x14ac:dyDescent="0.3"/>
    <row r="12874" hidden="1" x14ac:dyDescent="0.3"/>
    <row r="12875" hidden="1" x14ac:dyDescent="0.3"/>
    <row r="12876" hidden="1" x14ac:dyDescent="0.3"/>
    <row r="12877" hidden="1" x14ac:dyDescent="0.3"/>
    <row r="12878" hidden="1" x14ac:dyDescent="0.3"/>
    <row r="12879" hidden="1" x14ac:dyDescent="0.3"/>
    <row r="12880" hidden="1" x14ac:dyDescent="0.3"/>
    <row r="12881" hidden="1" x14ac:dyDescent="0.3"/>
    <row r="12882" hidden="1" x14ac:dyDescent="0.3"/>
    <row r="12883" hidden="1" x14ac:dyDescent="0.3"/>
    <row r="12884" hidden="1" x14ac:dyDescent="0.3"/>
    <row r="12885" hidden="1" x14ac:dyDescent="0.3"/>
    <row r="12886" hidden="1" x14ac:dyDescent="0.3"/>
    <row r="12887" hidden="1" x14ac:dyDescent="0.3"/>
    <row r="12888" hidden="1" x14ac:dyDescent="0.3"/>
    <row r="12889" hidden="1" x14ac:dyDescent="0.3"/>
    <row r="12890" hidden="1" x14ac:dyDescent="0.3"/>
    <row r="12891" hidden="1" x14ac:dyDescent="0.3"/>
    <row r="12892" hidden="1" x14ac:dyDescent="0.3"/>
    <row r="12893" hidden="1" x14ac:dyDescent="0.3"/>
    <row r="12894" hidden="1" x14ac:dyDescent="0.3"/>
    <row r="12895" hidden="1" x14ac:dyDescent="0.3"/>
    <row r="12896" hidden="1" x14ac:dyDescent="0.3"/>
    <row r="12897" hidden="1" x14ac:dyDescent="0.3"/>
    <row r="12898" hidden="1" x14ac:dyDescent="0.3"/>
    <row r="12899" hidden="1" x14ac:dyDescent="0.3"/>
    <row r="12900" hidden="1" x14ac:dyDescent="0.3"/>
    <row r="12901" hidden="1" x14ac:dyDescent="0.3"/>
    <row r="12902" hidden="1" x14ac:dyDescent="0.3"/>
    <row r="12903" hidden="1" x14ac:dyDescent="0.3"/>
    <row r="12904" hidden="1" x14ac:dyDescent="0.3"/>
    <row r="12905" hidden="1" x14ac:dyDescent="0.3"/>
    <row r="12906" hidden="1" x14ac:dyDescent="0.3"/>
    <row r="12907" hidden="1" x14ac:dyDescent="0.3"/>
    <row r="12908" hidden="1" x14ac:dyDescent="0.3"/>
    <row r="12909" hidden="1" x14ac:dyDescent="0.3"/>
    <row r="12910" hidden="1" x14ac:dyDescent="0.3"/>
    <row r="12911" hidden="1" x14ac:dyDescent="0.3"/>
    <row r="12912" hidden="1" x14ac:dyDescent="0.3"/>
    <row r="12913" hidden="1" x14ac:dyDescent="0.3"/>
    <row r="12914" hidden="1" x14ac:dyDescent="0.3"/>
    <row r="12915" hidden="1" x14ac:dyDescent="0.3"/>
    <row r="12916" hidden="1" x14ac:dyDescent="0.3"/>
    <row r="12917" hidden="1" x14ac:dyDescent="0.3"/>
    <row r="12918" hidden="1" x14ac:dyDescent="0.3"/>
    <row r="12919" hidden="1" x14ac:dyDescent="0.3"/>
    <row r="12920" hidden="1" x14ac:dyDescent="0.3"/>
    <row r="12921" hidden="1" x14ac:dyDescent="0.3"/>
    <row r="12922" hidden="1" x14ac:dyDescent="0.3"/>
    <row r="12923" hidden="1" x14ac:dyDescent="0.3"/>
    <row r="12924" hidden="1" x14ac:dyDescent="0.3"/>
    <row r="12925" hidden="1" x14ac:dyDescent="0.3"/>
    <row r="12926" hidden="1" x14ac:dyDescent="0.3"/>
    <row r="12927" hidden="1" x14ac:dyDescent="0.3"/>
    <row r="12928" hidden="1" x14ac:dyDescent="0.3"/>
    <row r="12929" hidden="1" x14ac:dyDescent="0.3"/>
    <row r="12930" hidden="1" x14ac:dyDescent="0.3"/>
    <row r="12931" hidden="1" x14ac:dyDescent="0.3"/>
    <row r="12932" hidden="1" x14ac:dyDescent="0.3"/>
    <row r="12933" hidden="1" x14ac:dyDescent="0.3"/>
    <row r="12934" hidden="1" x14ac:dyDescent="0.3"/>
    <row r="12935" hidden="1" x14ac:dyDescent="0.3"/>
    <row r="12936" hidden="1" x14ac:dyDescent="0.3"/>
    <row r="12937" hidden="1" x14ac:dyDescent="0.3"/>
    <row r="12938" hidden="1" x14ac:dyDescent="0.3"/>
    <row r="12939" hidden="1" x14ac:dyDescent="0.3"/>
    <row r="12940" hidden="1" x14ac:dyDescent="0.3"/>
    <row r="12941" hidden="1" x14ac:dyDescent="0.3"/>
    <row r="12942" hidden="1" x14ac:dyDescent="0.3"/>
    <row r="12943" hidden="1" x14ac:dyDescent="0.3"/>
    <row r="12944" hidden="1" x14ac:dyDescent="0.3"/>
    <row r="12945" hidden="1" x14ac:dyDescent="0.3"/>
    <row r="12946" hidden="1" x14ac:dyDescent="0.3"/>
    <row r="12947" hidden="1" x14ac:dyDescent="0.3"/>
    <row r="12948" hidden="1" x14ac:dyDescent="0.3"/>
    <row r="12949" hidden="1" x14ac:dyDescent="0.3"/>
    <row r="12950" hidden="1" x14ac:dyDescent="0.3"/>
    <row r="12951" hidden="1" x14ac:dyDescent="0.3"/>
    <row r="12952" hidden="1" x14ac:dyDescent="0.3"/>
    <row r="12953" hidden="1" x14ac:dyDescent="0.3"/>
    <row r="12954" hidden="1" x14ac:dyDescent="0.3"/>
    <row r="12955" hidden="1" x14ac:dyDescent="0.3"/>
    <row r="12956" hidden="1" x14ac:dyDescent="0.3"/>
    <row r="12957" hidden="1" x14ac:dyDescent="0.3"/>
    <row r="12958" hidden="1" x14ac:dyDescent="0.3"/>
    <row r="12959" hidden="1" x14ac:dyDescent="0.3"/>
    <row r="12960" hidden="1" x14ac:dyDescent="0.3"/>
    <row r="12961" hidden="1" x14ac:dyDescent="0.3"/>
    <row r="12962" hidden="1" x14ac:dyDescent="0.3"/>
    <row r="12963" hidden="1" x14ac:dyDescent="0.3"/>
    <row r="12964" hidden="1" x14ac:dyDescent="0.3"/>
    <row r="12965" hidden="1" x14ac:dyDescent="0.3"/>
    <row r="12966" hidden="1" x14ac:dyDescent="0.3"/>
    <row r="12967" hidden="1" x14ac:dyDescent="0.3"/>
    <row r="12968" hidden="1" x14ac:dyDescent="0.3"/>
    <row r="12969" hidden="1" x14ac:dyDescent="0.3"/>
    <row r="12970" hidden="1" x14ac:dyDescent="0.3"/>
    <row r="12971" hidden="1" x14ac:dyDescent="0.3"/>
    <row r="12972" hidden="1" x14ac:dyDescent="0.3"/>
    <row r="12973" hidden="1" x14ac:dyDescent="0.3"/>
    <row r="12974" hidden="1" x14ac:dyDescent="0.3"/>
    <row r="12975" hidden="1" x14ac:dyDescent="0.3"/>
    <row r="12976" hidden="1" x14ac:dyDescent="0.3"/>
    <row r="12977" hidden="1" x14ac:dyDescent="0.3"/>
    <row r="12978" hidden="1" x14ac:dyDescent="0.3"/>
    <row r="12979" hidden="1" x14ac:dyDescent="0.3"/>
    <row r="12980" hidden="1" x14ac:dyDescent="0.3"/>
    <row r="12981" hidden="1" x14ac:dyDescent="0.3"/>
    <row r="12982" hidden="1" x14ac:dyDescent="0.3"/>
    <row r="12983" hidden="1" x14ac:dyDescent="0.3"/>
    <row r="12984" hidden="1" x14ac:dyDescent="0.3"/>
    <row r="12985" hidden="1" x14ac:dyDescent="0.3"/>
    <row r="12986" hidden="1" x14ac:dyDescent="0.3"/>
    <row r="12987" hidden="1" x14ac:dyDescent="0.3"/>
    <row r="12988" hidden="1" x14ac:dyDescent="0.3"/>
    <row r="12989" hidden="1" x14ac:dyDescent="0.3"/>
    <row r="12990" hidden="1" x14ac:dyDescent="0.3"/>
    <row r="12991" hidden="1" x14ac:dyDescent="0.3"/>
    <row r="12992" hidden="1" x14ac:dyDescent="0.3"/>
    <row r="12993" hidden="1" x14ac:dyDescent="0.3"/>
    <row r="12994" hidden="1" x14ac:dyDescent="0.3"/>
    <row r="12995" hidden="1" x14ac:dyDescent="0.3"/>
    <row r="12996" hidden="1" x14ac:dyDescent="0.3"/>
    <row r="12997" hidden="1" x14ac:dyDescent="0.3"/>
    <row r="12998" hidden="1" x14ac:dyDescent="0.3"/>
    <row r="12999" hidden="1" x14ac:dyDescent="0.3"/>
    <row r="13000" hidden="1" x14ac:dyDescent="0.3"/>
    <row r="13001" hidden="1" x14ac:dyDescent="0.3"/>
    <row r="13002" hidden="1" x14ac:dyDescent="0.3"/>
    <row r="13003" hidden="1" x14ac:dyDescent="0.3"/>
    <row r="13004" hidden="1" x14ac:dyDescent="0.3"/>
    <row r="13005" hidden="1" x14ac:dyDescent="0.3"/>
    <row r="13006" hidden="1" x14ac:dyDescent="0.3"/>
    <row r="13007" hidden="1" x14ac:dyDescent="0.3"/>
    <row r="13008" hidden="1" x14ac:dyDescent="0.3"/>
    <row r="13009" hidden="1" x14ac:dyDescent="0.3"/>
    <row r="13010" hidden="1" x14ac:dyDescent="0.3"/>
    <row r="13011" hidden="1" x14ac:dyDescent="0.3"/>
    <row r="13012" hidden="1" x14ac:dyDescent="0.3"/>
    <row r="13013" hidden="1" x14ac:dyDescent="0.3"/>
    <row r="13014" hidden="1" x14ac:dyDescent="0.3"/>
    <row r="13015" hidden="1" x14ac:dyDescent="0.3"/>
    <row r="13016" hidden="1" x14ac:dyDescent="0.3"/>
    <row r="13017" hidden="1" x14ac:dyDescent="0.3"/>
    <row r="13018" hidden="1" x14ac:dyDescent="0.3"/>
    <row r="13019" hidden="1" x14ac:dyDescent="0.3"/>
    <row r="13020" hidden="1" x14ac:dyDescent="0.3"/>
    <row r="13021" hidden="1" x14ac:dyDescent="0.3"/>
    <row r="13022" hidden="1" x14ac:dyDescent="0.3"/>
    <row r="13023" hidden="1" x14ac:dyDescent="0.3"/>
    <row r="13024" hidden="1" x14ac:dyDescent="0.3"/>
    <row r="13025" hidden="1" x14ac:dyDescent="0.3"/>
    <row r="13026" hidden="1" x14ac:dyDescent="0.3"/>
    <row r="13027" hidden="1" x14ac:dyDescent="0.3"/>
    <row r="13028" hidden="1" x14ac:dyDescent="0.3"/>
    <row r="13029" hidden="1" x14ac:dyDescent="0.3"/>
    <row r="13030" hidden="1" x14ac:dyDescent="0.3"/>
    <row r="13031" hidden="1" x14ac:dyDescent="0.3"/>
    <row r="13032" hidden="1" x14ac:dyDescent="0.3"/>
    <row r="13033" hidden="1" x14ac:dyDescent="0.3"/>
    <row r="13034" hidden="1" x14ac:dyDescent="0.3"/>
    <row r="13035" hidden="1" x14ac:dyDescent="0.3"/>
    <row r="13036" hidden="1" x14ac:dyDescent="0.3"/>
    <row r="13037" hidden="1" x14ac:dyDescent="0.3"/>
    <row r="13038" hidden="1" x14ac:dyDescent="0.3"/>
    <row r="13039" hidden="1" x14ac:dyDescent="0.3"/>
    <row r="13040" hidden="1" x14ac:dyDescent="0.3"/>
    <row r="13041" hidden="1" x14ac:dyDescent="0.3"/>
    <row r="13042" hidden="1" x14ac:dyDescent="0.3"/>
    <row r="13043" hidden="1" x14ac:dyDescent="0.3"/>
    <row r="13044" hidden="1" x14ac:dyDescent="0.3"/>
    <row r="13045" hidden="1" x14ac:dyDescent="0.3"/>
    <row r="13046" hidden="1" x14ac:dyDescent="0.3"/>
    <row r="13047" hidden="1" x14ac:dyDescent="0.3"/>
    <row r="13048" hidden="1" x14ac:dyDescent="0.3"/>
    <row r="13049" hidden="1" x14ac:dyDescent="0.3"/>
    <row r="13050" hidden="1" x14ac:dyDescent="0.3"/>
    <row r="13051" hidden="1" x14ac:dyDescent="0.3"/>
    <row r="13052" hidden="1" x14ac:dyDescent="0.3"/>
    <row r="13053" hidden="1" x14ac:dyDescent="0.3"/>
    <row r="13054" hidden="1" x14ac:dyDescent="0.3"/>
    <row r="13055" hidden="1" x14ac:dyDescent="0.3"/>
    <row r="13056" hidden="1" x14ac:dyDescent="0.3"/>
    <row r="13057" hidden="1" x14ac:dyDescent="0.3"/>
    <row r="13058" hidden="1" x14ac:dyDescent="0.3"/>
    <row r="13059" hidden="1" x14ac:dyDescent="0.3"/>
    <row r="13060" hidden="1" x14ac:dyDescent="0.3"/>
    <row r="13061" hidden="1" x14ac:dyDescent="0.3"/>
    <row r="13062" hidden="1" x14ac:dyDescent="0.3"/>
    <row r="13063" hidden="1" x14ac:dyDescent="0.3"/>
    <row r="13064" hidden="1" x14ac:dyDescent="0.3"/>
    <row r="13065" hidden="1" x14ac:dyDescent="0.3"/>
    <row r="13066" hidden="1" x14ac:dyDescent="0.3"/>
    <row r="13067" hidden="1" x14ac:dyDescent="0.3"/>
    <row r="13068" hidden="1" x14ac:dyDescent="0.3"/>
    <row r="13069" hidden="1" x14ac:dyDescent="0.3"/>
    <row r="13070" hidden="1" x14ac:dyDescent="0.3"/>
    <row r="13071" hidden="1" x14ac:dyDescent="0.3"/>
    <row r="13072" hidden="1" x14ac:dyDescent="0.3"/>
    <row r="13073" hidden="1" x14ac:dyDescent="0.3"/>
    <row r="13074" hidden="1" x14ac:dyDescent="0.3"/>
    <row r="13075" hidden="1" x14ac:dyDescent="0.3"/>
    <row r="13076" hidden="1" x14ac:dyDescent="0.3"/>
    <row r="13077" hidden="1" x14ac:dyDescent="0.3"/>
    <row r="13078" hidden="1" x14ac:dyDescent="0.3"/>
    <row r="13079" hidden="1" x14ac:dyDescent="0.3"/>
    <row r="13080" hidden="1" x14ac:dyDescent="0.3"/>
    <row r="13081" hidden="1" x14ac:dyDescent="0.3"/>
    <row r="13082" hidden="1" x14ac:dyDescent="0.3"/>
    <row r="13083" hidden="1" x14ac:dyDescent="0.3"/>
    <row r="13084" hidden="1" x14ac:dyDescent="0.3"/>
    <row r="13085" hidden="1" x14ac:dyDescent="0.3"/>
    <row r="13086" hidden="1" x14ac:dyDescent="0.3"/>
    <row r="13087" hidden="1" x14ac:dyDescent="0.3"/>
    <row r="13088" hidden="1" x14ac:dyDescent="0.3"/>
    <row r="13089" hidden="1" x14ac:dyDescent="0.3"/>
    <row r="13090" hidden="1" x14ac:dyDescent="0.3"/>
    <row r="13091" hidden="1" x14ac:dyDescent="0.3"/>
    <row r="13092" hidden="1" x14ac:dyDescent="0.3"/>
    <row r="13093" hidden="1" x14ac:dyDescent="0.3"/>
    <row r="13094" hidden="1" x14ac:dyDescent="0.3"/>
    <row r="13095" hidden="1" x14ac:dyDescent="0.3"/>
    <row r="13096" hidden="1" x14ac:dyDescent="0.3"/>
    <row r="13097" hidden="1" x14ac:dyDescent="0.3"/>
    <row r="13098" hidden="1" x14ac:dyDescent="0.3"/>
    <row r="13099" hidden="1" x14ac:dyDescent="0.3"/>
    <row r="13100" hidden="1" x14ac:dyDescent="0.3"/>
    <row r="13101" hidden="1" x14ac:dyDescent="0.3"/>
    <row r="13102" hidden="1" x14ac:dyDescent="0.3"/>
    <row r="13103" hidden="1" x14ac:dyDescent="0.3"/>
    <row r="13104" hidden="1" x14ac:dyDescent="0.3"/>
    <row r="13105" hidden="1" x14ac:dyDescent="0.3"/>
    <row r="13106" hidden="1" x14ac:dyDescent="0.3"/>
    <row r="13107" hidden="1" x14ac:dyDescent="0.3"/>
    <row r="13108" hidden="1" x14ac:dyDescent="0.3"/>
    <row r="13109" hidden="1" x14ac:dyDescent="0.3"/>
    <row r="13110" hidden="1" x14ac:dyDescent="0.3"/>
    <row r="13111" hidden="1" x14ac:dyDescent="0.3"/>
    <row r="13112" hidden="1" x14ac:dyDescent="0.3"/>
    <row r="13113" hidden="1" x14ac:dyDescent="0.3"/>
    <row r="13114" hidden="1" x14ac:dyDescent="0.3"/>
    <row r="13115" hidden="1" x14ac:dyDescent="0.3"/>
    <row r="13116" hidden="1" x14ac:dyDescent="0.3"/>
    <row r="13117" hidden="1" x14ac:dyDescent="0.3"/>
    <row r="13118" hidden="1" x14ac:dyDescent="0.3"/>
    <row r="13119" hidden="1" x14ac:dyDescent="0.3"/>
    <row r="13120" hidden="1" x14ac:dyDescent="0.3"/>
    <row r="13121" hidden="1" x14ac:dyDescent="0.3"/>
    <row r="13122" hidden="1" x14ac:dyDescent="0.3"/>
    <row r="13123" hidden="1" x14ac:dyDescent="0.3"/>
    <row r="13124" hidden="1" x14ac:dyDescent="0.3"/>
    <row r="13125" hidden="1" x14ac:dyDescent="0.3"/>
    <row r="13126" hidden="1" x14ac:dyDescent="0.3"/>
    <row r="13127" hidden="1" x14ac:dyDescent="0.3"/>
    <row r="13128" hidden="1" x14ac:dyDescent="0.3"/>
    <row r="13129" hidden="1" x14ac:dyDescent="0.3"/>
    <row r="13130" hidden="1" x14ac:dyDescent="0.3"/>
    <row r="13131" hidden="1" x14ac:dyDescent="0.3"/>
    <row r="13132" hidden="1" x14ac:dyDescent="0.3"/>
    <row r="13133" hidden="1" x14ac:dyDescent="0.3"/>
    <row r="13134" hidden="1" x14ac:dyDescent="0.3"/>
    <row r="13135" hidden="1" x14ac:dyDescent="0.3"/>
    <row r="13136" hidden="1" x14ac:dyDescent="0.3"/>
    <row r="13137" hidden="1" x14ac:dyDescent="0.3"/>
    <row r="13138" hidden="1" x14ac:dyDescent="0.3"/>
    <row r="13139" hidden="1" x14ac:dyDescent="0.3"/>
    <row r="13140" hidden="1" x14ac:dyDescent="0.3"/>
    <row r="13141" hidden="1" x14ac:dyDescent="0.3"/>
    <row r="13142" hidden="1" x14ac:dyDescent="0.3"/>
    <row r="13143" hidden="1" x14ac:dyDescent="0.3"/>
    <row r="13144" hidden="1" x14ac:dyDescent="0.3"/>
    <row r="13145" hidden="1" x14ac:dyDescent="0.3"/>
    <row r="13146" hidden="1" x14ac:dyDescent="0.3"/>
    <row r="13147" hidden="1" x14ac:dyDescent="0.3"/>
    <row r="13148" hidden="1" x14ac:dyDescent="0.3"/>
    <row r="13149" hidden="1" x14ac:dyDescent="0.3"/>
    <row r="13150" hidden="1" x14ac:dyDescent="0.3"/>
    <row r="13151" hidden="1" x14ac:dyDescent="0.3"/>
    <row r="13152" hidden="1" x14ac:dyDescent="0.3"/>
    <row r="13153" hidden="1" x14ac:dyDescent="0.3"/>
    <row r="13154" hidden="1" x14ac:dyDescent="0.3"/>
    <row r="13155" hidden="1" x14ac:dyDescent="0.3"/>
    <row r="13156" hidden="1" x14ac:dyDescent="0.3"/>
    <row r="13157" hidden="1" x14ac:dyDescent="0.3"/>
    <row r="13158" hidden="1" x14ac:dyDescent="0.3"/>
    <row r="13159" hidden="1" x14ac:dyDescent="0.3"/>
    <row r="13160" hidden="1" x14ac:dyDescent="0.3"/>
    <row r="13161" hidden="1" x14ac:dyDescent="0.3"/>
    <row r="13162" hidden="1" x14ac:dyDescent="0.3"/>
    <row r="13163" hidden="1" x14ac:dyDescent="0.3"/>
    <row r="13164" hidden="1" x14ac:dyDescent="0.3"/>
    <row r="13165" hidden="1" x14ac:dyDescent="0.3"/>
    <row r="13166" hidden="1" x14ac:dyDescent="0.3"/>
    <row r="13167" hidden="1" x14ac:dyDescent="0.3"/>
    <row r="13168" hidden="1" x14ac:dyDescent="0.3"/>
    <row r="13169" hidden="1" x14ac:dyDescent="0.3"/>
    <row r="13170" hidden="1" x14ac:dyDescent="0.3"/>
    <row r="13171" hidden="1" x14ac:dyDescent="0.3"/>
    <row r="13172" hidden="1" x14ac:dyDescent="0.3"/>
    <row r="13173" hidden="1" x14ac:dyDescent="0.3"/>
    <row r="13174" hidden="1" x14ac:dyDescent="0.3"/>
    <row r="13175" hidden="1" x14ac:dyDescent="0.3"/>
    <row r="13176" hidden="1" x14ac:dyDescent="0.3"/>
    <row r="13177" hidden="1" x14ac:dyDescent="0.3"/>
    <row r="13178" hidden="1" x14ac:dyDescent="0.3"/>
    <row r="13179" hidden="1" x14ac:dyDescent="0.3"/>
    <row r="13180" hidden="1" x14ac:dyDescent="0.3"/>
    <row r="13181" hidden="1" x14ac:dyDescent="0.3"/>
    <row r="13182" hidden="1" x14ac:dyDescent="0.3"/>
    <row r="13183" hidden="1" x14ac:dyDescent="0.3"/>
    <row r="13184" hidden="1" x14ac:dyDescent="0.3"/>
    <row r="13185" hidden="1" x14ac:dyDescent="0.3"/>
    <row r="13186" hidden="1" x14ac:dyDescent="0.3"/>
    <row r="13187" hidden="1" x14ac:dyDescent="0.3"/>
    <row r="13188" hidden="1" x14ac:dyDescent="0.3"/>
    <row r="13189" hidden="1" x14ac:dyDescent="0.3"/>
    <row r="13190" hidden="1" x14ac:dyDescent="0.3"/>
    <row r="13191" hidden="1" x14ac:dyDescent="0.3"/>
    <row r="13192" hidden="1" x14ac:dyDescent="0.3"/>
    <row r="13193" hidden="1" x14ac:dyDescent="0.3"/>
    <row r="13194" hidden="1" x14ac:dyDescent="0.3"/>
    <row r="13195" hidden="1" x14ac:dyDescent="0.3"/>
    <row r="13196" hidden="1" x14ac:dyDescent="0.3"/>
    <row r="13197" hidden="1" x14ac:dyDescent="0.3"/>
    <row r="13198" hidden="1" x14ac:dyDescent="0.3"/>
    <row r="13199" hidden="1" x14ac:dyDescent="0.3"/>
    <row r="13200" hidden="1" x14ac:dyDescent="0.3"/>
    <row r="13201" hidden="1" x14ac:dyDescent="0.3"/>
    <row r="13202" hidden="1" x14ac:dyDescent="0.3"/>
    <row r="13203" hidden="1" x14ac:dyDescent="0.3"/>
    <row r="13204" hidden="1" x14ac:dyDescent="0.3"/>
    <row r="13205" hidden="1" x14ac:dyDescent="0.3"/>
    <row r="13206" hidden="1" x14ac:dyDescent="0.3"/>
    <row r="13207" hidden="1" x14ac:dyDescent="0.3"/>
    <row r="13208" hidden="1" x14ac:dyDescent="0.3"/>
    <row r="13209" hidden="1" x14ac:dyDescent="0.3"/>
    <row r="13210" hidden="1" x14ac:dyDescent="0.3"/>
    <row r="13211" hidden="1" x14ac:dyDescent="0.3"/>
    <row r="13212" hidden="1" x14ac:dyDescent="0.3"/>
    <row r="13213" hidden="1" x14ac:dyDescent="0.3"/>
    <row r="13214" hidden="1" x14ac:dyDescent="0.3"/>
    <row r="13215" hidden="1" x14ac:dyDescent="0.3"/>
    <row r="13216" hidden="1" x14ac:dyDescent="0.3"/>
    <row r="13217" hidden="1" x14ac:dyDescent="0.3"/>
    <row r="13218" hidden="1" x14ac:dyDescent="0.3"/>
    <row r="13219" hidden="1" x14ac:dyDescent="0.3"/>
    <row r="13220" hidden="1" x14ac:dyDescent="0.3"/>
    <row r="13221" hidden="1" x14ac:dyDescent="0.3"/>
    <row r="13222" hidden="1" x14ac:dyDescent="0.3"/>
    <row r="13223" hidden="1" x14ac:dyDescent="0.3"/>
    <row r="13224" hidden="1" x14ac:dyDescent="0.3"/>
    <row r="13225" hidden="1" x14ac:dyDescent="0.3"/>
    <row r="13226" hidden="1" x14ac:dyDescent="0.3"/>
    <row r="13227" hidden="1" x14ac:dyDescent="0.3"/>
    <row r="13228" hidden="1" x14ac:dyDescent="0.3"/>
    <row r="13229" hidden="1" x14ac:dyDescent="0.3"/>
    <row r="13230" hidden="1" x14ac:dyDescent="0.3"/>
    <row r="13231" hidden="1" x14ac:dyDescent="0.3"/>
    <row r="13232" hidden="1" x14ac:dyDescent="0.3"/>
    <row r="13233" hidden="1" x14ac:dyDescent="0.3"/>
    <row r="13234" hidden="1" x14ac:dyDescent="0.3"/>
    <row r="13235" hidden="1" x14ac:dyDescent="0.3"/>
    <row r="13236" hidden="1" x14ac:dyDescent="0.3"/>
    <row r="13237" hidden="1" x14ac:dyDescent="0.3"/>
    <row r="13238" hidden="1" x14ac:dyDescent="0.3"/>
    <row r="13239" hidden="1" x14ac:dyDescent="0.3"/>
    <row r="13240" hidden="1" x14ac:dyDescent="0.3"/>
    <row r="13241" hidden="1" x14ac:dyDescent="0.3"/>
    <row r="13242" hidden="1" x14ac:dyDescent="0.3"/>
    <row r="13243" hidden="1" x14ac:dyDescent="0.3"/>
    <row r="13244" hidden="1" x14ac:dyDescent="0.3"/>
    <row r="13245" hidden="1" x14ac:dyDescent="0.3"/>
    <row r="13246" hidden="1" x14ac:dyDescent="0.3"/>
    <row r="13247" hidden="1" x14ac:dyDescent="0.3"/>
    <row r="13248" hidden="1" x14ac:dyDescent="0.3"/>
    <row r="13249" hidden="1" x14ac:dyDescent="0.3"/>
    <row r="13250" hidden="1" x14ac:dyDescent="0.3"/>
    <row r="13251" hidden="1" x14ac:dyDescent="0.3"/>
    <row r="13252" hidden="1" x14ac:dyDescent="0.3"/>
    <row r="13253" hidden="1" x14ac:dyDescent="0.3"/>
    <row r="13254" hidden="1" x14ac:dyDescent="0.3"/>
    <row r="13255" hidden="1" x14ac:dyDescent="0.3"/>
    <row r="13256" hidden="1" x14ac:dyDescent="0.3"/>
    <row r="13257" hidden="1" x14ac:dyDescent="0.3"/>
    <row r="13258" hidden="1" x14ac:dyDescent="0.3"/>
    <row r="13259" hidden="1" x14ac:dyDescent="0.3"/>
    <row r="13260" hidden="1" x14ac:dyDescent="0.3"/>
    <row r="13261" hidden="1" x14ac:dyDescent="0.3"/>
    <row r="13262" hidden="1" x14ac:dyDescent="0.3"/>
    <row r="13263" hidden="1" x14ac:dyDescent="0.3"/>
    <row r="13264" hidden="1" x14ac:dyDescent="0.3"/>
    <row r="13265" hidden="1" x14ac:dyDescent="0.3"/>
    <row r="13266" hidden="1" x14ac:dyDescent="0.3"/>
    <row r="13267" hidden="1" x14ac:dyDescent="0.3"/>
    <row r="13268" hidden="1" x14ac:dyDescent="0.3"/>
    <row r="13269" hidden="1" x14ac:dyDescent="0.3"/>
    <row r="13270" hidden="1" x14ac:dyDescent="0.3"/>
    <row r="13271" hidden="1" x14ac:dyDescent="0.3"/>
    <row r="13272" hidden="1" x14ac:dyDescent="0.3"/>
    <row r="13273" hidden="1" x14ac:dyDescent="0.3"/>
    <row r="13274" hidden="1" x14ac:dyDescent="0.3"/>
    <row r="13275" hidden="1" x14ac:dyDescent="0.3"/>
    <row r="13276" hidden="1" x14ac:dyDescent="0.3"/>
    <row r="13277" hidden="1" x14ac:dyDescent="0.3"/>
    <row r="13278" hidden="1" x14ac:dyDescent="0.3"/>
    <row r="13279" hidden="1" x14ac:dyDescent="0.3"/>
    <row r="13280" hidden="1" x14ac:dyDescent="0.3"/>
    <row r="13281" hidden="1" x14ac:dyDescent="0.3"/>
    <row r="13282" hidden="1" x14ac:dyDescent="0.3"/>
    <row r="13283" hidden="1" x14ac:dyDescent="0.3"/>
    <row r="13284" hidden="1" x14ac:dyDescent="0.3"/>
    <row r="13285" hidden="1" x14ac:dyDescent="0.3"/>
    <row r="13286" hidden="1" x14ac:dyDescent="0.3"/>
    <row r="13287" hidden="1" x14ac:dyDescent="0.3"/>
    <row r="13288" hidden="1" x14ac:dyDescent="0.3"/>
    <row r="13289" hidden="1" x14ac:dyDescent="0.3"/>
    <row r="13290" hidden="1" x14ac:dyDescent="0.3"/>
    <row r="13291" hidden="1" x14ac:dyDescent="0.3"/>
    <row r="13292" hidden="1" x14ac:dyDescent="0.3"/>
    <row r="13293" hidden="1" x14ac:dyDescent="0.3"/>
    <row r="13294" hidden="1" x14ac:dyDescent="0.3"/>
    <row r="13295" hidden="1" x14ac:dyDescent="0.3"/>
    <row r="13296" hidden="1" x14ac:dyDescent="0.3"/>
    <row r="13297" hidden="1" x14ac:dyDescent="0.3"/>
    <row r="13298" hidden="1" x14ac:dyDescent="0.3"/>
    <row r="13299" hidden="1" x14ac:dyDescent="0.3"/>
    <row r="13300" hidden="1" x14ac:dyDescent="0.3"/>
    <row r="13301" hidden="1" x14ac:dyDescent="0.3"/>
    <row r="13302" hidden="1" x14ac:dyDescent="0.3"/>
    <row r="13303" hidden="1" x14ac:dyDescent="0.3"/>
    <row r="13304" hidden="1" x14ac:dyDescent="0.3"/>
    <row r="13305" hidden="1" x14ac:dyDescent="0.3"/>
    <row r="13306" hidden="1" x14ac:dyDescent="0.3"/>
    <row r="13307" hidden="1" x14ac:dyDescent="0.3"/>
    <row r="13308" hidden="1" x14ac:dyDescent="0.3"/>
    <row r="13309" hidden="1" x14ac:dyDescent="0.3"/>
    <row r="13310" hidden="1" x14ac:dyDescent="0.3"/>
    <row r="13311" hidden="1" x14ac:dyDescent="0.3"/>
    <row r="13312" hidden="1" x14ac:dyDescent="0.3"/>
    <row r="13313" hidden="1" x14ac:dyDescent="0.3"/>
    <row r="13314" hidden="1" x14ac:dyDescent="0.3"/>
    <row r="13315" hidden="1" x14ac:dyDescent="0.3"/>
    <row r="13316" hidden="1" x14ac:dyDescent="0.3"/>
    <row r="13317" hidden="1" x14ac:dyDescent="0.3"/>
    <row r="13318" hidden="1" x14ac:dyDescent="0.3"/>
    <row r="13319" hidden="1" x14ac:dyDescent="0.3"/>
    <row r="13320" hidden="1" x14ac:dyDescent="0.3"/>
    <row r="13321" hidden="1" x14ac:dyDescent="0.3"/>
    <row r="13322" hidden="1" x14ac:dyDescent="0.3"/>
    <row r="13323" hidden="1" x14ac:dyDescent="0.3"/>
    <row r="13324" hidden="1" x14ac:dyDescent="0.3"/>
    <row r="13325" hidden="1" x14ac:dyDescent="0.3"/>
    <row r="13326" hidden="1" x14ac:dyDescent="0.3"/>
    <row r="13327" hidden="1" x14ac:dyDescent="0.3"/>
    <row r="13328" hidden="1" x14ac:dyDescent="0.3"/>
    <row r="13329" hidden="1" x14ac:dyDescent="0.3"/>
    <row r="13330" hidden="1" x14ac:dyDescent="0.3"/>
    <row r="13331" hidden="1" x14ac:dyDescent="0.3"/>
    <row r="13332" hidden="1" x14ac:dyDescent="0.3"/>
    <row r="13333" hidden="1" x14ac:dyDescent="0.3"/>
    <row r="13334" hidden="1" x14ac:dyDescent="0.3"/>
    <row r="13335" hidden="1" x14ac:dyDescent="0.3"/>
    <row r="13336" hidden="1" x14ac:dyDescent="0.3"/>
    <row r="13337" hidden="1" x14ac:dyDescent="0.3"/>
    <row r="13338" hidden="1" x14ac:dyDescent="0.3"/>
    <row r="13339" hidden="1" x14ac:dyDescent="0.3"/>
    <row r="13340" hidden="1" x14ac:dyDescent="0.3"/>
    <row r="13341" hidden="1" x14ac:dyDescent="0.3"/>
    <row r="13342" hidden="1" x14ac:dyDescent="0.3"/>
    <row r="13343" hidden="1" x14ac:dyDescent="0.3"/>
    <row r="13344" hidden="1" x14ac:dyDescent="0.3"/>
    <row r="13345" hidden="1" x14ac:dyDescent="0.3"/>
    <row r="13346" hidden="1" x14ac:dyDescent="0.3"/>
    <row r="13347" hidden="1" x14ac:dyDescent="0.3"/>
    <row r="13348" hidden="1" x14ac:dyDescent="0.3"/>
    <row r="13349" hidden="1" x14ac:dyDescent="0.3"/>
    <row r="13350" hidden="1" x14ac:dyDescent="0.3"/>
    <row r="13351" hidden="1" x14ac:dyDescent="0.3"/>
    <row r="13352" hidden="1" x14ac:dyDescent="0.3"/>
    <row r="13353" hidden="1" x14ac:dyDescent="0.3"/>
    <row r="13354" hidden="1" x14ac:dyDescent="0.3"/>
    <row r="13355" hidden="1" x14ac:dyDescent="0.3"/>
    <row r="13356" hidden="1" x14ac:dyDescent="0.3"/>
    <row r="13357" hidden="1" x14ac:dyDescent="0.3"/>
    <row r="13358" hidden="1" x14ac:dyDescent="0.3"/>
    <row r="13359" hidden="1" x14ac:dyDescent="0.3"/>
    <row r="13360" hidden="1" x14ac:dyDescent="0.3"/>
    <row r="13361" hidden="1" x14ac:dyDescent="0.3"/>
    <row r="13362" hidden="1" x14ac:dyDescent="0.3"/>
    <row r="13363" hidden="1" x14ac:dyDescent="0.3"/>
    <row r="13364" hidden="1" x14ac:dyDescent="0.3"/>
    <row r="13365" hidden="1" x14ac:dyDescent="0.3"/>
    <row r="13366" hidden="1" x14ac:dyDescent="0.3"/>
    <row r="13367" hidden="1" x14ac:dyDescent="0.3"/>
    <row r="13368" hidden="1" x14ac:dyDescent="0.3"/>
    <row r="13369" hidden="1" x14ac:dyDescent="0.3"/>
    <row r="13370" hidden="1" x14ac:dyDescent="0.3"/>
    <row r="13371" hidden="1" x14ac:dyDescent="0.3"/>
    <row r="13372" hidden="1" x14ac:dyDescent="0.3"/>
    <row r="13373" hidden="1" x14ac:dyDescent="0.3"/>
    <row r="13374" hidden="1" x14ac:dyDescent="0.3"/>
    <row r="13375" hidden="1" x14ac:dyDescent="0.3"/>
    <row r="13376" hidden="1" x14ac:dyDescent="0.3"/>
    <row r="13377" hidden="1" x14ac:dyDescent="0.3"/>
    <row r="13378" hidden="1" x14ac:dyDescent="0.3"/>
    <row r="13379" hidden="1" x14ac:dyDescent="0.3"/>
    <row r="13380" hidden="1" x14ac:dyDescent="0.3"/>
    <row r="13381" hidden="1" x14ac:dyDescent="0.3"/>
    <row r="13382" hidden="1" x14ac:dyDescent="0.3"/>
    <row r="13383" hidden="1" x14ac:dyDescent="0.3"/>
    <row r="13384" hidden="1" x14ac:dyDescent="0.3"/>
    <row r="13385" hidden="1" x14ac:dyDescent="0.3"/>
    <row r="13386" hidden="1" x14ac:dyDescent="0.3"/>
    <row r="13387" hidden="1" x14ac:dyDescent="0.3"/>
    <row r="13388" hidden="1" x14ac:dyDescent="0.3"/>
    <row r="13389" hidden="1" x14ac:dyDescent="0.3"/>
    <row r="13390" hidden="1" x14ac:dyDescent="0.3"/>
    <row r="13391" hidden="1" x14ac:dyDescent="0.3"/>
    <row r="13392" hidden="1" x14ac:dyDescent="0.3"/>
    <row r="13393" hidden="1" x14ac:dyDescent="0.3"/>
    <row r="13394" hidden="1" x14ac:dyDescent="0.3"/>
    <row r="13395" hidden="1" x14ac:dyDescent="0.3"/>
    <row r="13396" hidden="1" x14ac:dyDescent="0.3"/>
    <row r="13397" hidden="1" x14ac:dyDescent="0.3"/>
    <row r="13398" hidden="1" x14ac:dyDescent="0.3"/>
    <row r="13399" hidden="1" x14ac:dyDescent="0.3"/>
    <row r="13400" hidden="1" x14ac:dyDescent="0.3"/>
    <row r="13401" hidden="1" x14ac:dyDescent="0.3"/>
    <row r="13402" hidden="1" x14ac:dyDescent="0.3"/>
    <row r="13403" hidden="1" x14ac:dyDescent="0.3"/>
    <row r="13404" hidden="1" x14ac:dyDescent="0.3"/>
    <row r="13405" hidden="1" x14ac:dyDescent="0.3"/>
    <row r="13406" hidden="1" x14ac:dyDescent="0.3"/>
    <row r="13407" hidden="1" x14ac:dyDescent="0.3"/>
    <row r="13408" hidden="1" x14ac:dyDescent="0.3"/>
    <row r="13409" hidden="1" x14ac:dyDescent="0.3"/>
    <row r="13410" hidden="1" x14ac:dyDescent="0.3"/>
    <row r="13411" hidden="1" x14ac:dyDescent="0.3"/>
    <row r="13412" hidden="1" x14ac:dyDescent="0.3"/>
    <row r="13413" hidden="1" x14ac:dyDescent="0.3"/>
    <row r="13414" hidden="1" x14ac:dyDescent="0.3"/>
    <row r="13415" hidden="1" x14ac:dyDescent="0.3"/>
    <row r="13416" hidden="1" x14ac:dyDescent="0.3"/>
    <row r="13417" hidden="1" x14ac:dyDescent="0.3"/>
    <row r="13418" hidden="1" x14ac:dyDescent="0.3"/>
    <row r="13419" hidden="1" x14ac:dyDescent="0.3"/>
    <row r="13420" hidden="1" x14ac:dyDescent="0.3"/>
    <row r="13421" hidden="1" x14ac:dyDescent="0.3"/>
    <row r="13422" hidden="1" x14ac:dyDescent="0.3"/>
    <row r="13423" hidden="1" x14ac:dyDescent="0.3"/>
    <row r="13424" hidden="1" x14ac:dyDescent="0.3"/>
    <row r="13425" hidden="1" x14ac:dyDescent="0.3"/>
    <row r="13426" hidden="1" x14ac:dyDescent="0.3"/>
    <row r="13427" hidden="1" x14ac:dyDescent="0.3"/>
    <row r="13428" hidden="1" x14ac:dyDescent="0.3"/>
    <row r="13429" hidden="1" x14ac:dyDescent="0.3"/>
    <row r="13430" hidden="1" x14ac:dyDescent="0.3"/>
    <row r="13431" hidden="1" x14ac:dyDescent="0.3"/>
    <row r="13432" hidden="1" x14ac:dyDescent="0.3"/>
    <row r="13433" hidden="1" x14ac:dyDescent="0.3"/>
    <row r="13434" hidden="1" x14ac:dyDescent="0.3"/>
    <row r="13435" hidden="1" x14ac:dyDescent="0.3"/>
    <row r="13436" hidden="1" x14ac:dyDescent="0.3"/>
    <row r="13437" hidden="1" x14ac:dyDescent="0.3"/>
    <row r="13438" hidden="1" x14ac:dyDescent="0.3"/>
    <row r="13439" hidden="1" x14ac:dyDescent="0.3"/>
    <row r="13440" hidden="1" x14ac:dyDescent="0.3"/>
    <row r="13441" hidden="1" x14ac:dyDescent="0.3"/>
    <row r="13442" hidden="1" x14ac:dyDescent="0.3"/>
    <row r="13443" hidden="1" x14ac:dyDescent="0.3"/>
    <row r="13444" hidden="1" x14ac:dyDescent="0.3"/>
    <row r="13445" hidden="1" x14ac:dyDescent="0.3"/>
    <row r="13446" hidden="1" x14ac:dyDescent="0.3"/>
    <row r="13447" hidden="1" x14ac:dyDescent="0.3"/>
    <row r="13448" hidden="1" x14ac:dyDescent="0.3"/>
    <row r="13449" hidden="1" x14ac:dyDescent="0.3"/>
    <row r="13450" hidden="1" x14ac:dyDescent="0.3"/>
    <row r="13451" hidden="1" x14ac:dyDescent="0.3"/>
    <row r="13452" hidden="1" x14ac:dyDescent="0.3"/>
    <row r="13453" hidden="1" x14ac:dyDescent="0.3"/>
    <row r="13454" hidden="1" x14ac:dyDescent="0.3"/>
    <row r="13455" hidden="1" x14ac:dyDescent="0.3"/>
    <row r="13456" hidden="1" x14ac:dyDescent="0.3"/>
    <row r="13457" hidden="1" x14ac:dyDescent="0.3"/>
    <row r="13458" hidden="1" x14ac:dyDescent="0.3"/>
    <row r="13459" hidden="1" x14ac:dyDescent="0.3"/>
    <row r="13460" hidden="1" x14ac:dyDescent="0.3"/>
    <row r="13461" hidden="1" x14ac:dyDescent="0.3"/>
    <row r="13462" hidden="1" x14ac:dyDescent="0.3"/>
    <row r="13463" hidden="1" x14ac:dyDescent="0.3"/>
    <row r="13464" hidden="1" x14ac:dyDescent="0.3"/>
    <row r="13465" hidden="1" x14ac:dyDescent="0.3"/>
    <row r="13466" hidden="1" x14ac:dyDescent="0.3"/>
    <row r="13467" hidden="1" x14ac:dyDescent="0.3"/>
    <row r="13468" hidden="1" x14ac:dyDescent="0.3"/>
    <row r="13469" hidden="1" x14ac:dyDescent="0.3"/>
    <row r="13470" hidden="1" x14ac:dyDescent="0.3"/>
    <row r="13471" hidden="1" x14ac:dyDescent="0.3"/>
    <row r="13472" hidden="1" x14ac:dyDescent="0.3"/>
    <row r="13473" hidden="1" x14ac:dyDescent="0.3"/>
    <row r="13474" hidden="1" x14ac:dyDescent="0.3"/>
    <row r="13475" hidden="1" x14ac:dyDescent="0.3"/>
    <row r="13476" hidden="1" x14ac:dyDescent="0.3"/>
    <row r="13477" hidden="1" x14ac:dyDescent="0.3"/>
    <row r="13478" hidden="1" x14ac:dyDescent="0.3"/>
    <row r="13479" hidden="1" x14ac:dyDescent="0.3"/>
    <row r="13480" hidden="1" x14ac:dyDescent="0.3"/>
    <row r="13481" hidden="1" x14ac:dyDescent="0.3"/>
    <row r="13482" hidden="1" x14ac:dyDescent="0.3"/>
    <row r="13483" hidden="1" x14ac:dyDescent="0.3"/>
    <row r="13484" hidden="1" x14ac:dyDescent="0.3"/>
    <row r="13485" hidden="1" x14ac:dyDescent="0.3"/>
    <row r="13486" hidden="1" x14ac:dyDescent="0.3"/>
    <row r="13487" hidden="1" x14ac:dyDescent="0.3"/>
    <row r="13488" hidden="1" x14ac:dyDescent="0.3"/>
    <row r="13489" hidden="1" x14ac:dyDescent="0.3"/>
    <row r="13490" hidden="1" x14ac:dyDescent="0.3"/>
    <row r="13491" hidden="1" x14ac:dyDescent="0.3"/>
    <row r="13492" hidden="1" x14ac:dyDescent="0.3"/>
    <row r="13493" hidden="1" x14ac:dyDescent="0.3"/>
    <row r="13494" hidden="1" x14ac:dyDescent="0.3"/>
    <row r="13495" hidden="1" x14ac:dyDescent="0.3"/>
    <row r="13496" hidden="1" x14ac:dyDescent="0.3"/>
    <row r="13497" hidden="1" x14ac:dyDescent="0.3"/>
    <row r="13498" hidden="1" x14ac:dyDescent="0.3"/>
    <row r="13499" hidden="1" x14ac:dyDescent="0.3"/>
    <row r="13500" hidden="1" x14ac:dyDescent="0.3"/>
    <row r="13501" hidden="1" x14ac:dyDescent="0.3"/>
    <row r="13502" hidden="1" x14ac:dyDescent="0.3"/>
    <row r="13503" hidden="1" x14ac:dyDescent="0.3"/>
    <row r="13504" hidden="1" x14ac:dyDescent="0.3"/>
    <row r="13505" hidden="1" x14ac:dyDescent="0.3"/>
    <row r="13506" hidden="1" x14ac:dyDescent="0.3"/>
    <row r="13507" hidden="1" x14ac:dyDescent="0.3"/>
    <row r="13508" hidden="1" x14ac:dyDescent="0.3"/>
    <row r="13509" hidden="1" x14ac:dyDescent="0.3"/>
    <row r="13510" hidden="1" x14ac:dyDescent="0.3"/>
    <row r="13511" hidden="1" x14ac:dyDescent="0.3"/>
    <row r="13512" hidden="1" x14ac:dyDescent="0.3"/>
    <row r="13513" hidden="1" x14ac:dyDescent="0.3"/>
    <row r="13514" hidden="1" x14ac:dyDescent="0.3"/>
    <row r="13515" hidden="1" x14ac:dyDescent="0.3"/>
    <row r="13516" hidden="1" x14ac:dyDescent="0.3"/>
    <row r="13517" hidden="1" x14ac:dyDescent="0.3"/>
    <row r="13518" hidden="1" x14ac:dyDescent="0.3"/>
    <row r="13519" hidden="1" x14ac:dyDescent="0.3"/>
    <row r="13520" hidden="1" x14ac:dyDescent="0.3"/>
    <row r="13521" hidden="1" x14ac:dyDescent="0.3"/>
    <row r="13522" hidden="1" x14ac:dyDescent="0.3"/>
    <row r="13523" hidden="1" x14ac:dyDescent="0.3"/>
    <row r="13524" hidden="1" x14ac:dyDescent="0.3"/>
    <row r="13525" hidden="1" x14ac:dyDescent="0.3"/>
    <row r="13526" hidden="1" x14ac:dyDescent="0.3"/>
    <row r="13527" hidden="1" x14ac:dyDescent="0.3"/>
    <row r="13528" hidden="1" x14ac:dyDescent="0.3"/>
    <row r="13529" hidden="1" x14ac:dyDescent="0.3"/>
    <row r="13530" hidden="1" x14ac:dyDescent="0.3"/>
    <row r="13531" hidden="1" x14ac:dyDescent="0.3"/>
    <row r="13532" hidden="1" x14ac:dyDescent="0.3"/>
    <row r="13533" hidden="1" x14ac:dyDescent="0.3"/>
    <row r="13534" hidden="1" x14ac:dyDescent="0.3"/>
    <row r="13535" hidden="1" x14ac:dyDescent="0.3"/>
    <row r="13536" hidden="1" x14ac:dyDescent="0.3"/>
    <row r="13537" hidden="1" x14ac:dyDescent="0.3"/>
    <row r="13538" hidden="1" x14ac:dyDescent="0.3"/>
    <row r="13539" hidden="1" x14ac:dyDescent="0.3"/>
    <row r="13540" hidden="1" x14ac:dyDescent="0.3"/>
    <row r="13541" hidden="1" x14ac:dyDescent="0.3"/>
    <row r="13542" hidden="1" x14ac:dyDescent="0.3"/>
    <row r="13543" hidden="1" x14ac:dyDescent="0.3"/>
    <row r="13544" hidden="1" x14ac:dyDescent="0.3"/>
    <row r="13545" hidden="1" x14ac:dyDescent="0.3"/>
    <row r="13546" hidden="1" x14ac:dyDescent="0.3"/>
    <row r="13547" hidden="1" x14ac:dyDescent="0.3"/>
    <row r="13548" hidden="1" x14ac:dyDescent="0.3"/>
    <row r="13549" hidden="1" x14ac:dyDescent="0.3"/>
    <row r="13550" hidden="1" x14ac:dyDescent="0.3"/>
    <row r="13551" hidden="1" x14ac:dyDescent="0.3"/>
    <row r="13552" hidden="1" x14ac:dyDescent="0.3"/>
    <row r="13553" hidden="1" x14ac:dyDescent="0.3"/>
    <row r="13554" hidden="1" x14ac:dyDescent="0.3"/>
    <row r="13555" hidden="1" x14ac:dyDescent="0.3"/>
    <row r="13556" hidden="1" x14ac:dyDescent="0.3"/>
    <row r="13557" hidden="1" x14ac:dyDescent="0.3"/>
    <row r="13558" hidden="1" x14ac:dyDescent="0.3"/>
    <row r="13559" hidden="1" x14ac:dyDescent="0.3"/>
    <row r="13560" hidden="1" x14ac:dyDescent="0.3"/>
    <row r="13561" hidden="1" x14ac:dyDescent="0.3"/>
    <row r="13562" hidden="1" x14ac:dyDescent="0.3"/>
    <row r="13563" hidden="1" x14ac:dyDescent="0.3"/>
    <row r="13564" hidden="1" x14ac:dyDescent="0.3"/>
    <row r="13565" hidden="1" x14ac:dyDescent="0.3"/>
    <row r="13566" hidden="1" x14ac:dyDescent="0.3"/>
    <row r="13567" hidden="1" x14ac:dyDescent="0.3"/>
    <row r="13568" hidden="1" x14ac:dyDescent="0.3"/>
    <row r="13569" hidden="1" x14ac:dyDescent="0.3"/>
    <row r="13570" hidden="1" x14ac:dyDescent="0.3"/>
    <row r="13571" hidden="1" x14ac:dyDescent="0.3"/>
    <row r="13572" hidden="1" x14ac:dyDescent="0.3"/>
    <row r="13573" hidden="1" x14ac:dyDescent="0.3"/>
    <row r="13574" hidden="1" x14ac:dyDescent="0.3"/>
    <row r="13575" hidden="1" x14ac:dyDescent="0.3"/>
    <row r="13576" hidden="1" x14ac:dyDescent="0.3"/>
    <row r="13577" hidden="1" x14ac:dyDescent="0.3"/>
    <row r="13578" hidden="1" x14ac:dyDescent="0.3"/>
    <row r="13579" hidden="1" x14ac:dyDescent="0.3"/>
    <row r="13580" hidden="1" x14ac:dyDescent="0.3"/>
    <row r="13581" hidden="1" x14ac:dyDescent="0.3"/>
    <row r="13582" hidden="1" x14ac:dyDescent="0.3"/>
    <row r="13583" hidden="1" x14ac:dyDescent="0.3"/>
    <row r="13584" hidden="1" x14ac:dyDescent="0.3"/>
    <row r="13585" hidden="1" x14ac:dyDescent="0.3"/>
    <row r="13586" hidden="1" x14ac:dyDescent="0.3"/>
    <row r="13587" hidden="1" x14ac:dyDescent="0.3"/>
    <row r="13588" hidden="1" x14ac:dyDescent="0.3"/>
    <row r="13589" hidden="1" x14ac:dyDescent="0.3"/>
    <row r="13590" hidden="1" x14ac:dyDescent="0.3"/>
    <row r="13591" hidden="1" x14ac:dyDescent="0.3"/>
    <row r="13592" hidden="1" x14ac:dyDescent="0.3"/>
    <row r="13593" hidden="1" x14ac:dyDescent="0.3"/>
    <row r="13594" hidden="1" x14ac:dyDescent="0.3"/>
    <row r="13595" hidden="1" x14ac:dyDescent="0.3"/>
    <row r="13596" hidden="1" x14ac:dyDescent="0.3"/>
    <row r="13597" hidden="1" x14ac:dyDescent="0.3"/>
    <row r="13598" hidden="1" x14ac:dyDescent="0.3"/>
    <row r="13599" hidden="1" x14ac:dyDescent="0.3"/>
    <row r="13600" hidden="1" x14ac:dyDescent="0.3"/>
    <row r="13601" hidden="1" x14ac:dyDescent="0.3"/>
    <row r="13602" hidden="1" x14ac:dyDescent="0.3"/>
    <row r="13603" hidden="1" x14ac:dyDescent="0.3"/>
    <row r="13604" hidden="1" x14ac:dyDescent="0.3"/>
    <row r="13605" hidden="1" x14ac:dyDescent="0.3"/>
    <row r="13606" hidden="1" x14ac:dyDescent="0.3"/>
    <row r="13607" hidden="1" x14ac:dyDescent="0.3"/>
    <row r="13608" hidden="1" x14ac:dyDescent="0.3"/>
    <row r="13609" hidden="1" x14ac:dyDescent="0.3"/>
    <row r="13610" hidden="1" x14ac:dyDescent="0.3"/>
    <row r="13611" hidden="1" x14ac:dyDescent="0.3"/>
    <row r="13612" hidden="1" x14ac:dyDescent="0.3"/>
    <row r="13613" hidden="1" x14ac:dyDescent="0.3"/>
    <row r="13614" hidden="1" x14ac:dyDescent="0.3"/>
    <row r="13615" hidden="1" x14ac:dyDescent="0.3"/>
    <row r="13616" hidden="1" x14ac:dyDescent="0.3"/>
    <row r="13617" hidden="1" x14ac:dyDescent="0.3"/>
    <row r="13618" hidden="1" x14ac:dyDescent="0.3"/>
    <row r="13619" hidden="1" x14ac:dyDescent="0.3"/>
    <row r="13620" hidden="1" x14ac:dyDescent="0.3"/>
    <row r="13621" hidden="1" x14ac:dyDescent="0.3"/>
    <row r="13622" hidden="1" x14ac:dyDescent="0.3"/>
    <row r="13623" hidden="1" x14ac:dyDescent="0.3"/>
    <row r="13624" hidden="1" x14ac:dyDescent="0.3"/>
    <row r="13625" hidden="1" x14ac:dyDescent="0.3"/>
    <row r="13626" hidden="1" x14ac:dyDescent="0.3"/>
    <row r="13627" hidden="1" x14ac:dyDescent="0.3"/>
    <row r="13628" hidden="1" x14ac:dyDescent="0.3"/>
    <row r="13629" hidden="1" x14ac:dyDescent="0.3"/>
    <row r="13630" hidden="1" x14ac:dyDescent="0.3"/>
    <row r="13631" hidden="1" x14ac:dyDescent="0.3"/>
    <row r="13632" hidden="1" x14ac:dyDescent="0.3"/>
    <row r="13633" hidden="1" x14ac:dyDescent="0.3"/>
    <row r="13634" hidden="1" x14ac:dyDescent="0.3"/>
    <row r="13635" hidden="1" x14ac:dyDescent="0.3"/>
    <row r="13636" hidden="1" x14ac:dyDescent="0.3"/>
    <row r="13637" hidden="1" x14ac:dyDescent="0.3"/>
    <row r="13638" hidden="1" x14ac:dyDescent="0.3"/>
    <row r="13639" hidden="1" x14ac:dyDescent="0.3"/>
    <row r="13640" hidden="1" x14ac:dyDescent="0.3"/>
    <row r="13641" hidden="1" x14ac:dyDescent="0.3"/>
    <row r="13642" hidden="1" x14ac:dyDescent="0.3"/>
    <row r="13643" hidden="1" x14ac:dyDescent="0.3"/>
    <row r="13644" hidden="1" x14ac:dyDescent="0.3"/>
    <row r="13645" hidden="1" x14ac:dyDescent="0.3"/>
    <row r="13646" hidden="1" x14ac:dyDescent="0.3"/>
    <row r="13647" hidden="1" x14ac:dyDescent="0.3"/>
    <row r="13648" hidden="1" x14ac:dyDescent="0.3"/>
    <row r="13649" hidden="1" x14ac:dyDescent="0.3"/>
    <row r="13650" hidden="1" x14ac:dyDescent="0.3"/>
    <row r="13651" hidden="1" x14ac:dyDescent="0.3"/>
    <row r="13652" hidden="1" x14ac:dyDescent="0.3"/>
    <row r="13653" hidden="1" x14ac:dyDescent="0.3"/>
    <row r="13654" hidden="1" x14ac:dyDescent="0.3"/>
    <row r="13655" hidden="1" x14ac:dyDescent="0.3"/>
    <row r="13656" hidden="1" x14ac:dyDescent="0.3"/>
    <row r="13657" hidden="1" x14ac:dyDescent="0.3"/>
    <row r="13658" hidden="1" x14ac:dyDescent="0.3"/>
    <row r="13659" hidden="1" x14ac:dyDescent="0.3"/>
    <row r="13660" hidden="1" x14ac:dyDescent="0.3"/>
    <row r="13661" hidden="1" x14ac:dyDescent="0.3"/>
    <row r="13662" hidden="1" x14ac:dyDescent="0.3"/>
    <row r="13663" hidden="1" x14ac:dyDescent="0.3"/>
    <row r="13664" hidden="1" x14ac:dyDescent="0.3"/>
    <row r="13665" hidden="1" x14ac:dyDescent="0.3"/>
    <row r="13666" hidden="1" x14ac:dyDescent="0.3"/>
    <row r="13667" hidden="1" x14ac:dyDescent="0.3"/>
    <row r="13668" hidden="1" x14ac:dyDescent="0.3"/>
    <row r="13669" hidden="1" x14ac:dyDescent="0.3"/>
    <row r="13670" hidden="1" x14ac:dyDescent="0.3"/>
    <row r="13671" hidden="1" x14ac:dyDescent="0.3"/>
    <row r="13672" hidden="1" x14ac:dyDescent="0.3"/>
    <row r="13673" hidden="1" x14ac:dyDescent="0.3"/>
    <row r="13674" hidden="1" x14ac:dyDescent="0.3"/>
    <row r="13675" hidden="1" x14ac:dyDescent="0.3"/>
    <row r="13676" hidden="1" x14ac:dyDescent="0.3"/>
    <row r="13677" hidden="1" x14ac:dyDescent="0.3"/>
    <row r="13678" hidden="1" x14ac:dyDescent="0.3"/>
    <row r="13679" hidden="1" x14ac:dyDescent="0.3"/>
    <row r="13680" hidden="1" x14ac:dyDescent="0.3"/>
    <row r="13681" hidden="1" x14ac:dyDescent="0.3"/>
    <row r="13682" hidden="1" x14ac:dyDescent="0.3"/>
    <row r="13683" hidden="1" x14ac:dyDescent="0.3"/>
    <row r="13684" hidden="1" x14ac:dyDescent="0.3"/>
    <row r="13685" hidden="1" x14ac:dyDescent="0.3"/>
    <row r="13686" hidden="1" x14ac:dyDescent="0.3"/>
    <row r="13687" hidden="1" x14ac:dyDescent="0.3"/>
    <row r="13688" hidden="1" x14ac:dyDescent="0.3"/>
    <row r="13689" hidden="1" x14ac:dyDescent="0.3"/>
    <row r="13690" hidden="1" x14ac:dyDescent="0.3"/>
    <row r="13691" hidden="1" x14ac:dyDescent="0.3"/>
    <row r="13692" hidden="1" x14ac:dyDescent="0.3"/>
    <row r="13693" hidden="1" x14ac:dyDescent="0.3"/>
    <row r="13694" hidden="1" x14ac:dyDescent="0.3"/>
    <row r="13695" hidden="1" x14ac:dyDescent="0.3"/>
    <row r="13696" hidden="1" x14ac:dyDescent="0.3"/>
    <row r="13697" hidden="1" x14ac:dyDescent="0.3"/>
    <row r="13698" hidden="1" x14ac:dyDescent="0.3"/>
    <row r="13699" hidden="1" x14ac:dyDescent="0.3"/>
    <row r="13700" hidden="1" x14ac:dyDescent="0.3"/>
    <row r="13701" hidden="1" x14ac:dyDescent="0.3"/>
    <row r="13702" hidden="1" x14ac:dyDescent="0.3"/>
    <row r="13703" hidden="1" x14ac:dyDescent="0.3"/>
    <row r="13704" hidden="1" x14ac:dyDescent="0.3"/>
    <row r="13705" hidden="1" x14ac:dyDescent="0.3"/>
    <row r="13706" hidden="1" x14ac:dyDescent="0.3"/>
    <row r="13707" hidden="1" x14ac:dyDescent="0.3"/>
    <row r="13708" hidden="1" x14ac:dyDescent="0.3"/>
    <row r="13709" hidden="1" x14ac:dyDescent="0.3"/>
    <row r="13710" hidden="1" x14ac:dyDescent="0.3"/>
    <row r="13711" hidden="1" x14ac:dyDescent="0.3"/>
    <row r="13712" hidden="1" x14ac:dyDescent="0.3"/>
    <row r="13713" hidden="1" x14ac:dyDescent="0.3"/>
    <row r="13714" hidden="1" x14ac:dyDescent="0.3"/>
    <row r="13715" hidden="1" x14ac:dyDescent="0.3"/>
    <row r="13716" hidden="1" x14ac:dyDescent="0.3"/>
    <row r="13717" hidden="1" x14ac:dyDescent="0.3"/>
    <row r="13718" hidden="1" x14ac:dyDescent="0.3"/>
    <row r="13719" hidden="1" x14ac:dyDescent="0.3"/>
    <row r="13720" hidden="1" x14ac:dyDescent="0.3"/>
    <row r="13721" hidden="1" x14ac:dyDescent="0.3"/>
    <row r="13722" hidden="1" x14ac:dyDescent="0.3"/>
    <row r="13723" hidden="1" x14ac:dyDescent="0.3"/>
    <row r="13724" hidden="1" x14ac:dyDescent="0.3"/>
    <row r="13725" hidden="1" x14ac:dyDescent="0.3"/>
    <row r="13726" hidden="1" x14ac:dyDescent="0.3"/>
    <row r="13727" hidden="1" x14ac:dyDescent="0.3"/>
    <row r="13728" hidden="1" x14ac:dyDescent="0.3"/>
    <row r="13729" hidden="1" x14ac:dyDescent="0.3"/>
    <row r="13730" hidden="1" x14ac:dyDescent="0.3"/>
    <row r="13731" hidden="1" x14ac:dyDescent="0.3"/>
    <row r="13732" hidden="1" x14ac:dyDescent="0.3"/>
    <row r="13733" hidden="1" x14ac:dyDescent="0.3"/>
    <row r="13734" hidden="1" x14ac:dyDescent="0.3"/>
    <row r="13735" hidden="1" x14ac:dyDescent="0.3"/>
    <row r="13736" hidden="1" x14ac:dyDescent="0.3"/>
    <row r="13737" hidden="1" x14ac:dyDescent="0.3"/>
    <row r="13738" hidden="1" x14ac:dyDescent="0.3"/>
    <row r="13739" hidden="1" x14ac:dyDescent="0.3"/>
    <row r="13740" hidden="1" x14ac:dyDescent="0.3"/>
    <row r="13741" hidden="1" x14ac:dyDescent="0.3"/>
    <row r="13742" hidden="1" x14ac:dyDescent="0.3"/>
    <row r="13743" hidden="1" x14ac:dyDescent="0.3"/>
    <row r="13744" hidden="1" x14ac:dyDescent="0.3"/>
    <row r="13745" hidden="1" x14ac:dyDescent="0.3"/>
    <row r="13746" hidden="1" x14ac:dyDescent="0.3"/>
    <row r="13747" hidden="1" x14ac:dyDescent="0.3"/>
    <row r="13748" hidden="1" x14ac:dyDescent="0.3"/>
    <row r="13749" hidden="1" x14ac:dyDescent="0.3"/>
    <row r="13750" hidden="1" x14ac:dyDescent="0.3"/>
    <row r="13751" hidden="1" x14ac:dyDescent="0.3"/>
    <row r="13752" hidden="1" x14ac:dyDescent="0.3"/>
    <row r="13753" hidden="1" x14ac:dyDescent="0.3"/>
    <row r="13754" hidden="1" x14ac:dyDescent="0.3"/>
    <row r="13755" hidden="1" x14ac:dyDescent="0.3"/>
    <row r="13756" hidden="1" x14ac:dyDescent="0.3"/>
    <row r="13757" hidden="1" x14ac:dyDescent="0.3"/>
    <row r="13758" hidden="1" x14ac:dyDescent="0.3"/>
    <row r="13759" hidden="1" x14ac:dyDescent="0.3"/>
    <row r="13760" hidden="1" x14ac:dyDescent="0.3"/>
    <row r="13761" hidden="1" x14ac:dyDescent="0.3"/>
    <row r="13762" hidden="1" x14ac:dyDescent="0.3"/>
    <row r="13763" hidden="1" x14ac:dyDescent="0.3"/>
    <row r="13764" hidden="1" x14ac:dyDescent="0.3"/>
    <row r="13765" hidden="1" x14ac:dyDescent="0.3"/>
    <row r="13766" hidden="1" x14ac:dyDescent="0.3"/>
    <row r="13767" hidden="1" x14ac:dyDescent="0.3"/>
    <row r="13768" hidden="1" x14ac:dyDescent="0.3"/>
    <row r="13769" hidden="1" x14ac:dyDescent="0.3"/>
    <row r="13770" hidden="1" x14ac:dyDescent="0.3"/>
    <row r="13771" hidden="1" x14ac:dyDescent="0.3"/>
    <row r="13772" hidden="1" x14ac:dyDescent="0.3"/>
    <row r="13773" hidden="1" x14ac:dyDescent="0.3"/>
    <row r="13774" hidden="1" x14ac:dyDescent="0.3"/>
    <row r="13775" hidden="1" x14ac:dyDescent="0.3"/>
    <row r="13776" hidden="1" x14ac:dyDescent="0.3"/>
    <row r="13777" hidden="1" x14ac:dyDescent="0.3"/>
    <row r="13778" hidden="1" x14ac:dyDescent="0.3"/>
    <row r="13779" hidden="1" x14ac:dyDescent="0.3"/>
    <row r="13780" hidden="1" x14ac:dyDescent="0.3"/>
    <row r="13781" hidden="1" x14ac:dyDescent="0.3"/>
    <row r="13782" hidden="1" x14ac:dyDescent="0.3"/>
    <row r="13783" hidden="1" x14ac:dyDescent="0.3"/>
    <row r="13784" hidden="1" x14ac:dyDescent="0.3"/>
    <row r="13785" hidden="1" x14ac:dyDescent="0.3"/>
    <row r="13786" hidden="1" x14ac:dyDescent="0.3"/>
    <row r="13787" hidden="1" x14ac:dyDescent="0.3"/>
    <row r="13788" hidden="1" x14ac:dyDescent="0.3"/>
    <row r="13789" hidden="1" x14ac:dyDescent="0.3"/>
    <row r="13790" hidden="1" x14ac:dyDescent="0.3"/>
    <row r="13791" hidden="1" x14ac:dyDescent="0.3"/>
    <row r="13792" hidden="1" x14ac:dyDescent="0.3"/>
    <row r="13793" hidden="1" x14ac:dyDescent="0.3"/>
    <row r="13794" hidden="1" x14ac:dyDescent="0.3"/>
    <row r="13795" hidden="1" x14ac:dyDescent="0.3"/>
    <row r="13796" hidden="1" x14ac:dyDescent="0.3"/>
    <row r="13797" hidden="1" x14ac:dyDescent="0.3"/>
    <row r="13798" hidden="1" x14ac:dyDescent="0.3"/>
    <row r="13799" hidden="1" x14ac:dyDescent="0.3"/>
    <row r="13800" hidden="1" x14ac:dyDescent="0.3"/>
    <row r="13801" hidden="1" x14ac:dyDescent="0.3"/>
    <row r="13802" hidden="1" x14ac:dyDescent="0.3"/>
    <row r="13803" hidden="1" x14ac:dyDescent="0.3"/>
    <row r="13804" hidden="1" x14ac:dyDescent="0.3"/>
    <row r="13805" hidden="1" x14ac:dyDescent="0.3"/>
    <row r="13806" hidden="1" x14ac:dyDescent="0.3"/>
    <row r="13807" hidden="1" x14ac:dyDescent="0.3"/>
    <row r="13808" hidden="1" x14ac:dyDescent="0.3"/>
    <row r="13809" hidden="1" x14ac:dyDescent="0.3"/>
    <row r="13810" hidden="1" x14ac:dyDescent="0.3"/>
    <row r="13811" hidden="1" x14ac:dyDescent="0.3"/>
    <row r="13812" hidden="1" x14ac:dyDescent="0.3"/>
    <row r="13813" hidden="1" x14ac:dyDescent="0.3"/>
    <row r="13814" hidden="1" x14ac:dyDescent="0.3"/>
    <row r="13815" hidden="1" x14ac:dyDescent="0.3"/>
    <row r="13816" hidden="1" x14ac:dyDescent="0.3"/>
    <row r="13817" hidden="1" x14ac:dyDescent="0.3"/>
    <row r="13818" hidden="1" x14ac:dyDescent="0.3"/>
    <row r="13819" hidden="1" x14ac:dyDescent="0.3"/>
    <row r="13820" hidden="1" x14ac:dyDescent="0.3"/>
    <row r="13821" hidden="1" x14ac:dyDescent="0.3"/>
    <row r="13822" hidden="1" x14ac:dyDescent="0.3"/>
    <row r="13823" hidden="1" x14ac:dyDescent="0.3"/>
    <row r="13824" hidden="1" x14ac:dyDescent="0.3"/>
    <row r="13825" hidden="1" x14ac:dyDescent="0.3"/>
    <row r="13826" hidden="1" x14ac:dyDescent="0.3"/>
    <row r="13827" hidden="1" x14ac:dyDescent="0.3"/>
    <row r="13828" hidden="1" x14ac:dyDescent="0.3"/>
    <row r="13829" hidden="1" x14ac:dyDescent="0.3"/>
    <row r="13830" hidden="1" x14ac:dyDescent="0.3"/>
    <row r="13831" hidden="1" x14ac:dyDescent="0.3"/>
    <row r="13832" hidden="1" x14ac:dyDescent="0.3"/>
    <row r="13833" hidden="1" x14ac:dyDescent="0.3"/>
    <row r="13834" hidden="1" x14ac:dyDescent="0.3"/>
    <row r="13835" hidden="1" x14ac:dyDescent="0.3"/>
    <row r="13836" hidden="1" x14ac:dyDescent="0.3"/>
    <row r="13837" hidden="1" x14ac:dyDescent="0.3"/>
    <row r="13838" hidden="1" x14ac:dyDescent="0.3"/>
    <row r="13839" hidden="1" x14ac:dyDescent="0.3"/>
    <row r="13840" hidden="1" x14ac:dyDescent="0.3"/>
    <row r="13841" hidden="1" x14ac:dyDescent="0.3"/>
    <row r="13842" hidden="1" x14ac:dyDescent="0.3"/>
    <row r="13843" hidden="1" x14ac:dyDescent="0.3"/>
    <row r="13844" hidden="1" x14ac:dyDescent="0.3"/>
    <row r="13845" hidden="1" x14ac:dyDescent="0.3"/>
    <row r="13846" hidden="1" x14ac:dyDescent="0.3"/>
    <row r="13847" hidden="1" x14ac:dyDescent="0.3"/>
    <row r="13848" hidden="1" x14ac:dyDescent="0.3"/>
    <row r="13849" hidden="1" x14ac:dyDescent="0.3"/>
    <row r="13850" hidden="1" x14ac:dyDescent="0.3"/>
    <row r="13851" hidden="1" x14ac:dyDescent="0.3"/>
    <row r="13852" hidden="1" x14ac:dyDescent="0.3"/>
    <row r="13853" hidden="1" x14ac:dyDescent="0.3"/>
    <row r="13854" hidden="1" x14ac:dyDescent="0.3"/>
    <row r="13855" hidden="1" x14ac:dyDescent="0.3"/>
    <row r="13856" hidden="1" x14ac:dyDescent="0.3"/>
    <row r="13857" hidden="1" x14ac:dyDescent="0.3"/>
    <row r="13858" hidden="1" x14ac:dyDescent="0.3"/>
    <row r="13859" hidden="1" x14ac:dyDescent="0.3"/>
    <row r="13860" hidden="1" x14ac:dyDescent="0.3"/>
    <row r="13861" hidden="1" x14ac:dyDescent="0.3"/>
    <row r="13862" hidden="1" x14ac:dyDescent="0.3"/>
    <row r="13863" hidden="1" x14ac:dyDescent="0.3"/>
    <row r="13864" hidden="1" x14ac:dyDescent="0.3"/>
    <row r="13865" hidden="1" x14ac:dyDescent="0.3"/>
    <row r="13866" hidden="1" x14ac:dyDescent="0.3"/>
    <row r="13867" hidden="1" x14ac:dyDescent="0.3"/>
    <row r="13868" hidden="1" x14ac:dyDescent="0.3"/>
    <row r="13869" hidden="1" x14ac:dyDescent="0.3"/>
    <row r="13870" hidden="1" x14ac:dyDescent="0.3"/>
    <row r="13871" hidden="1" x14ac:dyDescent="0.3"/>
    <row r="13872" hidden="1" x14ac:dyDescent="0.3"/>
    <row r="13873" hidden="1" x14ac:dyDescent="0.3"/>
    <row r="13874" hidden="1" x14ac:dyDescent="0.3"/>
    <row r="13875" hidden="1" x14ac:dyDescent="0.3"/>
    <row r="13876" hidden="1" x14ac:dyDescent="0.3"/>
    <row r="13877" hidden="1" x14ac:dyDescent="0.3"/>
    <row r="13878" hidden="1" x14ac:dyDescent="0.3"/>
    <row r="13879" hidden="1" x14ac:dyDescent="0.3"/>
    <row r="13880" hidden="1" x14ac:dyDescent="0.3"/>
    <row r="13881" hidden="1" x14ac:dyDescent="0.3"/>
    <row r="13882" hidden="1" x14ac:dyDescent="0.3"/>
    <row r="13883" hidden="1" x14ac:dyDescent="0.3"/>
    <row r="13884" hidden="1" x14ac:dyDescent="0.3"/>
    <row r="13885" hidden="1" x14ac:dyDescent="0.3"/>
    <row r="13886" hidden="1" x14ac:dyDescent="0.3"/>
    <row r="13887" hidden="1" x14ac:dyDescent="0.3"/>
    <row r="13888" hidden="1" x14ac:dyDescent="0.3"/>
    <row r="13889" hidden="1" x14ac:dyDescent="0.3"/>
    <row r="13890" hidden="1" x14ac:dyDescent="0.3"/>
    <row r="13891" hidden="1" x14ac:dyDescent="0.3"/>
    <row r="13892" hidden="1" x14ac:dyDescent="0.3"/>
    <row r="13893" hidden="1" x14ac:dyDescent="0.3"/>
    <row r="13894" hidden="1" x14ac:dyDescent="0.3"/>
    <row r="13895" hidden="1" x14ac:dyDescent="0.3"/>
    <row r="13896" hidden="1" x14ac:dyDescent="0.3"/>
    <row r="13897" hidden="1" x14ac:dyDescent="0.3"/>
    <row r="13898" hidden="1" x14ac:dyDescent="0.3"/>
    <row r="13899" hidden="1" x14ac:dyDescent="0.3"/>
    <row r="13900" hidden="1" x14ac:dyDescent="0.3"/>
    <row r="13901" hidden="1" x14ac:dyDescent="0.3"/>
    <row r="13902" hidden="1" x14ac:dyDescent="0.3"/>
    <row r="13903" hidden="1" x14ac:dyDescent="0.3"/>
    <row r="13904" hidden="1" x14ac:dyDescent="0.3"/>
    <row r="13905" hidden="1" x14ac:dyDescent="0.3"/>
    <row r="13906" hidden="1" x14ac:dyDescent="0.3"/>
    <row r="13907" hidden="1" x14ac:dyDescent="0.3"/>
    <row r="13908" hidden="1" x14ac:dyDescent="0.3"/>
    <row r="13909" hidden="1" x14ac:dyDescent="0.3"/>
    <row r="13910" hidden="1" x14ac:dyDescent="0.3"/>
    <row r="13911" hidden="1" x14ac:dyDescent="0.3"/>
    <row r="13912" hidden="1" x14ac:dyDescent="0.3"/>
    <row r="13913" hidden="1" x14ac:dyDescent="0.3"/>
    <row r="13914" hidden="1" x14ac:dyDescent="0.3"/>
    <row r="13915" hidden="1" x14ac:dyDescent="0.3"/>
    <row r="13916" hidden="1" x14ac:dyDescent="0.3"/>
    <row r="13917" hidden="1" x14ac:dyDescent="0.3"/>
    <row r="13918" hidden="1" x14ac:dyDescent="0.3"/>
    <row r="13919" hidden="1" x14ac:dyDescent="0.3"/>
    <row r="13920" hidden="1" x14ac:dyDescent="0.3"/>
    <row r="13921" hidden="1" x14ac:dyDescent="0.3"/>
    <row r="13922" hidden="1" x14ac:dyDescent="0.3"/>
    <row r="13923" hidden="1" x14ac:dyDescent="0.3"/>
    <row r="13924" hidden="1" x14ac:dyDescent="0.3"/>
    <row r="13925" hidden="1" x14ac:dyDescent="0.3"/>
    <row r="13926" hidden="1" x14ac:dyDescent="0.3"/>
    <row r="13927" hidden="1" x14ac:dyDescent="0.3"/>
    <row r="13928" hidden="1" x14ac:dyDescent="0.3"/>
    <row r="13929" hidden="1" x14ac:dyDescent="0.3"/>
    <row r="13930" hidden="1" x14ac:dyDescent="0.3"/>
    <row r="13931" hidden="1" x14ac:dyDescent="0.3"/>
    <row r="13932" hidden="1" x14ac:dyDescent="0.3"/>
    <row r="13933" hidden="1" x14ac:dyDescent="0.3"/>
    <row r="13934" hidden="1" x14ac:dyDescent="0.3"/>
    <row r="13935" hidden="1" x14ac:dyDescent="0.3"/>
    <row r="13936" hidden="1" x14ac:dyDescent="0.3"/>
    <row r="13937" hidden="1" x14ac:dyDescent="0.3"/>
    <row r="13938" hidden="1" x14ac:dyDescent="0.3"/>
    <row r="13939" hidden="1" x14ac:dyDescent="0.3"/>
    <row r="13940" hidden="1" x14ac:dyDescent="0.3"/>
    <row r="13941" hidden="1" x14ac:dyDescent="0.3"/>
    <row r="13942" hidden="1" x14ac:dyDescent="0.3"/>
    <row r="13943" hidden="1" x14ac:dyDescent="0.3"/>
    <row r="13944" hidden="1" x14ac:dyDescent="0.3"/>
    <row r="13945" hidden="1" x14ac:dyDescent="0.3"/>
    <row r="13946" hidden="1" x14ac:dyDescent="0.3"/>
    <row r="13947" hidden="1" x14ac:dyDescent="0.3"/>
    <row r="13948" hidden="1" x14ac:dyDescent="0.3"/>
    <row r="13949" hidden="1" x14ac:dyDescent="0.3"/>
    <row r="13950" hidden="1" x14ac:dyDescent="0.3"/>
    <row r="13951" hidden="1" x14ac:dyDescent="0.3"/>
    <row r="13952" hidden="1" x14ac:dyDescent="0.3"/>
    <row r="13953" hidden="1" x14ac:dyDescent="0.3"/>
    <row r="13954" hidden="1" x14ac:dyDescent="0.3"/>
    <row r="13955" hidden="1" x14ac:dyDescent="0.3"/>
    <row r="13956" hidden="1" x14ac:dyDescent="0.3"/>
    <row r="13957" hidden="1" x14ac:dyDescent="0.3"/>
    <row r="13958" hidden="1" x14ac:dyDescent="0.3"/>
    <row r="13959" hidden="1" x14ac:dyDescent="0.3"/>
    <row r="13960" hidden="1" x14ac:dyDescent="0.3"/>
    <row r="13961" hidden="1" x14ac:dyDescent="0.3"/>
    <row r="13962" hidden="1" x14ac:dyDescent="0.3"/>
    <row r="13963" hidden="1" x14ac:dyDescent="0.3"/>
    <row r="13964" hidden="1" x14ac:dyDescent="0.3"/>
    <row r="13965" hidden="1" x14ac:dyDescent="0.3"/>
    <row r="13966" hidden="1" x14ac:dyDescent="0.3"/>
    <row r="13967" hidden="1" x14ac:dyDescent="0.3"/>
    <row r="13968" hidden="1" x14ac:dyDescent="0.3"/>
    <row r="13969" hidden="1" x14ac:dyDescent="0.3"/>
    <row r="13970" hidden="1" x14ac:dyDescent="0.3"/>
    <row r="13971" hidden="1" x14ac:dyDescent="0.3"/>
    <row r="13972" hidden="1" x14ac:dyDescent="0.3"/>
    <row r="13973" hidden="1" x14ac:dyDescent="0.3"/>
    <row r="13974" hidden="1" x14ac:dyDescent="0.3"/>
    <row r="13975" hidden="1" x14ac:dyDescent="0.3"/>
    <row r="13976" hidden="1" x14ac:dyDescent="0.3"/>
    <row r="13977" hidden="1" x14ac:dyDescent="0.3"/>
    <row r="13978" hidden="1" x14ac:dyDescent="0.3"/>
    <row r="13979" hidden="1" x14ac:dyDescent="0.3"/>
    <row r="13980" hidden="1" x14ac:dyDescent="0.3"/>
    <row r="13981" hidden="1" x14ac:dyDescent="0.3"/>
    <row r="13982" hidden="1" x14ac:dyDescent="0.3"/>
    <row r="13983" hidden="1" x14ac:dyDescent="0.3"/>
    <row r="13984" hidden="1" x14ac:dyDescent="0.3"/>
    <row r="13985" hidden="1" x14ac:dyDescent="0.3"/>
    <row r="13986" hidden="1" x14ac:dyDescent="0.3"/>
    <row r="13987" hidden="1" x14ac:dyDescent="0.3"/>
    <row r="13988" hidden="1" x14ac:dyDescent="0.3"/>
    <row r="13989" hidden="1" x14ac:dyDescent="0.3"/>
    <row r="13990" hidden="1" x14ac:dyDescent="0.3"/>
    <row r="13991" hidden="1" x14ac:dyDescent="0.3"/>
    <row r="13992" hidden="1" x14ac:dyDescent="0.3"/>
    <row r="13993" hidden="1" x14ac:dyDescent="0.3"/>
    <row r="13994" hidden="1" x14ac:dyDescent="0.3"/>
    <row r="13995" hidden="1" x14ac:dyDescent="0.3"/>
    <row r="13996" hidden="1" x14ac:dyDescent="0.3"/>
    <row r="13997" hidden="1" x14ac:dyDescent="0.3"/>
    <row r="13998" hidden="1" x14ac:dyDescent="0.3"/>
    <row r="13999" hidden="1" x14ac:dyDescent="0.3"/>
    <row r="14000" hidden="1" x14ac:dyDescent="0.3"/>
    <row r="14001" hidden="1" x14ac:dyDescent="0.3"/>
    <row r="14002" hidden="1" x14ac:dyDescent="0.3"/>
    <row r="14003" hidden="1" x14ac:dyDescent="0.3"/>
    <row r="14004" hidden="1" x14ac:dyDescent="0.3"/>
    <row r="14005" hidden="1" x14ac:dyDescent="0.3"/>
    <row r="14006" hidden="1" x14ac:dyDescent="0.3"/>
    <row r="14007" hidden="1" x14ac:dyDescent="0.3"/>
    <row r="14008" hidden="1" x14ac:dyDescent="0.3"/>
    <row r="14009" hidden="1" x14ac:dyDescent="0.3"/>
    <row r="14010" hidden="1" x14ac:dyDescent="0.3"/>
    <row r="14011" hidden="1" x14ac:dyDescent="0.3"/>
    <row r="14012" hidden="1" x14ac:dyDescent="0.3"/>
    <row r="14013" hidden="1" x14ac:dyDescent="0.3"/>
    <row r="14014" hidden="1" x14ac:dyDescent="0.3"/>
    <row r="14015" hidden="1" x14ac:dyDescent="0.3"/>
    <row r="14016" hidden="1" x14ac:dyDescent="0.3"/>
    <row r="14017" hidden="1" x14ac:dyDescent="0.3"/>
    <row r="14018" hidden="1" x14ac:dyDescent="0.3"/>
    <row r="14019" hidden="1" x14ac:dyDescent="0.3"/>
    <row r="14020" hidden="1" x14ac:dyDescent="0.3"/>
    <row r="14021" hidden="1" x14ac:dyDescent="0.3"/>
    <row r="14022" hidden="1" x14ac:dyDescent="0.3"/>
    <row r="14023" hidden="1" x14ac:dyDescent="0.3"/>
    <row r="14024" hidden="1" x14ac:dyDescent="0.3"/>
    <row r="14025" hidden="1" x14ac:dyDescent="0.3"/>
    <row r="14026" hidden="1" x14ac:dyDescent="0.3"/>
    <row r="14027" hidden="1" x14ac:dyDescent="0.3"/>
    <row r="14028" hidden="1" x14ac:dyDescent="0.3"/>
    <row r="14029" hidden="1" x14ac:dyDescent="0.3"/>
    <row r="14030" hidden="1" x14ac:dyDescent="0.3"/>
    <row r="14031" hidden="1" x14ac:dyDescent="0.3"/>
    <row r="14032" hidden="1" x14ac:dyDescent="0.3"/>
    <row r="14033" hidden="1" x14ac:dyDescent="0.3"/>
    <row r="14034" hidden="1" x14ac:dyDescent="0.3"/>
    <row r="14035" hidden="1" x14ac:dyDescent="0.3"/>
    <row r="14036" hidden="1" x14ac:dyDescent="0.3"/>
    <row r="14037" hidden="1" x14ac:dyDescent="0.3"/>
    <row r="14038" hidden="1" x14ac:dyDescent="0.3"/>
    <row r="14039" hidden="1" x14ac:dyDescent="0.3"/>
    <row r="14040" hidden="1" x14ac:dyDescent="0.3"/>
    <row r="14041" hidden="1" x14ac:dyDescent="0.3"/>
    <row r="14042" hidden="1" x14ac:dyDescent="0.3"/>
    <row r="14043" hidden="1" x14ac:dyDescent="0.3"/>
    <row r="14044" hidden="1" x14ac:dyDescent="0.3"/>
    <row r="14045" hidden="1" x14ac:dyDescent="0.3"/>
    <row r="14046" hidden="1" x14ac:dyDescent="0.3"/>
    <row r="14047" hidden="1" x14ac:dyDescent="0.3"/>
    <row r="14048" hidden="1" x14ac:dyDescent="0.3"/>
    <row r="14049" hidden="1" x14ac:dyDescent="0.3"/>
    <row r="14050" hidden="1" x14ac:dyDescent="0.3"/>
    <row r="14051" hidden="1" x14ac:dyDescent="0.3"/>
    <row r="14052" hidden="1" x14ac:dyDescent="0.3"/>
    <row r="14053" hidden="1" x14ac:dyDescent="0.3"/>
    <row r="14054" hidden="1" x14ac:dyDescent="0.3"/>
    <row r="14055" hidden="1" x14ac:dyDescent="0.3"/>
    <row r="14056" hidden="1" x14ac:dyDescent="0.3"/>
    <row r="14057" hidden="1" x14ac:dyDescent="0.3"/>
    <row r="14058" hidden="1" x14ac:dyDescent="0.3"/>
    <row r="14059" hidden="1" x14ac:dyDescent="0.3"/>
    <row r="14060" hidden="1" x14ac:dyDescent="0.3"/>
    <row r="14061" hidden="1" x14ac:dyDescent="0.3"/>
    <row r="14062" hidden="1" x14ac:dyDescent="0.3"/>
    <row r="14063" hidden="1" x14ac:dyDescent="0.3"/>
    <row r="14064" hidden="1" x14ac:dyDescent="0.3"/>
    <row r="14065" hidden="1" x14ac:dyDescent="0.3"/>
    <row r="14066" hidden="1" x14ac:dyDescent="0.3"/>
    <row r="14067" hidden="1" x14ac:dyDescent="0.3"/>
    <row r="14068" hidden="1" x14ac:dyDescent="0.3"/>
    <row r="14069" hidden="1" x14ac:dyDescent="0.3"/>
    <row r="14070" hidden="1" x14ac:dyDescent="0.3"/>
    <row r="14071" hidden="1" x14ac:dyDescent="0.3"/>
    <row r="14072" hidden="1" x14ac:dyDescent="0.3"/>
    <row r="14073" hidden="1" x14ac:dyDescent="0.3"/>
    <row r="14074" hidden="1" x14ac:dyDescent="0.3"/>
    <row r="14075" hidden="1" x14ac:dyDescent="0.3"/>
    <row r="14076" hidden="1" x14ac:dyDescent="0.3"/>
    <row r="14077" hidden="1" x14ac:dyDescent="0.3"/>
    <row r="14078" hidden="1" x14ac:dyDescent="0.3"/>
    <row r="14079" hidden="1" x14ac:dyDescent="0.3"/>
    <row r="14080" hidden="1" x14ac:dyDescent="0.3"/>
    <row r="14081" hidden="1" x14ac:dyDescent="0.3"/>
    <row r="14082" hidden="1" x14ac:dyDescent="0.3"/>
    <row r="14083" hidden="1" x14ac:dyDescent="0.3"/>
    <row r="14084" hidden="1" x14ac:dyDescent="0.3"/>
    <row r="14085" hidden="1" x14ac:dyDescent="0.3"/>
    <row r="14086" hidden="1" x14ac:dyDescent="0.3"/>
    <row r="14087" hidden="1" x14ac:dyDescent="0.3"/>
    <row r="14088" hidden="1" x14ac:dyDescent="0.3"/>
    <row r="14089" hidden="1" x14ac:dyDescent="0.3"/>
    <row r="14090" hidden="1" x14ac:dyDescent="0.3"/>
    <row r="14091" hidden="1" x14ac:dyDescent="0.3"/>
    <row r="14092" hidden="1" x14ac:dyDescent="0.3"/>
    <row r="14093" hidden="1" x14ac:dyDescent="0.3"/>
    <row r="14094" hidden="1" x14ac:dyDescent="0.3"/>
    <row r="14095" hidden="1" x14ac:dyDescent="0.3"/>
    <row r="14096" hidden="1" x14ac:dyDescent="0.3"/>
    <row r="14097" hidden="1" x14ac:dyDescent="0.3"/>
    <row r="14098" hidden="1" x14ac:dyDescent="0.3"/>
    <row r="14099" hidden="1" x14ac:dyDescent="0.3"/>
    <row r="14100" hidden="1" x14ac:dyDescent="0.3"/>
    <row r="14101" hidden="1" x14ac:dyDescent="0.3"/>
    <row r="14102" hidden="1" x14ac:dyDescent="0.3"/>
    <row r="14103" hidden="1" x14ac:dyDescent="0.3"/>
    <row r="14104" hidden="1" x14ac:dyDescent="0.3"/>
    <row r="14105" hidden="1" x14ac:dyDescent="0.3"/>
    <row r="14106" hidden="1" x14ac:dyDescent="0.3"/>
    <row r="14107" hidden="1" x14ac:dyDescent="0.3"/>
    <row r="14108" hidden="1" x14ac:dyDescent="0.3"/>
    <row r="14109" hidden="1" x14ac:dyDescent="0.3"/>
    <row r="14110" hidden="1" x14ac:dyDescent="0.3"/>
    <row r="14111" hidden="1" x14ac:dyDescent="0.3"/>
    <row r="14112" hidden="1" x14ac:dyDescent="0.3"/>
    <row r="14113" hidden="1" x14ac:dyDescent="0.3"/>
    <row r="14114" hidden="1" x14ac:dyDescent="0.3"/>
    <row r="14115" hidden="1" x14ac:dyDescent="0.3"/>
    <row r="14116" hidden="1" x14ac:dyDescent="0.3"/>
    <row r="14117" hidden="1" x14ac:dyDescent="0.3"/>
    <row r="14118" hidden="1" x14ac:dyDescent="0.3"/>
    <row r="14119" hidden="1" x14ac:dyDescent="0.3"/>
    <row r="14120" hidden="1" x14ac:dyDescent="0.3"/>
    <row r="14121" hidden="1" x14ac:dyDescent="0.3"/>
    <row r="14122" hidden="1" x14ac:dyDescent="0.3"/>
    <row r="14123" hidden="1" x14ac:dyDescent="0.3"/>
    <row r="14124" hidden="1" x14ac:dyDescent="0.3"/>
    <row r="14125" hidden="1" x14ac:dyDescent="0.3"/>
    <row r="14126" hidden="1" x14ac:dyDescent="0.3"/>
    <row r="14127" hidden="1" x14ac:dyDescent="0.3"/>
    <row r="14128" hidden="1" x14ac:dyDescent="0.3"/>
    <row r="14129" hidden="1" x14ac:dyDescent="0.3"/>
    <row r="14130" hidden="1" x14ac:dyDescent="0.3"/>
    <row r="14131" hidden="1" x14ac:dyDescent="0.3"/>
    <row r="14132" hidden="1" x14ac:dyDescent="0.3"/>
    <row r="14133" hidden="1" x14ac:dyDescent="0.3"/>
    <row r="14134" hidden="1" x14ac:dyDescent="0.3"/>
    <row r="14135" hidden="1" x14ac:dyDescent="0.3"/>
    <row r="14136" hidden="1" x14ac:dyDescent="0.3"/>
    <row r="14137" hidden="1" x14ac:dyDescent="0.3"/>
    <row r="14138" hidden="1" x14ac:dyDescent="0.3"/>
    <row r="14139" hidden="1" x14ac:dyDescent="0.3"/>
    <row r="14140" hidden="1" x14ac:dyDescent="0.3"/>
    <row r="14141" hidden="1" x14ac:dyDescent="0.3"/>
    <row r="14142" hidden="1" x14ac:dyDescent="0.3"/>
    <row r="14143" hidden="1" x14ac:dyDescent="0.3"/>
    <row r="14144" hidden="1" x14ac:dyDescent="0.3"/>
    <row r="14145" hidden="1" x14ac:dyDescent="0.3"/>
    <row r="14146" hidden="1" x14ac:dyDescent="0.3"/>
    <row r="14147" hidden="1" x14ac:dyDescent="0.3"/>
    <row r="14148" hidden="1" x14ac:dyDescent="0.3"/>
    <row r="14149" hidden="1" x14ac:dyDescent="0.3"/>
    <row r="14150" hidden="1" x14ac:dyDescent="0.3"/>
    <row r="14151" hidden="1" x14ac:dyDescent="0.3"/>
    <row r="14152" hidden="1" x14ac:dyDescent="0.3"/>
    <row r="14153" hidden="1" x14ac:dyDescent="0.3"/>
    <row r="14154" hidden="1" x14ac:dyDescent="0.3"/>
    <row r="14155" hidden="1" x14ac:dyDescent="0.3"/>
    <row r="14156" hidden="1" x14ac:dyDescent="0.3"/>
    <row r="14157" hidden="1" x14ac:dyDescent="0.3"/>
    <row r="14158" hidden="1" x14ac:dyDescent="0.3"/>
    <row r="14159" hidden="1" x14ac:dyDescent="0.3"/>
    <row r="14160" hidden="1" x14ac:dyDescent="0.3"/>
    <row r="14161" hidden="1" x14ac:dyDescent="0.3"/>
    <row r="14162" hidden="1" x14ac:dyDescent="0.3"/>
    <row r="14163" hidden="1" x14ac:dyDescent="0.3"/>
    <row r="14164" hidden="1" x14ac:dyDescent="0.3"/>
    <row r="14165" hidden="1" x14ac:dyDescent="0.3"/>
    <row r="14166" hidden="1" x14ac:dyDescent="0.3"/>
    <row r="14167" hidden="1" x14ac:dyDescent="0.3"/>
    <row r="14168" hidden="1" x14ac:dyDescent="0.3"/>
    <row r="14169" hidden="1" x14ac:dyDescent="0.3"/>
    <row r="14170" hidden="1" x14ac:dyDescent="0.3"/>
    <row r="14171" hidden="1" x14ac:dyDescent="0.3"/>
    <row r="14172" hidden="1" x14ac:dyDescent="0.3"/>
    <row r="14173" hidden="1" x14ac:dyDescent="0.3"/>
    <row r="14174" hidden="1" x14ac:dyDescent="0.3"/>
    <row r="14175" hidden="1" x14ac:dyDescent="0.3"/>
    <row r="14176" hidden="1" x14ac:dyDescent="0.3"/>
    <row r="14177" hidden="1" x14ac:dyDescent="0.3"/>
    <row r="14178" hidden="1" x14ac:dyDescent="0.3"/>
    <row r="14179" hidden="1" x14ac:dyDescent="0.3"/>
    <row r="14180" hidden="1" x14ac:dyDescent="0.3"/>
    <row r="14181" hidden="1" x14ac:dyDescent="0.3"/>
    <row r="14182" hidden="1" x14ac:dyDescent="0.3"/>
    <row r="14183" hidden="1" x14ac:dyDescent="0.3"/>
    <row r="14184" hidden="1" x14ac:dyDescent="0.3"/>
    <row r="14185" hidden="1" x14ac:dyDescent="0.3"/>
    <row r="14186" hidden="1" x14ac:dyDescent="0.3"/>
    <row r="14187" hidden="1" x14ac:dyDescent="0.3"/>
    <row r="14188" hidden="1" x14ac:dyDescent="0.3"/>
    <row r="14189" hidden="1" x14ac:dyDescent="0.3"/>
    <row r="14190" hidden="1" x14ac:dyDescent="0.3"/>
    <row r="14191" hidden="1" x14ac:dyDescent="0.3"/>
    <row r="14192" hidden="1" x14ac:dyDescent="0.3"/>
    <row r="14193" hidden="1" x14ac:dyDescent="0.3"/>
    <row r="14194" hidden="1" x14ac:dyDescent="0.3"/>
    <row r="14195" hidden="1" x14ac:dyDescent="0.3"/>
    <row r="14196" hidden="1" x14ac:dyDescent="0.3"/>
    <row r="14197" hidden="1" x14ac:dyDescent="0.3"/>
    <row r="14198" hidden="1" x14ac:dyDescent="0.3"/>
    <row r="14199" hidden="1" x14ac:dyDescent="0.3"/>
    <row r="14200" hidden="1" x14ac:dyDescent="0.3"/>
    <row r="14201" hidden="1" x14ac:dyDescent="0.3"/>
    <row r="14202" hidden="1" x14ac:dyDescent="0.3"/>
    <row r="14203" hidden="1" x14ac:dyDescent="0.3"/>
    <row r="14204" hidden="1" x14ac:dyDescent="0.3"/>
    <row r="14205" hidden="1" x14ac:dyDescent="0.3"/>
    <row r="14206" hidden="1" x14ac:dyDescent="0.3"/>
    <row r="14207" hidden="1" x14ac:dyDescent="0.3"/>
    <row r="14208" hidden="1" x14ac:dyDescent="0.3"/>
    <row r="14209" hidden="1" x14ac:dyDescent="0.3"/>
    <row r="14210" hidden="1" x14ac:dyDescent="0.3"/>
    <row r="14211" hidden="1" x14ac:dyDescent="0.3"/>
    <row r="14212" hidden="1" x14ac:dyDescent="0.3"/>
    <row r="14213" hidden="1" x14ac:dyDescent="0.3"/>
    <row r="14214" hidden="1" x14ac:dyDescent="0.3"/>
    <row r="14215" hidden="1" x14ac:dyDescent="0.3"/>
    <row r="14216" hidden="1" x14ac:dyDescent="0.3"/>
    <row r="14217" hidden="1" x14ac:dyDescent="0.3"/>
    <row r="14218" hidden="1" x14ac:dyDescent="0.3"/>
    <row r="14219" hidden="1" x14ac:dyDescent="0.3"/>
    <row r="14220" hidden="1" x14ac:dyDescent="0.3"/>
    <row r="14221" hidden="1" x14ac:dyDescent="0.3"/>
    <row r="14222" hidden="1" x14ac:dyDescent="0.3"/>
    <row r="14223" hidden="1" x14ac:dyDescent="0.3"/>
    <row r="14224" hidden="1" x14ac:dyDescent="0.3"/>
    <row r="14225" hidden="1" x14ac:dyDescent="0.3"/>
    <row r="14226" hidden="1" x14ac:dyDescent="0.3"/>
    <row r="14227" hidden="1" x14ac:dyDescent="0.3"/>
    <row r="14228" hidden="1" x14ac:dyDescent="0.3"/>
    <row r="14229" hidden="1" x14ac:dyDescent="0.3"/>
    <row r="14230" hidden="1" x14ac:dyDescent="0.3"/>
    <row r="14231" hidden="1" x14ac:dyDescent="0.3"/>
    <row r="14232" hidden="1" x14ac:dyDescent="0.3"/>
    <row r="14233" hidden="1" x14ac:dyDescent="0.3"/>
    <row r="14234" hidden="1" x14ac:dyDescent="0.3"/>
    <row r="14235" hidden="1" x14ac:dyDescent="0.3"/>
    <row r="14236" hidden="1" x14ac:dyDescent="0.3"/>
    <row r="14237" hidden="1" x14ac:dyDescent="0.3"/>
    <row r="14238" hidden="1" x14ac:dyDescent="0.3"/>
    <row r="14239" hidden="1" x14ac:dyDescent="0.3"/>
    <row r="14240" hidden="1" x14ac:dyDescent="0.3"/>
    <row r="14241" hidden="1" x14ac:dyDescent="0.3"/>
    <row r="14242" hidden="1" x14ac:dyDescent="0.3"/>
    <row r="14243" hidden="1" x14ac:dyDescent="0.3"/>
    <row r="14244" hidden="1" x14ac:dyDescent="0.3"/>
    <row r="14245" hidden="1" x14ac:dyDescent="0.3"/>
    <row r="14246" hidden="1" x14ac:dyDescent="0.3"/>
    <row r="14247" hidden="1" x14ac:dyDescent="0.3"/>
    <row r="14248" hidden="1" x14ac:dyDescent="0.3"/>
    <row r="14249" hidden="1" x14ac:dyDescent="0.3"/>
    <row r="14250" hidden="1" x14ac:dyDescent="0.3"/>
    <row r="14251" hidden="1" x14ac:dyDescent="0.3"/>
    <row r="14252" hidden="1" x14ac:dyDescent="0.3"/>
    <row r="14253" hidden="1" x14ac:dyDescent="0.3"/>
    <row r="14254" hidden="1" x14ac:dyDescent="0.3"/>
    <row r="14255" hidden="1" x14ac:dyDescent="0.3"/>
    <row r="14256" hidden="1" x14ac:dyDescent="0.3"/>
    <row r="14257" hidden="1" x14ac:dyDescent="0.3"/>
    <row r="14258" hidden="1" x14ac:dyDescent="0.3"/>
    <row r="14259" hidden="1" x14ac:dyDescent="0.3"/>
    <row r="14260" hidden="1" x14ac:dyDescent="0.3"/>
    <row r="14261" hidden="1" x14ac:dyDescent="0.3"/>
    <row r="14262" hidden="1" x14ac:dyDescent="0.3"/>
    <row r="14263" hidden="1" x14ac:dyDescent="0.3"/>
    <row r="14264" hidden="1" x14ac:dyDescent="0.3"/>
    <row r="14265" hidden="1" x14ac:dyDescent="0.3"/>
    <row r="14266" hidden="1" x14ac:dyDescent="0.3"/>
    <row r="14267" hidden="1" x14ac:dyDescent="0.3"/>
    <row r="14268" hidden="1" x14ac:dyDescent="0.3"/>
    <row r="14269" hidden="1" x14ac:dyDescent="0.3"/>
    <row r="14270" hidden="1" x14ac:dyDescent="0.3"/>
    <row r="14271" hidden="1" x14ac:dyDescent="0.3"/>
    <row r="14272" hidden="1" x14ac:dyDescent="0.3"/>
    <row r="14273" hidden="1" x14ac:dyDescent="0.3"/>
    <row r="14274" hidden="1" x14ac:dyDescent="0.3"/>
    <row r="14275" hidden="1" x14ac:dyDescent="0.3"/>
    <row r="14276" hidden="1" x14ac:dyDescent="0.3"/>
    <row r="14277" hidden="1" x14ac:dyDescent="0.3"/>
    <row r="14278" hidden="1" x14ac:dyDescent="0.3"/>
    <row r="14279" hidden="1" x14ac:dyDescent="0.3"/>
    <row r="14280" hidden="1" x14ac:dyDescent="0.3"/>
    <row r="14281" hidden="1" x14ac:dyDescent="0.3"/>
    <row r="14282" hidden="1" x14ac:dyDescent="0.3"/>
    <row r="14283" hidden="1" x14ac:dyDescent="0.3"/>
    <row r="14284" hidden="1" x14ac:dyDescent="0.3"/>
    <row r="14285" hidden="1" x14ac:dyDescent="0.3"/>
    <row r="14286" hidden="1" x14ac:dyDescent="0.3"/>
    <row r="14287" hidden="1" x14ac:dyDescent="0.3"/>
    <row r="14288" hidden="1" x14ac:dyDescent="0.3"/>
    <row r="14289" hidden="1" x14ac:dyDescent="0.3"/>
    <row r="14290" hidden="1" x14ac:dyDescent="0.3"/>
    <row r="14291" hidden="1" x14ac:dyDescent="0.3"/>
    <row r="14292" hidden="1" x14ac:dyDescent="0.3"/>
    <row r="14293" hidden="1" x14ac:dyDescent="0.3"/>
    <row r="14294" hidden="1" x14ac:dyDescent="0.3"/>
    <row r="14295" hidden="1" x14ac:dyDescent="0.3"/>
    <row r="14296" hidden="1" x14ac:dyDescent="0.3"/>
    <row r="14297" hidden="1" x14ac:dyDescent="0.3"/>
    <row r="14298" hidden="1" x14ac:dyDescent="0.3"/>
    <row r="14299" hidden="1" x14ac:dyDescent="0.3"/>
    <row r="14300" hidden="1" x14ac:dyDescent="0.3"/>
    <row r="14301" hidden="1" x14ac:dyDescent="0.3"/>
    <row r="14302" hidden="1" x14ac:dyDescent="0.3"/>
    <row r="14303" hidden="1" x14ac:dyDescent="0.3"/>
    <row r="14304" hidden="1" x14ac:dyDescent="0.3"/>
    <row r="14305" hidden="1" x14ac:dyDescent="0.3"/>
    <row r="14306" hidden="1" x14ac:dyDescent="0.3"/>
    <row r="14307" hidden="1" x14ac:dyDescent="0.3"/>
    <row r="14308" hidden="1" x14ac:dyDescent="0.3"/>
    <row r="14309" hidden="1" x14ac:dyDescent="0.3"/>
    <row r="14310" hidden="1" x14ac:dyDescent="0.3"/>
    <row r="14311" hidden="1" x14ac:dyDescent="0.3"/>
    <row r="14312" hidden="1" x14ac:dyDescent="0.3"/>
    <row r="14313" hidden="1" x14ac:dyDescent="0.3"/>
    <row r="14314" hidden="1" x14ac:dyDescent="0.3"/>
    <row r="14315" hidden="1" x14ac:dyDescent="0.3"/>
    <row r="14316" hidden="1" x14ac:dyDescent="0.3"/>
    <row r="14317" hidden="1" x14ac:dyDescent="0.3"/>
    <row r="14318" hidden="1" x14ac:dyDescent="0.3"/>
    <row r="14319" hidden="1" x14ac:dyDescent="0.3"/>
    <row r="14320" hidden="1" x14ac:dyDescent="0.3"/>
    <row r="14321" hidden="1" x14ac:dyDescent="0.3"/>
    <row r="14322" hidden="1" x14ac:dyDescent="0.3"/>
    <row r="14323" hidden="1" x14ac:dyDescent="0.3"/>
    <row r="14324" hidden="1" x14ac:dyDescent="0.3"/>
    <row r="14325" hidden="1" x14ac:dyDescent="0.3"/>
    <row r="14326" hidden="1" x14ac:dyDescent="0.3"/>
    <row r="14327" hidden="1" x14ac:dyDescent="0.3"/>
    <row r="14328" hidden="1" x14ac:dyDescent="0.3"/>
    <row r="14329" hidden="1" x14ac:dyDescent="0.3"/>
    <row r="14330" hidden="1" x14ac:dyDescent="0.3"/>
    <row r="14331" hidden="1" x14ac:dyDescent="0.3"/>
    <row r="14332" hidden="1" x14ac:dyDescent="0.3"/>
    <row r="14333" hidden="1" x14ac:dyDescent="0.3"/>
    <row r="14334" hidden="1" x14ac:dyDescent="0.3"/>
    <row r="14335" hidden="1" x14ac:dyDescent="0.3"/>
    <row r="14336" hidden="1" x14ac:dyDescent="0.3"/>
    <row r="14337" hidden="1" x14ac:dyDescent="0.3"/>
    <row r="14338" hidden="1" x14ac:dyDescent="0.3"/>
    <row r="14339" hidden="1" x14ac:dyDescent="0.3"/>
    <row r="14340" hidden="1" x14ac:dyDescent="0.3"/>
    <row r="14341" hidden="1" x14ac:dyDescent="0.3"/>
    <row r="14342" hidden="1" x14ac:dyDescent="0.3"/>
    <row r="14343" hidden="1" x14ac:dyDescent="0.3"/>
    <row r="14344" hidden="1" x14ac:dyDescent="0.3"/>
    <row r="14345" hidden="1" x14ac:dyDescent="0.3"/>
    <row r="14346" hidden="1" x14ac:dyDescent="0.3"/>
    <row r="14347" hidden="1" x14ac:dyDescent="0.3"/>
    <row r="14348" hidden="1" x14ac:dyDescent="0.3"/>
    <row r="14349" hidden="1" x14ac:dyDescent="0.3"/>
    <row r="14350" hidden="1" x14ac:dyDescent="0.3"/>
    <row r="14351" hidden="1" x14ac:dyDescent="0.3"/>
    <row r="14352" hidden="1" x14ac:dyDescent="0.3"/>
    <row r="14353" hidden="1" x14ac:dyDescent="0.3"/>
    <row r="14354" hidden="1" x14ac:dyDescent="0.3"/>
    <row r="14355" hidden="1" x14ac:dyDescent="0.3"/>
    <row r="14356" hidden="1" x14ac:dyDescent="0.3"/>
    <row r="14357" hidden="1" x14ac:dyDescent="0.3"/>
    <row r="14358" hidden="1" x14ac:dyDescent="0.3"/>
    <row r="14359" hidden="1" x14ac:dyDescent="0.3"/>
    <row r="14360" hidden="1" x14ac:dyDescent="0.3"/>
    <row r="14361" hidden="1" x14ac:dyDescent="0.3"/>
    <row r="14362" hidden="1" x14ac:dyDescent="0.3"/>
    <row r="14363" hidden="1" x14ac:dyDescent="0.3"/>
    <row r="14364" hidden="1" x14ac:dyDescent="0.3"/>
    <row r="14365" hidden="1" x14ac:dyDescent="0.3"/>
    <row r="14366" hidden="1" x14ac:dyDescent="0.3"/>
    <row r="14367" hidden="1" x14ac:dyDescent="0.3"/>
    <row r="14368" hidden="1" x14ac:dyDescent="0.3"/>
    <row r="14369" hidden="1" x14ac:dyDescent="0.3"/>
    <row r="14370" hidden="1" x14ac:dyDescent="0.3"/>
    <row r="14371" hidden="1" x14ac:dyDescent="0.3"/>
    <row r="14372" hidden="1" x14ac:dyDescent="0.3"/>
    <row r="14373" hidden="1" x14ac:dyDescent="0.3"/>
    <row r="14374" hidden="1" x14ac:dyDescent="0.3"/>
    <row r="14375" hidden="1" x14ac:dyDescent="0.3"/>
    <row r="14376" hidden="1" x14ac:dyDescent="0.3"/>
    <row r="14377" hidden="1" x14ac:dyDescent="0.3"/>
    <row r="14378" hidden="1" x14ac:dyDescent="0.3"/>
    <row r="14379" hidden="1" x14ac:dyDescent="0.3"/>
    <row r="14380" hidden="1" x14ac:dyDescent="0.3"/>
    <row r="14381" hidden="1" x14ac:dyDescent="0.3"/>
    <row r="14382" hidden="1" x14ac:dyDescent="0.3"/>
    <row r="14383" hidden="1" x14ac:dyDescent="0.3"/>
    <row r="14384" hidden="1" x14ac:dyDescent="0.3"/>
    <row r="14385" hidden="1" x14ac:dyDescent="0.3"/>
    <row r="14386" hidden="1" x14ac:dyDescent="0.3"/>
    <row r="14387" hidden="1" x14ac:dyDescent="0.3"/>
    <row r="14388" hidden="1" x14ac:dyDescent="0.3"/>
    <row r="14389" hidden="1" x14ac:dyDescent="0.3"/>
    <row r="14390" hidden="1" x14ac:dyDescent="0.3"/>
    <row r="14391" hidden="1" x14ac:dyDescent="0.3"/>
    <row r="14392" hidden="1" x14ac:dyDescent="0.3"/>
    <row r="14393" hidden="1" x14ac:dyDescent="0.3"/>
    <row r="14394" hidden="1" x14ac:dyDescent="0.3"/>
    <row r="14395" hidden="1" x14ac:dyDescent="0.3"/>
    <row r="14396" hidden="1" x14ac:dyDescent="0.3"/>
    <row r="14397" hidden="1" x14ac:dyDescent="0.3"/>
    <row r="14398" hidden="1" x14ac:dyDescent="0.3"/>
    <row r="14399" hidden="1" x14ac:dyDescent="0.3"/>
    <row r="14400" hidden="1" x14ac:dyDescent="0.3"/>
    <row r="14401" hidden="1" x14ac:dyDescent="0.3"/>
    <row r="14402" hidden="1" x14ac:dyDescent="0.3"/>
    <row r="14403" hidden="1" x14ac:dyDescent="0.3"/>
    <row r="14404" hidden="1" x14ac:dyDescent="0.3"/>
    <row r="14405" hidden="1" x14ac:dyDescent="0.3"/>
    <row r="14406" hidden="1" x14ac:dyDescent="0.3"/>
    <row r="14407" hidden="1" x14ac:dyDescent="0.3"/>
    <row r="14408" hidden="1" x14ac:dyDescent="0.3"/>
    <row r="14409" hidden="1" x14ac:dyDescent="0.3"/>
    <row r="14410" hidden="1" x14ac:dyDescent="0.3"/>
    <row r="14411" hidden="1" x14ac:dyDescent="0.3"/>
    <row r="14412" hidden="1" x14ac:dyDescent="0.3"/>
    <row r="14413" hidden="1" x14ac:dyDescent="0.3"/>
    <row r="14414" hidden="1" x14ac:dyDescent="0.3"/>
    <row r="14415" hidden="1" x14ac:dyDescent="0.3"/>
    <row r="14416" hidden="1" x14ac:dyDescent="0.3"/>
    <row r="14417" hidden="1" x14ac:dyDescent="0.3"/>
    <row r="14418" hidden="1" x14ac:dyDescent="0.3"/>
    <row r="14419" hidden="1" x14ac:dyDescent="0.3"/>
    <row r="14420" hidden="1" x14ac:dyDescent="0.3"/>
    <row r="14421" hidden="1" x14ac:dyDescent="0.3"/>
    <row r="14422" hidden="1" x14ac:dyDescent="0.3"/>
    <row r="14423" hidden="1" x14ac:dyDescent="0.3"/>
    <row r="14424" hidden="1" x14ac:dyDescent="0.3"/>
    <row r="14425" hidden="1" x14ac:dyDescent="0.3"/>
    <row r="14426" hidden="1" x14ac:dyDescent="0.3"/>
    <row r="14427" hidden="1" x14ac:dyDescent="0.3"/>
    <row r="14428" hidden="1" x14ac:dyDescent="0.3"/>
    <row r="14429" hidden="1" x14ac:dyDescent="0.3"/>
    <row r="14430" hidden="1" x14ac:dyDescent="0.3"/>
    <row r="14431" hidden="1" x14ac:dyDescent="0.3"/>
    <row r="14432" hidden="1" x14ac:dyDescent="0.3"/>
    <row r="14433" hidden="1" x14ac:dyDescent="0.3"/>
    <row r="14434" hidden="1" x14ac:dyDescent="0.3"/>
    <row r="14435" hidden="1" x14ac:dyDescent="0.3"/>
    <row r="14436" hidden="1" x14ac:dyDescent="0.3"/>
    <row r="14437" hidden="1" x14ac:dyDescent="0.3"/>
    <row r="14438" hidden="1" x14ac:dyDescent="0.3"/>
    <row r="14439" hidden="1" x14ac:dyDescent="0.3"/>
    <row r="14440" hidden="1" x14ac:dyDescent="0.3"/>
    <row r="14441" hidden="1" x14ac:dyDescent="0.3"/>
    <row r="14442" hidden="1" x14ac:dyDescent="0.3"/>
    <row r="14443" hidden="1" x14ac:dyDescent="0.3"/>
    <row r="14444" hidden="1" x14ac:dyDescent="0.3"/>
    <row r="14445" hidden="1" x14ac:dyDescent="0.3"/>
    <row r="14446" hidden="1" x14ac:dyDescent="0.3"/>
    <row r="14447" hidden="1" x14ac:dyDescent="0.3"/>
    <row r="14448" hidden="1" x14ac:dyDescent="0.3"/>
    <row r="14449" hidden="1" x14ac:dyDescent="0.3"/>
    <row r="14450" hidden="1" x14ac:dyDescent="0.3"/>
    <row r="14451" hidden="1" x14ac:dyDescent="0.3"/>
    <row r="14452" hidden="1" x14ac:dyDescent="0.3"/>
    <row r="14453" hidden="1" x14ac:dyDescent="0.3"/>
    <row r="14454" hidden="1" x14ac:dyDescent="0.3"/>
    <row r="14455" hidden="1" x14ac:dyDescent="0.3"/>
    <row r="14456" hidden="1" x14ac:dyDescent="0.3"/>
    <row r="14457" hidden="1" x14ac:dyDescent="0.3"/>
    <row r="14458" hidden="1" x14ac:dyDescent="0.3"/>
    <row r="14459" hidden="1" x14ac:dyDescent="0.3"/>
    <row r="14460" hidden="1" x14ac:dyDescent="0.3"/>
    <row r="14461" hidden="1" x14ac:dyDescent="0.3"/>
    <row r="14462" hidden="1" x14ac:dyDescent="0.3"/>
    <row r="14463" hidden="1" x14ac:dyDescent="0.3"/>
    <row r="14464" hidden="1" x14ac:dyDescent="0.3"/>
    <row r="14465" hidden="1" x14ac:dyDescent="0.3"/>
    <row r="14466" hidden="1" x14ac:dyDescent="0.3"/>
    <row r="14467" hidden="1" x14ac:dyDescent="0.3"/>
    <row r="14468" hidden="1" x14ac:dyDescent="0.3"/>
    <row r="14469" hidden="1" x14ac:dyDescent="0.3"/>
    <row r="14470" hidden="1" x14ac:dyDescent="0.3"/>
    <row r="14471" hidden="1" x14ac:dyDescent="0.3"/>
    <row r="14472" hidden="1" x14ac:dyDescent="0.3"/>
    <row r="14473" hidden="1" x14ac:dyDescent="0.3"/>
    <row r="14474" hidden="1" x14ac:dyDescent="0.3"/>
    <row r="14475" hidden="1" x14ac:dyDescent="0.3"/>
    <row r="14476" hidden="1" x14ac:dyDescent="0.3"/>
    <row r="14477" hidden="1" x14ac:dyDescent="0.3"/>
    <row r="14478" hidden="1" x14ac:dyDescent="0.3"/>
    <row r="14479" hidden="1" x14ac:dyDescent="0.3"/>
    <row r="14480" hidden="1" x14ac:dyDescent="0.3"/>
    <row r="14481" hidden="1" x14ac:dyDescent="0.3"/>
    <row r="14482" hidden="1" x14ac:dyDescent="0.3"/>
    <row r="14483" hidden="1" x14ac:dyDescent="0.3"/>
    <row r="14484" hidden="1" x14ac:dyDescent="0.3"/>
    <row r="14485" hidden="1" x14ac:dyDescent="0.3"/>
    <row r="14486" hidden="1" x14ac:dyDescent="0.3"/>
    <row r="14487" hidden="1" x14ac:dyDescent="0.3"/>
    <row r="14488" hidden="1" x14ac:dyDescent="0.3"/>
    <row r="14489" hidden="1" x14ac:dyDescent="0.3"/>
    <row r="14490" hidden="1" x14ac:dyDescent="0.3"/>
    <row r="14491" hidden="1" x14ac:dyDescent="0.3"/>
    <row r="14492" hidden="1" x14ac:dyDescent="0.3"/>
    <row r="14493" hidden="1" x14ac:dyDescent="0.3"/>
    <row r="14494" hidden="1" x14ac:dyDescent="0.3"/>
    <row r="14495" hidden="1" x14ac:dyDescent="0.3"/>
    <row r="14496" hidden="1" x14ac:dyDescent="0.3"/>
    <row r="14497" hidden="1" x14ac:dyDescent="0.3"/>
    <row r="14498" hidden="1" x14ac:dyDescent="0.3"/>
    <row r="14499" hidden="1" x14ac:dyDescent="0.3"/>
    <row r="14500" hidden="1" x14ac:dyDescent="0.3"/>
    <row r="14501" hidden="1" x14ac:dyDescent="0.3"/>
    <row r="14502" hidden="1" x14ac:dyDescent="0.3"/>
    <row r="14503" hidden="1" x14ac:dyDescent="0.3"/>
    <row r="14504" hidden="1" x14ac:dyDescent="0.3"/>
    <row r="14505" hidden="1" x14ac:dyDescent="0.3"/>
    <row r="14506" hidden="1" x14ac:dyDescent="0.3"/>
    <row r="14507" hidden="1" x14ac:dyDescent="0.3"/>
    <row r="14508" hidden="1" x14ac:dyDescent="0.3"/>
    <row r="14509" hidden="1" x14ac:dyDescent="0.3"/>
    <row r="14510" hidden="1" x14ac:dyDescent="0.3"/>
    <row r="14511" hidden="1" x14ac:dyDescent="0.3"/>
    <row r="14512" hidden="1" x14ac:dyDescent="0.3"/>
    <row r="14513" hidden="1" x14ac:dyDescent="0.3"/>
    <row r="14514" hidden="1" x14ac:dyDescent="0.3"/>
    <row r="14515" hidden="1" x14ac:dyDescent="0.3"/>
    <row r="14516" hidden="1" x14ac:dyDescent="0.3"/>
    <row r="14517" hidden="1" x14ac:dyDescent="0.3"/>
    <row r="14518" hidden="1" x14ac:dyDescent="0.3"/>
    <row r="14519" hidden="1" x14ac:dyDescent="0.3"/>
    <row r="14520" hidden="1" x14ac:dyDescent="0.3"/>
    <row r="14521" hidden="1" x14ac:dyDescent="0.3"/>
    <row r="14522" hidden="1" x14ac:dyDescent="0.3"/>
    <row r="14523" hidden="1" x14ac:dyDescent="0.3"/>
    <row r="14524" hidden="1" x14ac:dyDescent="0.3"/>
    <row r="14525" hidden="1" x14ac:dyDescent="0.3"/>
    <row r="14526" hidden="1" x14ac:dyDescent="0.3"/>
    <row r="14527" hidden="1" x14ac:dyDescent="0.3"/>
    <row r="14528" hidden="1" x14ac:dyDescent="0.3"/>
    <row r="14529" hidden="1" x14ac:dyDescent="0.3"/>
    <row r="14530" hidden="1" x14ac:dyDescent="0.3"/>
    <row r="14531" hidden="1" x14ac:dyDescent="0.3"/>
    <row r="14532" hidden="1" x14ac:dyDescent="0.3"/>
    <row r="14533" hidden="1" x14ac:dyDescent="0.3"/>
    <row r="14534" hidden="1" x14ac:dyDescent="0.3"/>
    <row r="14535" hidden="1" x14ac:dyDescent="0.3"/>
    <row r="14536" hidden="1" x14ac:dyDescent="0.3"/>
    <row r="14537" hidden="1" x14ac:dyDescent="0.3"/>
    <row r="14538" hidden="1" x14ac:dyDescent="0.3"/>
    <row r="14539" hidden="1" x14ac:dyDescent="0.3"/>
    <row r="14540" hidden="1" x14ac:dyDescent="0.3"/>
    <row r="14541" hidden="1" x14ac:dyDescent="0.3"/>
    <row r="14542" hidden="1" x14ac:dyDescent="0.3"/>
    <row r="14543" hidden="1" x14ac:dyDescent="0.3"/>
    <row r="14544" hidden="1" x14ac:dyDescent="0.3"/>
    <row r="14545" hidden="1" x14ac:dyDescent="0.3"/>
    <row r="14546" hidden="1" x14ac:dyDescent="0.3"/>
    <row r="14547" hidden="1" x14ac:dyDescent="0.3"/>
    <row r="14548" hidden="1" x14ac:dyDescent="0.3"/>
    <row r="14549" hidden="1" x14ac:dyDescent="0.3"/>
    <row r="14550" hidden="1" x14ac:dyDescent="0.3"/>
    <row r="14551" hidden="1" x14ac:dyDescent="0.3"/>
    <row r="14552" hidden="1" x14ac:dyDescent="0.3"/>
    <row r="14553" hidden="1" x14ac:dyDescent="0.3"/>
    <row r="14554" hidden="1" x14ac:dyDescent="0.3"/>
    <row r="14555" hidden="1" x14ac:dyDescent="0.3"/>
    <row r="14556" hidden="1" x14ac:dyDescent="0.3"/>
    <row r="14557" hidden="1" x14ac:dyDescent="0.3"/>
    <row r="14558" hidden="1" x14ac:dyDescent="0.3"/>
    <row r="14559" hidden="1" x14ac:dyDescent="0.3"/>
    <row r="14560" hidden="1" x14ac:dyDescent="0.3"/>
    <row r="14561" hidden="1" x14ac:dyDescent="0.3"/>
    <row r="14562" hidden="1" x14ac:dyDescent="0.3"/>
    <row r="14563" hidden="1" x14ac:dyDescent="0.3"/>
    <row r="14564" hidden="1" x14ac:dyDescent="0.3"/>
    <row r="14565" hidden="1" x14ac:dyDescent="0.3"/>
    <row r="14566" hidden="1" x14ac:dyDescent="0.3"/>
    <row r="14567" hidden="1" x14ac:dyDescent="0.3"/>
    <row r="14568" hidden="1" x14ac:dyDescent="0.3"/>
    <row r="14569" hidden="1" x14ac:dyDescent="0.3"/>
    <row r="14570" hidden="1" x14ac:dyDescent="0.3"/>
    <row r="14571" hidden="1" x14ac:dyDescent="0.3"/>
    <row r="14572" hidden="1" x14ac:dyDescent="0.3"/>
    <row r="14573" hidden="1" x14ac:dyDescent="0.3"/>
    <row r="14574" hidden="1" x14ac:dyDescent="0.3"/>
    <row r="14575" hidden="1" x14ac:dyDescent="0.3"/>
    <row r="14576" hidden="1" x14ac:dyDescent="0.3"/>
    <row r="14577" hidden="1" x14ac:dyDescent="0.3"/>
    <row r="14578" hidden="1" x14ac:dyDescent="0.3"/>
    <row r="14579" hidden="1" x14ac:dyDescent="0.3"/>
    <row r="14580" hidden="1" x14ac:dyDescent="0.3"/>
    <row r="14581" hidden="1" x14ac:dyDescent="0.3"/>
    <row r="14582" hidden="1" x14ac:dyDescent="0.3"/>
    <row r="14583" hidden="1" x14ac:dyDescent="0.3"/>
    <row r="14584" hidden="1" x14ac:dyDescent="0.3"/>
    <row r="14585" hidden="1" x14ac:dyDescent="0.3"/>
    <row r="14586" hidden="1" x14ac:dyDescent="0.3"/>
    <row r="14587" hidden="1" x14ac:dyDescent="0.3"/>
    <row r="14588" hidden="1" x14ac:dyDescent="0.3"/>
    <row r="14589" hidden="1" x14ac:dyDescent="0.3"/>
    <row r="14590" hidden="1" x14ac:dyDescent="0.3"/>
    <row r="14591" hidden="1" x14ac:dyDescent="0.3"/>
    <row r="14592" hidden="1" x14ac:dyDescent="0.3"/>
    <row r="14593" hidden="1" x14ac:dyDescent="0.3"/>
    <row r="14594" hidden="1" x14ac:dyDescent="0.3"/>
    <row r="14595" hidden="1" x14ac:dyDescent="0.3"/>
    <row r="14596" hidden="1" x14ac:dyDescent="0.3"/>
    <row r="14597" hidden="1" x14ac:dyDescent="0.3"/>
    <row r="14598" hidden="1" x14ac:dyDescent="0.3"/>
    <row r="14599" hidden="1" x14ac:dyDescent="0.3"/>
    <row r="14600" hidden="1" x14ac:dyDescent="0.3"/>
    <row r="14601" hidden="1" x14ac:dyDescent="0.3"/>
    <row r="14602" hidden="1" x14ac:dyDescent="0.3"/>
    <row r="14603" hidden="1" x14ac:dyDescent="0.3"/>
    <row r="14604" hidden="1" x14ac:dyDescent="0.3"/>
    <row r="14605" hidden="1" x14ac:dyDescent="0.3"/>
    <row r="14606" hidden="1" x14ac:dyDescent="0.3"/>
    <row r="14607" hidden="1" x14ac:dyDescent="0.3"/>
    <row r="14608" hidden="1" x14ac:dyDescent="0.3"/>
    <row r="14609" hidden="1" x14ac:dyDescent="0.3"/>
    <row r="14610" hidden="1" x14ac:dyDescent="0.3"/>
    <row r="14611" hidden="1" x14ac:dyDescent="0.3"/>
    <row r="14612" hidden="1" x14ac:dyDescent="0.3"/>
    <row r="14613" hidden="1" x14ac:dyDescent="0.3"/>
    <row r="14614" hidden="1" x14ac:dyDescent="0.3"/>
    <row r="14615" hidden="1" x14ac:dyDescent="0.3"/>
    <row r="14616" hidden="1" x14ac:dyDescent="0.3"/>
    <row r="14617" hidden="1" x14ac:dyDescent="0.3"/>
    <row r="14618" hidden="1" x14ac:dyDescent="0.3"/>
    <row r="14619" hidden="1" x14ac:dyDescent="0.3"/>
    <row r="14620" hidden="1" x14ac:dyDescent="0.3"/>
    <row r="14621" hidden="1" x14ac:dyDescent="0.3"/>
    <row r="14622" hidden="1" x14ac:dyDescent="0.3"/>
    <row r="14623" hidden="1" x14ac:dyDescent="0.3"/>
    <row r="14624" hidden="1" x14ac:dyDescent="0.3"/>
    <row r="14625" hidden="1" x14ac:dyDescent="0.3"/>
    <row r="14626" hidden="1" x14ac:dyDescent="0.3"/>
    <row r="14627" hidden="1" x14ac:dyDescent="0.3"/>
    <row r="14628" hidden="1" x14ac:dyDescent="0.3"/>
    <row r="14629" hidden="1" x14ac:dyDescent="0.3"/>
    <row r="14630" hidden="1" x14ac:dyDescent="0.3"/>
    <row r="14631" hidden="1" x14ac:dyDescent="0.3"/>
    <row r="14632" hidden="1" x14ac:dyDescent="0.3"/>
    <row r="14633" hidden="1" x14ac:dyDescent="0.3"/>
    <row r="14634" hidden="1" x14ac:dyDescent="0.3"/>
    <row r="14635" hidden="1" x14ac:dyDescent="0.3"/>
    <row r="14636" hidden="1" x14ac:dyDescent="0.3"/>
    <row r="14637" hidden="1" x14ac:dyDescent="0.3"/>
    <row r="14638" hidden="1" x14ac:dyDescent="0.3"/>
    <row r="14639" hidden="1" x14ac:dyDescent="0.3"/>
    <row r="14640" hidden="1" x14ac:dyDescent="0.3"/>
    <row r="14641" hidden="1" x14ac:dyDescent="0.3"/>
    <row r="14642" hidden="1" x14ac:dyDescent="0.3"/>
    <row r="14643" hidden="1" x14ac:dyDescent="0.3"/>
    <row r="14644" hidden="1" x14ac:dyDescent="0.3"/>
    <row r="14645" hidden="1" x14ac:dyDescent="0.3"/>
    <row r="14646" hidden="1" x14ac:dyDescent="0.3"/>
    <row r="14647" hidden="1" x14ac:dyDescent="0.3"/>
    <row r="14648" hidden="1" x14ac:dyDescent="0.3"/>
    <row r="14649" hidden="1" x14ac:dyDescent="0.3"/>
    <row r="14650" hidden="1" x14ac:dyDescent="0.3"/>
    <row r="14651" hidden="1" x14ac:dyDescent="0.3"/>
    <row r="14652" hidden="1" x14ac:dyDescent="0.3"/>
    <row r="14653" hidden="1" x14ac:dyDescent="0.3"/>
    <row r="14654" hidden="1" x14ac:dyDescent="0.3"/>
    <row r="14655" hidden="1" x14ac:dyDescent="0.3"/>
    <row r="14656" hidden="1" x14ac:dyDescent="0.3"/>
    <row r="14657" hidden="1" x14ac:dyDescent="0.3"/>
    <row r="14658" hidden="1" x14ac:dyDescent="0.3"/>
    <row r="14659" hidden="1" x14ac:dyDescent="0.3"/>
    <row r="14660" hidden="1" x14ac:dyDescent="0.3"/>
    <row r="14661" hidden="1" x14ac:dyDescent="0.3"/>
    <row r="14662" hidden="1" x14ac:dyDescent="0.3"/>
    <row r="14663" hidden="1" x14ac:dyDescent="0.3"/>
    <row r="14664" hidden="1" x14ac:dyDescent="0.3"/>
    <row r="14665" hidden="1" x14ac:dyDescent="0.3"/>
    <row r="14666" hidden="1" x14ac:dyDescent="0.3"/>
    <row r="14667" hidden="1" x14ac:dyDescent="0.3"/>
    <row r="14668" hidden="1" x14ac:dyDescent="0.3"/>
    <row r="14669" hidden="1" x14ac:dyDescent="0.3"/>
    <row r="14670" hidden="1" x14ac:dyDescent="0.3"/>
    <row r="14671" hidden="1" x14ac:dyDescent="0.3"/>
    <row r="14672" hidden="1" x14ac:dyDescent="0.3"/>
    <row r="14673" hidden="1" x14ac:dyDescent="0.3"/>
    <row r="14674" hidden="1" x14ac:dyDescent="0.3"/>
    <row r="14675" hidden="1" x14ac:dyDescent="0.3"/>
    <row r="14676" hidden="1" x14ac:dyDescent="0.3"/>
    <row r="14677" hidden="1" x14ac:dyDescent="0.3"/>
    <row r="14678" hidden="1" x14ac:dyDescent="0.3"/>
    <row r="14679" hidden="1" x14ac:dyDescent="0.3"/>
    <row r="14680" hidden="1" x14ac:dyDescent="0.3"/>
    <row r="14681" hidden="1" x14ac:dyDescent="0.3"/>
    <row r="14682" hidden="1" x14ac:dyDescent="0.3"/>
    <row r="14683" hidden="1" x14ac:dyDescent="0.3"/>
    <row r="14684" hidden="1" x14ac:dyDescent="0.3"/>
    <row r="14685" hidden="1" x14ac:dyDescent="0.3"/>
    <row r="14686" hidden="1" x14ac:dyDescent="0.3"/>
    <row r="14687" hidden="1" x14ac:dyDescent="0.3"/>
    <row r="14688" hidden="1" x14ac:dyDescent="0.3"/>
    <row r="14689" hidden="1" x14ac:dyDescent="0.3"/>
    <row r="14690" hidden="1" x14ac:dyDescent="0.3"/>
    <row r="14691" hidden="1" x14ac:dyDescent="0.3"/>
    <row r="14692" hidden="1" x14ac:dyDescent="0.3"/>
    <row r="14693" hidden="1" x14ac:dyDescent="0.3"/>
    <row r="14694" hidden="1" x14ac:dyDescent="0.3"/>
    <row r="14695" hidden="1" x14ac:dyDescent="0.3"/>
    <row r="14696" hidden="1" x14ac:dyDescent="0.3"/>
    <row r="14697" hidden="1" x14ac:dyDescent="0.3"/>
    <row r="14698" hidden="1" x14ac:dyDescent="0.3"/>
    <row r="14699" hidden="1" x14ac:dyDescent="0.3"/>
    <row r="14700" hidden="1" x14ac:dyDescent="0.3"/>
    <row r="14701" hidden="1" x14ac:dyDescent="0.3"/>
    <row r="14702" hidden="1" x14ac:dyDescent="0.3"/>
    <row r="14703" hidden="1" x14ac:dyDescent="0.3"/>
    <row r="14704" hidden="1" x14ac:dyDescent="0.3"/>
    <row r="14705" hidden="1" x14ac:dyDescent="0.3"/>
    <row r="14706" hidden="1" x14ac:dyDescent="0.3"/>
    <row r="14707" hidden="1" x14ac:dyDescent="0.3"/>
    <row r="14708" hidden="1" x14ac:dyDescent="0.3"/>
    <row r="14709" hidden="1" x14ac:dyDescent="0.3"/>
    <row r="14710" hidden="1" x14ac:dyDescent="0.3"/>
    <row r="14711" hidden="1" x14ac:dyDescent="0.3"/>
    <row r="14712" hidden="1" x14ac:dyDescent="0.3"/>
    <row r="14713" hidden="1" x14ac:dyDescent="0.3"/>
    <row r="14714" hidden="1" x14ac:dyDescent="0.3"/>
    <row r="14715" hidden="1" x14ac:dyDescent="0.3"/>
    <row r="14716" hidden="1" x14ac:dyDescent="0.3"/>
    <row r="14717" hidden="1" x14ac:dyDescent="0.3"/>
    <row r="14718" hidden="1" x14ac:dyDescent="0.3"/>
    <row r="14719" hidden="1" x14ac:dyDescent="0.3"/>
    <row r="14720" hidden="1" x14ac:dyDescent="0.3"/>
    <row r="14721" hidden="1" x14ac:dyDescent="0.3"/>
    <row r="14722" hidden="1" x14ac:dyDescent="0.3"/>
    <row r="14723" hidden="1" x14ac:dyDescent="0.3"/>
    <row r="14724" hidden="1" x14ac:dyDescent="0.3"/>
    <row r="14725" hidden="1" x14ac:dyDescent="0.3"/>
    <row r="14726" hidden="1" x14ac:dyDescent="0.3"/>
    <row r="14727" hidden="1" x14ac:dyDescent="0.3"/>
    <row r="14728" hidden="1" x14ac:dyDescent="0.3"/>
    <row r="14729" hidden="1" x14ac:dyDescent="0.3"/>
    <row r="14730" hidden="1" x14ac:dyDescent="0.3"/>
    <row r="14731" hidden="1" x14ac:dyDescent="0.3"/>
    <row r="14732" hidden="1" x14ac:dyDescent="0.3"/>
    <row r="14733" hidden="1" x14ac:dyDescent="0.3"/>
    <row r="14734" hidden="1" x14ac:dyDescent="0.3"/>
    <row r="14735" hidden="1" x14ac:dyDescent="0.3"/>
    <row r="14736" hidden="1" x14ac:dyDescent="0.3"/>
    <row r="14737" hidden="1" x14ac:dyDescent="0.3"/>
    <row r="14738" hidden="1" x14ac:dyDescent="0.3"/>
    <row r="14739" hidden="1" x14ac:dyDescent="0.3"/>
    <row r="14740" hidden="1" x14ac:dyDescent="0.3"/>
    <row r="14741" hidden="1" x14ac:dyDescent="0.3"/>
    <row r="14742" hidden="1" x14ac:dyDescent="0.3"/>
    <row r="14743" hidden="1" x14ac:dyDescent="0.3"/>
    <row r="14744" hidden="1" x14ac:dyDescent="0.3"/>
    <row r="14745" hidden="1" x14ac:dyDescent="0.3"/>
    <row r="14746" hidden="1" x14ac:dyDescent="0.3"/>
    <row r="14747" hidden="1" x14ac:dyDescent="0.3"/>
    <row r="14748" hidden="1" x14ac:dyDescent="0.3"/>
    <row r="14749" hidden="1" x14ac:dyDescent="0.3"/>
    <row r="14750" hidden="1" x14ac:dyDescent="0.3"/>
    <row r="14751" hidden="1" x14ac:dyDescent="0.3"/>
    <row r="14752" hidden="1" x14ac:dyDescent="0.3"/>
    <row r="14753" hidden="1" x14ac:dyDescent="0.3"/>
    <row r="14754" hidden="1" x14ac:dyDescent="0.3"/>
    <row r="14755" hidden="1" x14ac:dyDescent="0.3"/>
    <row r="14756" hidden="1" x14ac:dyDescent="0.3"/>
    <row r="14757" hidden="1" x14ac:dyDescent="0.3"/>
    <row r="14758" hidden="1" x14ac:dyDescent="0.3"/>
    <row r="14759" hidden="1" x14ac:dyDescent="0.3"/>
    <row r="14760" hidden="1" x14ac:dyDescent="0.3"/>
    <row r="14761" hidden="1" x14ac:dyDescent="0.3"/>
    <row r="14762" hidden="1" x14ac:dyDescent="0.3"/>
    <row r="14763" hidden="1" x14ac:dyDescent="0.3"/>
    <row r="14764" hidden="1" x14ac:dyDescent="0.3"/>
    <row r="14765" hidden="1" x14ac:dyDescent="0.3"/>
    <row r="14766" hidden="1" x14ac:dyDescent="0.3"/>
    <row r="14767" hidden="1" x14ac:dyDescent="0.3"/>
    <row r="14768" hidden="1" x14ac:dyDescent="0.3"/>
    <row r="14769" hidden="1" x14ac:dyDescent="0.3"/>
    <row r="14770" hidden="1" x14ac:dyDescent="0.3"/>
    <row r="14771" hidden="1" x14ac:dyDescent="0.3"/>
    <row r="14772" hidden="1" x14ac:dyDescent="0.3"/>
    <row r="14773" hidden="1" x14ac:dyDescent="0.3"/>
    <row r="14774" hidden="1" x14ac:dyDescent="0.3"/>
    <row r="14775" hidden="1" x14ac:dyDescent="0.3"/>
    <row r="14776" hidden="1" x14ac:dyDescent="0.3"/>
    <row r="14777" hidden="1" x14ac:dyDescent="0.3"/>
    <row r="14778" hidden="1" x14ac:dyDescent="0.3"/>
    <row r="14779" hidden="1" x14ac:dyDescent="0.3"/>
    <row r="14780" hidden="1" x14ac:dyDescent="0.3"/>
    <row r="14781" hidden="1" x14ac:dyDescent="0.3"/>
    <row r="14782" hidden="1" x14ac:dyDescent="0.3"/>
    <row r="14783" hidden="1" x14ac:dyDescent="0.3"/>
    <row r="14784" hidden="1" x14ac:dyDescent="0.3"/>
    <row r="14785" hidden="1" x14ac:dyDescent="0.3"/>
    <row r="14786" hidden="1" x14ac:dyDescent="0.3"/>
    <row r="14787" hidden="1" x14ac:dyDescent="0.3"/>
    <row r="14788" hidden="1" x14ac:dyDescent="0.3"/>
    <row r="14789" hidden="1" x14ac:dyDescent="0.3"/>
    <row r="14790" hidden="1" x14ac:dyDescent="0.3"/>
    <row r="14791" hidden="1" x14ac:dyDescent="0.3"/>
    <row r="14792" hidden="1" x14ac:dyDescent="0.3"/>
    <row r="14793" hidden="1" x14ac:dyDescent="0.3"/>
    <row r="14794" hidden="1" x14ac:dyDescent="0.3"/>
    <row r="14795" hidden="1" x14ac:dyDescent="0.3"/>
    <row r="14796" hidden="1" x14ac:dyDescent="0.3"/>
    <row r="14797" hidden="1" x14ac:dyDescent="0.3"/>
    <row r="14798" hidden="1" x14ac:dyDescent="0.3"/>
    <row r="14799" hidden="1" x14ac:dyDescent="0.3"/>
    <row r="14800" hidden="1" x14ac:dyDescent="0.3"/>
    <row r="14801" hidden="1" x14ac:dyDescent="0.3"/>
    <row r="14802" hidden="1" x14ac:dyDescent="0.3"/>
    <row r="14803" hidden="1" x14ac:dyDescent="0.3"/>
    <row r="14804" hidden="1" x14ac:dyDescent="0.3"/>
    <row r="14805" hidden="1" x14ac:dyDescent="0.3"/>
    <row r="14806" hidden="1" x14ac:dyDescent="0.3"/>
    <row r="14807" hidden="1" x14ac:dyDescent="0.3"/>
    <row r="14808" hidden="1" x14ac:dyDescent="0.3"/>
    <row r="14809" hidden="1" x14ac:dyDescent="0.3"/>
    <row r="14810" hidden="1" x14ac:dyDescent="0.3"/>
    <row r="14811" hidden="1" x14ac:dyDescent="0.3"/>
    <row r="14812" hidden="1" x14ac:dyDescent="0.3"/>
    <row r="14813" hidden="1" x14ac:dyDescent="0.3"/>
    <row r="14814" hidden="1" x14ac:dyDescent="0.3"/>
    <row r="14815" hidden="1" x14ac:dyDescent="0.3"/>
    <row r="14816" hidden="1" x14ac:dyDescent="0.3"/>
    <row r="14817" hidden="1" x14ac:dyDescent="0.3"/>
    <row r="14818" hidden="1" x14ac:dyDescent="0.3"/>
    <row r="14819" hidden="1" x14ac:dyDescent="0.3"/>
    <row r="14820" hidden="1" x14ac:dyDescent="0.3"/>
    <row r="14821" hidden="1" x14ac:dyDescent="0.3"/>
    <row r="14822" hidden="1" x14ac:dyDescent="0.3"/>
    <row r="14823" hidden="1" x14ac:dyDescent="0.3"/>
    <row r="14824" hidden="1" x14ac:dyDescent="0.3"/>
    <row r="14825" hidden="1" x14ac:dyDescent="0.3"/>
    <row r="14826" hidden="1" x14ac:dyDescent="0.3"/>
    <row r="14827" hidden="1" x14ac:dyDescent="0.3"/>
    <row r="14828" hidden="1" x14ac:dyDescent="0.3"/>
    <row r="14829" hidden="1" x14ac:dyDescent="0.3"/>
    <row r="14830" hidden="1" x14ac:dyDescent="0.3"/>
    <row r="14831" hidden="1" x14ac:dyDescent="0.3"/>
    <row r="14832" hidden="1" x14ac:dyDescent="0.3"/>
    <row r="14833" hidden="1" x14ac:dyDescent="0.3"/>
    <row r="14834" hidden="1" x14ac:dyDescent="0.3"/>
    <row r="14835" hidden="1" x14ac:dyDescent="0.3"/>
    <row r="14836" hidden="1" x14ac:dyDescent="0.3"/>
    <row r="14837" hidden="1" x14ac:dyDescent="0.3"/>
    <row r="14838" hidden="1" x14ac:dyDescent="0.3"/>
    <row r="14839" hidden="1" x14ac:dyDescent="0.3"/>
    <row r="14840" hidden="1" x14ac:dyDescent="0.3"/>
    <row r="14841" hidden="1" x14ac:dyDescent="0.3"/>
    <row r="14842" hidden="1" x14ac:dyDescent="0.3"/>
    <row r="14843" hidden="1" x14ac:dyDescent="0.3"/>
    <row r="14844" hidden="1" x14ac:dyDescent="0.3"/>
    <row r="14845" hidden="1" x14ac:dyDescent="0.3"/>
    <row r="14846" hidden="1" x14ac:dyDescent="0.3"/>
    <row r="14847" hidden="1" x14ac:dyDescent="0.3"/>
    <row r="14848" hidden="1" x14ac:dyDescent="0.3"/>
    <row r="14849" hidden="1" x14ac:dyDescent="0.3"/>
    <row r="14850" hidden="1" x14ac:dyDescent="0.3"/>
    <row r="14851" hidden="1" x14ac:dyDescent="0.3"/>
    <row r="14852" hidden="1" x14ac:dyDescent="0.3"/>
    <row r="14853" hidden="1" x14ac:dyDescent="0.3"/>
    <row r="14854" hidden="1" x14ac:dyDescent="0.3"/>
    <row r="14855" hidden="1" x14ac:dyDescent="0.3"/>
    <row r="14856" hidden="1" x14ac:dyDescent="0.3"/>
    <row r="14857" hidden="1" x14ac:dyDescent="0.3"/>
    <row r="14858" hidden="1" x14ac:dyDescent="0.3"/>
    <row r="14859" hidden="1" x14ac:dyDescent="0.3"/>
    <row r="14860" hidden="1" x14ac:dyDescent="0.3"/>
    <row r="14861" hidden="1" x14ac:dyDescent="0.3"/>
    <row r="14862" hidden="1" x14ac:dyDescent="0.3"/>
    <row r="14863" hidden="1" x14ac:dyDescent="0.3"/>
    <row r="14864" hidden="1" x14ac:dyDescent="0.3"/>
    <row r="14865" hidden="1" x14ac:dyDescent="0.3"/>
    <row r="14866" hidden="1" x14ac:dyDescent="0.3"/>
    <row r="14867" hidden="1" x14ac:dyDescent="0.3"/>
    <row r="14868" hidden="1" x14ac:dyDescent="0.3"/>
    <row r="14869" hidden="1" x14ac:dyDescent="0.3"/>
    <row r="14870" hidden="1" x14ac:dyDescent="0.3"/>
    <row r="14871" hidden="1" x14ac:dyDescent="0.3"/>
    <row r="14872" hidden="1" x14ac:dyDescent="0.3"/>
    <row r="14873" hidden="1" x14ac:dyDescent="0.3"/>
    <row r="14874" hidden="1" x14ac:dyDescent="0.3"/>
    <row r="14875" hidden="1" x14ac:dyDescent="0.3"/>
    <row r="14876" hidden="1" x14ac:dyDescent="0.3"/>
    <row r="14877" hidden="1" x14ac:dyDescent="0.3"/>
    <row r="14878" hidden="1" x14ac:dyDescent="0.3"/>
    <row r="14879" hidden="1" x14ac:dyDescent="0.3"/>
    <row r="14880" hidden="1" x14ac:dyDescent="0.3"/>
    <row r="14881" hidden="1" x14ac:dyDescent="0.3"/>
    <row r="14882" hidden="1" x14ac:dyDescent="0.3"/>
    <row r="14883" hidden="1" x14ac:dyDescent="0.3"/>
    <row r="14884" hidden="1" x14ac:dyDescent="0.3"/>
    <row r="14885" hidden="1" x14ac:dyDescent="0.3"/>
    <row r="14886" hidden="1" x14ac:dyDescent="0.3"/>
    <row r="14887" hidden="1" x14ac:dyDescent="0.3"/>
    <row r="14888" hidden="1" x14ac:dyDescent="0.3"/>
    <row r="14889" hidden="1" x14ac:dyDescent="0.3"/>
    <row r="14890" hidden="1" x14ac:dyDescent="0.3"/>
    <row r="14891" hidden="1" x14ac:dyDescent="0.3"/>
    <row r="14892" hidden="1" x14ac:dyDescent="0.3"/>
    <row r="14893" hidden="1" x14ac:dyDescent="0.3"/>
    <row r="14894" hidden="1" x14ac:dyDescent="0.3"/>
    <row r="14895" hidden="1" x14ac:dyDescent="0.3"/>
    <row r="14896" hidden="1" x14ac:dyDescent="0.3"/>
    <row r="14897" hidden="1" x14ac:dyDescent="0.3"/>
    <row r="14898" hidden="1" x14ac:dyDescent="0.3"/>
    <row r="14899" hidden="1" x14ac:dyDescent="0.3"/>
    <row r="14900" hidden="1" x14ac:dyDescent="0.3"/>
    <row r="14901" hidden="1" x14ac:dyDescent="0.3"/>
    <row r="14902" hidden="1" x14ac:dyDescent="0.3"/>
    <row r="14903" hidden="1" x14ac:dyDescent="0.3"/>
    <row r="14904" hidden="1" x14ac:dyDescent="0.3"/>
    <row r="14905" hidden="1" x14ac:dyDescent="0.3"/>
    <row r="14906" hidden="1" x14ac:dyDescent="0.3"/>
    <row r="14907" hidden="1" x14ac:dyDescent="0.3"/>
    <row r="14908" hidden="1" x14ac:dyDescent="0.3"/>
    <row r="14909" hidden="1" x14ac:dyDescent="0.3"/>
    <row r="14910" hidden="1" x14ac:dyDescent="0.3"/>
    <row r="14911" hidden="1" x14ac:dyDescent="0.3"/>
    <row r="14912" hidden="1" x14ac:dyDescent="0.3"/>
    <row r="14913" hidden="1" x14ac:dyDescent="0.3"/>
    <row r="14914" hidden="1" x14ac:dyDescent="0.3"/>
    <row r="14915" hidden="1" x14ac:dyDescent="0.3"/>
    <row r="14916" hidden="1" x14ac:dyDescent="0.3"/>
    <row r="14917" hidden="1" x14ac:dyDescent="0.3"/>
    <row r="14918" hidden="1" x14ac:dyDescent="0.3"/>
    <row r="14919" hidden="1" x14ac:dyDescent="0.3"/>
    <row r="14920" hidden="1" x14ac:dyDescent="0.3"/>
    <row r="14921" hidden="1" x14ac:dyDescent="0.3"/>
    <row r="14922" hidden="1" x14ac:dyDescent="0.3"/>
    <row r="14923" hidden="1" x14ac:dyDescent="0.3"/>
    <row r="14924" hidden="1" x14ac:dyDescent="0.3"/>
    <row r="14925" hidden="1" x14ac:dyDescent="0.3"/>
    <row r="14926" hidden="1" x14ac:dyDescent="0.3"/>
    <row r="14927" hidden="1" x14ac:dyDescent="0.3"/>
    <row r="14928" hidden="1" x14ac:dyDescent="0.3"/>
    <row r="14929" hidden="1" x14ac:dyDescent="0.3"/>
    <row r="14930" hidden="1" x14ac:dyDescent="0.3"/>
    <row r="14931" hidden="1" x14ac:dyDescent="0.3"/>
    <row r="14932" hidden="1" x14ac:dyDescent="0.3"/>
    <row r="14933" hidden="1" x14ac:dyDescent="0.3"/>
    <row r="14934" hidden="1" x14ac:dyDescent="0.3"/>
    <row r="14935" hidden="1" x14ac:dyDescent="0.3"/>
    <row r="14936" hidden="1" x14ac:dyDescent="0.3"/>
    <row r="14937" hidden="1" x14ac:dyDescent="0.3"/>
    <row r="14938" hidden="1" x14ac:dyDescent="0.3"/>
    <row r="14939" hidden="1" x14ac:dyDescent="0.3"/>
    <row r="14940" hidden="1" x14ac:dyDescent="0.3"/>
    <row r="14941" hidden="1" x14ac:dyDescent="0.3"/>
    <row r="14942" hidden="1" x14ac:dyDescent="0.3"/>
    <row r="14943" hidden="1" x14ac:dyDescent="0.3"/>
    <row r="14944" hidden="1" x14ac:dyDescent="0.3"/>
    <row r="14945" hidden="1" x14ac:dyDescent="0.3"/>
    <row r="14946" hidden="1" x14ac:dyDescent="0.3"/>
    <row r="14947" hidden="1" x14ac:dyDescent="0.3"/>
    <row r="14948" hidden="1" x14ac:dyDescent="0.3"/>
    <row r="14949" hidden="1" x14ac:dyDescent="0.3"/>
    <row r="14950" hidden="1" x14ac:dyDescent="0.3"/>
    <row r="14951" hidden="1" x14ac:dyDescent="0.3"/>
    <row r="14952" hidden="1" x14ac:dyDescent="0.3"/>
    <row r="14953" hidden="1" x14ac:dyDescent="0.3"/>
    <row r="14954" hidden="1" x14ac:dyDescent="0.3"/>
    <row r="14955" hidden="1" x14ac:dyDescent="0.3"/>
    <row r="14956" hidden="1" x14ac:dyDescent="0.3"/>
    <row r="14957" hidden="1" x14ac:dyDescent="0.3"/>
    <row r="14958" hidden="1" x14ac:dyDescent="0.3"/>
    <row r="14959" hidden="1" x14ac:dyDescent="0.3"/>
    <row r="14960" hidden="1" x14ac:dyDescent="0.3"/>
    <row r="14961" hidden="1" x14ac:dyDescent="0.3"/>
    <row r="14962" hidden="1" x14ac:dyDescent="0.3"/>
    <row r="14963" hidden="1" x14ac:dyDescent="0.3"/>
    <row r="14964" hidden="1" x14ac:dyDescent="0.3"/>
    <row r="14965" hidden="1" x14ac:dyDescent="0.3"/>
    <row r="14966" hidden="1" x14ac:dyDescent="0.3"/>
    <row r="14967" hidden="1" x14ac:dyDescent="0.3"/>
    <row r="14968" hidden="1" x14ac:dyDescent="0.3"/>
    <row r="14969" hidden="1" x14ac:dyDescent="0.3"/>
    <row r="14970" hidden="1" x14ac:dyDescent="0.3"/>
    <row r="14971" hidden="1" x14ac:dyDescent="0.3"/>
    <row r="14972" hidden="1" x14ac:dyDescent="0.3"/>
    <row r="14973" hidden="1" x14ac:dyDescent="0.3"/>
    <row r="14974" hidden="1" x14ac:dyDescent="0.3"/>
    <row r="14975" hidden="1" x14ac:dyDescent="0.3"/>
    <row r="14976" hidden="1" x14ac:dyDescent="0.3"/>
    <row r="14977" hidden="1" x14ac:dyDescent="0.3"/>
    <row r="14978" hidden="1" x14ac:dyDescent="0.3"/>
    <row r="14979" hidden="1" x14ac:dyDescent="0.3"/>
    <row r="14980" hidden="1" x14ac:dyDescent="0.3"/>
    <row r="14981" hidden="1" x14ac:dyDescent="0.3"/>
    <row r="14982" hidden="1" x14ac:dyDescent="0.3"/>
    <row r="14983" hidden="1" x14ac:dyDescent="0.3"/>
    <row r="14984" hidden="1" x14ac:dyDescent="0.3"/>
    <row r="14985" hidden="1" x14ac:dyDescent="0.3"/>
    <row r="14986" hidden="1" x14ac:dyDescent="0.3"/>
    <row r="14987" hidden="1" x14ac:dyDescent="0.3"/>
    <row r="14988" hidden="1" x14ac:dyDescent="0.3"/>
    <row r="14989" hidden="1" x14ac:dyDescent="0.3"/>
    <row r="14990" hidden="1" x14ac:dyDescent="0.3"/>
    <row r="14991" hidden="1" x14ac:dyDescent="0.3"/>
    <row r="14992" hidden="1" x14ac:dyDescent="0.3"/>
    <row r="14993" hidden="1" x14ac:dyDescent="0.3"/>
    <row r="14994" hidden="1" x14ac:dyDescent="0.3"/>
    <row r="14995" hidden="1" x14ac:dyDescent="0.3"/>
    <row r="14996" hidden="1" x14ac:dyDescent="0.3"/>
    <row r="14997" hidden="1" x14ac:dyDescent="0.3"/>
    <row r="14998" hidden="1" x14ac:dyDescent="0.3"/>
    <row r="14999" hidden="1" x14ac:dyDescent="0.3"/>
    <row r="15000" hidden="1" x14ac:dyDescent="0.3"/>
    <row r="15001" hidden="1" x14ac:dyDescent="0.3"/>
    <row r="15002" hidden="1" x14ac:dyDescent="0.3"/>
    <row r="15003" hidden="1" x14ac:dyDescent="0.3"/>
    <row r="15004" hidden="1" x14ac:dyDescent="0.3"/>
    <row r="15005" hidden="1" x14ac:dyDescent="0.3"/>
    <row r="15006" hidden="1" x14ac:dyDescent="0.3"/>
    <row r="15007" hidden="1" x14ac:dyDescent="0.3"/>
    <row r="15008" hidden="1" x14ac:dyDescent="0.3"/>
    <row r="15009" hidden="1" x14ac:dyDescent="0.3"/>
    <row r="15010" hidden="1" x14ac:dyDescent="0.3"/>
    <row r="15011" hidden="1" x14ac:dyDescent="0.3"/>
    <row r="15012" hidden="1" x14ac:dyDescent="0.3"/>
    <row r="15013" hidden="1" x14ac:dyDescent="0.3"/>
    <row r="15014" hidden="1" x14ac:dyDescent="0.3"/>
    <row r="15015" hidden="1" x14ac:dyDescent="0.3"/>
    <row r="15016" hidden="1" x14ac:dyDescent="0.3"/>
    <row r="15017" hidden="1" x14ac:dyDescent="0.3"/>
    <row r="15018" hidden="1" x14ac:dyDescent="0.3"/>
    <row r="15019" hidden="1" x14ac:dyDescent="0.3"/>
    <row r="15020" hidden="1" x14ac:dyDescent="0.3"/>
    <row r="15021" hidden="1" x14ac:dyDescent="0.3"/>
    <row r="15022" hidden="1" x14ac:dyDescent="0.3"/>
    <row r="15023" hidden="1" x14ac:dyDescent="0.3"/>
    <row r="15024" hidden="1" x14ac:dyDescent="0.3"/>
    <row r="15025" hidden="1" x14ac:dyDescent="0.3"/>
    <row r="15026" hidden="1" x14ac:dyDescent="0.3"/>
    <row r="15027" hidden="1" x14ac:dyDescent="0.3"/>
    <row r="15028" hidden="1" x14ac:dyDescent="0.3"/>
    <row r="15029" hidden="1" x14ac:dyDescent="0.3"/>
    <row r="15030" hidden="1" x14ac:dyDescent="0.3"/>
    <row r="15031" hidden="1" x14ac:dyDescent="0.3"/>
    <row r="15032" hidden="1" x14ac:dyDescent="0.3"/>
    <row r="15033" hidden="1" x14ac:dyDescent="0.3"/>
    <row r="15034" hidden="1" x14ac:dyDescent="0.3"/>
    <row r="15035" hidden="1" x14ac:dyDescent="0.3"/>
    <row r="15036" hidden="1" x14ac:dyDescent="0.3"/>
    <row r="15037" hidden="1" x14ac:dyDescent="0.3"/>
    <row r="15038" hidden="1" x14ac:dyDescent="0.3"/>
    <row r="15039" hidden="1" x14ac:dyDescent="0.3"/>
    <row r="15040" hidden="1" x14ac:dyDescent="0.3"/>
    <row r="15041" hidden="1" x14ac:dyDescent="0.3"/>
    <row r="15042" hidden="1" x14ac:dyDescent="0.3"/>
    <row r="15043" hidden="1" x14ac:dyDescent="0.3"/>
    <row r="15044" hidden="1" x14ac:dyDescent="0.3"/>
    <row r="15045" hidden="1" x14ac:dyDescent="0.3"/>
    <row r="15046" hidden="1" x14ac:dyDescent="0.3"/>
    <row r="15047" hidden="1" x14ac:dyDescent="0.3"/>
    <row r="15048" hidden="1" x14ac:dyDescent="0.3"/>
    <row r="15049" hidden="1" x14ac:dyDescent="0.3"/>
    <row r="15050" hidden="1" x14ac:dyDescent="0.3"/>
    <row r="15051" hidden="1" x14ac:dyDescent="0.3"/>
    <row r="15052" hidden="1" x14ac:dyDescent="0.3"/>
    <row r="15053" hidden="1" x14ac:dyDescent="0.3"/>
    <row r="15054" hidden="1" x14ac:dyDescent="0.3"/>
    <row r="15055" hidden="1" x14ac:dyDescent="0.3"/>
    <row r="15056" hidden="1" x14ac:dyDescent="0.3"/>
    <row r="15057" hidden="1" x14ac:dyDescent="0.3"/>
    <row r="15058" hidden="1" x14ac:dyDescent="0.3"/>
    <row r="15059" hidden="1" x14ac:dyDescent="0.3"/>
    <row r="15060" hidden="1" x14ac:dyDescent="0.3"/>
    <row r="15061" hidden="1" x14ac:dyDescent="0.3"/>
    <row r="15062" hidden="1" x14ac:dyDescent="0.3"/>
    <row r="15063" hidden="1" x14ac:dyDescent="0.3"/>
    <row r="15064" hidden="1" x14ac:dyDescent="0.3"/>
    <row r="15065" hidden="1" x14ac:dyDescent="0.3"/>
    <row r="15066" hidden="1" x14ac:dyDescent="0.3"/>
    <row r="15067" hidden="1" x14ac:dyDescent="0.3"/>
    <row r="15068" hidden="1" x14ac:dyDescent="0.3"/>
    <row r="15069" hidden="1" x14ac:dyDescent="0.3"/>
    <row r="15070" hidden="1" x14ac:dyDescent="0.3"/>
    <row r="15071" hidden="1" x14ac:dyDescent="0.3"/>
    <row r="15072" hidden="1" x14ac:dyDescent="0.3"/>
    <row r="15073" hidden="1" x14ac:dyDescent="0.3"/>
    <row r="15074" hidden="1" x14ac:dyDescent="0.3"/>
    <row r="15075" hidden="1" x14ac:dyDescent="0.3"/>
    <row r="15076" hidden="1" x14ac:dyDescent="0.3"/>
    <row r="15077" hidden="1" x14ac:dyDescent="0.3"/>
    <row r="15078" hidden="1" x14ac:dyDescent="0.3"/>
    <row r="15079" hidden="1" x14ac:dyDescent="0.3"/>
    <row r="15080" hidden="1" x14ac:dyDescent="0.3"/>
    <row r="15081" hidden="1" x14ac:dyDescent="0.3"/>
    <row r="15082" hidden="1" x14ac:dyDescent="0.3"/>
    <row r="15083" hidden="1" x14ac:dyDescent="0.3"/>
    <row r="15084" hidden="1" x14ac:dyDescent="0.3"/>
    <row r="15085" hidden="1" x14ac:dyDescent="0.3"/>
    <row r="15086" hidden="1" x14ac:dyDescent="0.3"/>
    <row r="15087" hidden="1" x14ac:dyDescent="0.3"/>
    <row r="15088" hidden="1" x14ac:dyDescent="0.3"/>
    <row r="15089" hidden="1" x14ac:dyDescent="0.3"/>
    <row r="15090" hidden="1" x14ac:dyDescent="0.3"/>
    <row r="15091" hidden="1" x14ac:dyDescent="0.3"/>
    <row r="15092" hidden="1" x14ac:dyDescent="0.3"/>
    <row r="15093" hidden="1" x14ac:dyDescent="0.3"/>
    <row r="15094" hidden="1" x14ac:dyDescent="0.3"/>
    <row r="15095" hidden="1" x14ac:dyDescent="0.3"/>
    <row r="15096" hidden="1" x14ac:dyDescent="0.3"/>
    <row r="15097" hidden="1" x14ac:dyDescent="0.3"/>
    <row r="15098" hidden="1" x14ac:dyDescent="0.3"/>
    <row r="15099" hidden="1" x14ac:dyDescent="0.3"/>
    <row r="15100" hidden="1" x14ac:dyDescent="0.3"/>
    <row r="15101" hidden="1" x14ac:dyDescent="0.3"/>
    <row r="15102" hidden="1" x14ac:dyDescent="0.3"/>
    <row r="15103" hidden="1" x14ac:dyDescent="0.3"/>
    <row r="15104" hidden="1" x14ac:dyDescent="0.3"/>
    <row r="15105" hidden="1" x14ac:dyDescent="0.3"/>
    <row r="15106" hidden="1" x14ac:dyDescent="0.3"/>
    <row r="15107" hidden="1" x14ac:dyDescent="0.3"/>
    <row r="15108" hidden="1" x14ac:dyDescent="0.3"/>
    <row r="15109" hidden="1" x14ac:dyDescent="0.3"/>
    <row r="15110" hidden="1" x14ac:dyDescent="0.3"/>
    <row r="15111" hidden="1" x14ac:dyDescent="0.3"/>
    <row r="15112" hidden="1" x14ac:dyDescent="0.3"/>
    <row r="15113" hidden="1" x14ac:dyDescent="0.3"/>
    <row r="15114" hidden="1" x14ac:dyDescent="0.3"/>
    <row r="15115" hidden="1" x14ac:dyDescent="0.3"/>
    <row r="15116" hidden="1" x14ac:dyDescent="0.3"/>
    <row r="15117" hidden="1" x14ac:dyDescent="0.3"/>
    <row r="15118" hidden="1" x14ac:dyDescent="0.3"/>
    <row r="15119" hidden="1" x14ac:dyDescent="0.3"/>
    <row r="15120" hidden="1" x14ac:dyDescent="0.3"/>
    <row r="15121" hidden="1" x14ac:dyDescent="0.3"/>
    <row r="15122" hidden="1" x14ac:dyDescent="0.3"/>
    <row r="15123" hidden="1" x14ac:dyDescent="0.3"/>
    <row r="15124" hidden="1" x14ac:dyDescent="0.3"/>
    <row r="15125" hidden="1" x14ac:dyDescent="0.3"/>
    <row r="15126" hidden="1" x14ac:dyDescent="0.3"/>
    <row r="15127" hidden="1" x14ac:dyDescent="0.3"/>
    <row r="15128" hidden="1" x14ac:dyDescent="0.3"/>
    <row r="15129" hidden="1" x14ac:dyDescent="0.3"/>
    <row r="15130" hidden="1" x14ac:dyDescent="0.3"/>
    <row r="15131" hidden="1" x14ac:dyDescent="0.3"/>
    <row r="15132" hidden="1" x14ac:dyDescent="0.3"/>
    <row r="15133" hidden="1" x14ac:dyDescent="0.3"/>
    <row r="15134" hidden="1" x14ac:dyDescent="0.3"/>
    <row r="15135" hidden="1" x14ac:dyDescent="0.3"/>
    <row r="15136" hidden="1" x14ac:dyDescent="0.3"/>
    <row r="15137" hidden="1" x14ac:dyDescent="0.3"/>
    <row r="15138" hidden="1" x14ac:dyDescent="0.3"/>
    <row r="15139" hidden="1" x14ac:dyDescent="0.3"/>
    <row r="15140" hidden="1" x14ac:dyDescent="0.3"/>
    <row r="15141" hidden="1" x14ac:dyDescent="0.3"/>
    <row r="15142" hidden="1" x14ac:dyDescent="0.3"/>
    <row r="15143" hidden="1" x14ac:dyDescent="0.3"/>
    <row r="15144" hidden="1" x14ac:dyDescent="0.3"/>
    <row r="15145" hidden="1" x14ac:dyDescent="0.3"/>
    <row r="15146" hidden="1" x14ac:dyDescent="0.3"/>
    <row r="15147" hidden="1" x14ac:dyDescent="0.3"/>
    <row r="15148" hidden="1" x14ac:dyDescent="0.3"/>
    <row r="15149" hidden="1" x14ac:dyDescent="0.3"/>
    <row r="15150" hidden="1" x14ac:dyDescent="0.3"/>
    <row r="15151" hidden="1" x14ac:dyDescent="0.3"/>
    <row r="15152" hidden="1" x14ac:dyDescent="0.3"/>
    <row r="15153" hidden="1" x14ac:dyDescent="0.3"/>
    <row r="15154" hidden="1" x14ac:dyDescent="0.3"/>
    <row r="15155" hidden="1" x14ac:dyDescent="0.3"/>
    <row r="15156" hidden="1" x14ac:dyDescent="0.3"/>
    <row r="15157" hidden="1" x14ac:dyDescent="0.3"/>
    <row r="15158" hidden="1" x14ac:dyDescent="0.3"/>
    <row r="15159" hidden="1" x14ac:dyDescent="0.3"/>
    <row r="15160" hidden="1" x14ac:dyDescent="0.3"/>
    <row r="15161" hidden="1" x14ac:dyDescent="0.3"/>
    <row r="15162" hidden="1" x14ac:dyDescent="0.3"/>
    <row r="15163" hidden="1" x14ac:dyDescent="0.3"/>
    <row r="15164" hidden="1" x14ac:dyDescent="0.3"/>
    <row r="15165" hidden="1" x14ac:dyDescent="0.3"/>
    <row r="15166" hidden="1" x14ac:dyDescent="0.3"/>
    <row r="15167" hidden="1" x14ac:dyDescent="0.3"/>
    <row r="15168" hidden="1" x14ac:dyDescent="0.3"/>
    <row r="15169" hidden="1" x14ac:dyDescent="0.3"/>
    <row r="15170" hidden="1" x14ac:dyDescent="0.3"/>
    <row r="15171" hidden="1" x14ac:dyDescent="0.3"/>
    <row r="15172" hidden="1" x14ac:dyDescent="0.3"/>
    <row r="15173" hidden="1" x14ac:dyDescent="0.3"/>
    <row r="15174" hidden="1" x14ac:dyDescent="0.3"/>
    <row r="15175" hidden="1" x14ac:dyDescent="0.3"/>
    <row r="15176" hidden="1" x14ac:dyDescent="0.3"/>
    <row r="15177" hidden="1" x14ac:dyDescent="0.3"/>
    <row r="15178" hidden="1" x14ac:dyDescent="0.3"/>
    <row r="15179" hidden="1" x14ac:dyDescent="0.3"/>
    <row r="15180" hidden="1" x14ac:dyDescent="0.3"/>
    <row r="15181" hidden="1" x14ac:dyDescent="0.3"/>
    <row r="15182" hidden="1" x14ac:dyDescent="0.3"/>
    <row r="15183" hidden="1" x14ac:dyDescent="0.3"/>
    <row r="15184" hidden="1" x14ac:dyDescent="0.3"/>
    <row r="15185" hidden="1" x14ac:dyDescent="0.3"/>
    <row r="15186" hidden="1" x14ac:dyDescent="0.3"/>
    <row r="15187" hidden="1" x14ac:dyDescent="0.3"/>
    <row r="15188" hidden="1" x14ac:dyDescent="0.3"/>
    <row r="15189" hidden="1" x14ac:dyDescent="0.3"/>
    <row r="15190" hidden="1" x14ac:dyDescent="0.3"/>
    <row r="15191" hidden="1" x14ac:dyDescent="0.3"/>
    <row r="15192" hidden="1" x14ac:dyDescent="0.3"/>
    <row r="15193" hidden="1" x14ac:dyDescent="0.3"/>
    <row r="15194" hidden="1" x14ac:dyDescent="0.3"/>
    <row r="15195" hidden="1" x14ac:dyDescent="0.3"/>
    <row r="15196" hidden="1" x14ac:dyDescent="0.3"/>
    <row r="15197" hidden="1" x14ac:dyDescent="0.3"/>
    <row r="15198" hidden="1" x14ac:dyDescent="0.3"/>
    <row r="15199" hidden="1" x14ac:dyDescent="0.3"/>
    <row r="15200" hidden="1" x14ac:dyDescent="0.3"/>
    <row r="15201" hidden="1" x14ac:dyDescent="0.3"/>
    <row r="15202" hidden="1" x14ac:dyDescent="0.3"/>
    <row r="15203" hidden="1" x14ac:dyDescent="0.3"/>
    <row r="15204" hidden="1" x14ac:dyDescent="0.3"/>
    <row r="15205" hidden="1" x14ac:dyDescent="0.3"/>
    <row r="15206" hidden="1" x14ac:dyDescent="0.3"/>
    <row r="15207" hidden="1" x14ac:dyDescent="0.3"/>
    <row r="15208" hidden="1" x14ac:dyDescent="0.3"/>
    <row r="15209" hidden="1" x14ac:dyDescent="0.3"/>
    <row r="15210" hidden="1" x14ac:dyDescent="0.3"/>
    <row r="15211" hidden="1" x14ac:dyDescent="0.3"/>
    <row r="15212" hidden="1" x14ac:dyDescent="0.3"/>
    <row r="15213" hidden="1" x14ac:dyDescent="0.3"/>
    <row r="15214" hidden="1" x14ac:dyDescent="0.3"/>
    <row r="15215" hidden="1" x14ac:dyDescent="0.3"/>
    <row r="15216" hidden="1" x14ac:dyDescent="0.3"/>
    <row r="15217" hidden="1" x14ac:dyDescent="0.3"/>
    <row r="15218" hidden="1" x14ac:dyDescent="0.3"/>
    <row r="15219" hidden="1" x14ac:dyDescent="0.3"/>
    <row r="15220" hidden="1" x14ac:dyDescent="0.3"/>
    <row r="15221" hidden="1" x14ac:dyDescent="0.3"/>
    <row r="15222" hidden="1" x14ac:dyDescent="0.3"/>
    <row r="15223" hidden="1" x14ac:dyDescent="0.3"/>
    <row r="15224" hidden="1" x14ac:dyDescent="0.3"/>
    <row r="15225" hidden="1" x14ac:dyDescent="0.3"/>
    <row r="15226" hidden="1" x14ac:dyDescent="0.3"/>
    <row r="15227" hidden="1" x14ac:dyDescent="0.3"/>
    <row r="15228" hidden="1" x14ac:dyDescent="0.3"/>
    <row r="15229" hidden="1" x14ac:dyDescent="0.3"/>
    <row r="15230" hidden="1" x14ac:dyDescent="0.3"/>
    <row r="15231" hidden="1" x14ac:dyDescent="0.3"/>
    <row r="15232" hidden="1" x14ac:dyDescent="0.3"/>
    <row r="15233" hidden="1" x14ac:dyDescent="0.3"/>
    <row r="15234" hidden="1" x14ac:dyDescent="0.3"/>
    <row r="15235" hidden="1" x14ac:dyDescent="0.3"/>
    <row r="15236" hidden="1" x14ac:dyDescent="0.3"/>
    <row r="15237" hidden="1" x14ac:dyDescent="0.3"/>
    <row r="15238" hidden="1" x14ac:dyDescent="0.3"/>
    <row r="15239" hidden="1" x14ac:dyDescent="0.3"/>
    <row r="15240" hidden="1" x14ac:dyDescent="0.3"/>
    <row r="15241" hidden="1" x14ac:dyDescent="0.3"/>
    <row r="15242" hidden="1" x14ac:dyDescent="0.3"/>
    <row r="15243" hidden="1" x14ac:dyDescent="0.3"/>
    <row r="15244" hidden="1" x14ac:dyDescent="0.3"/>
    <row r="15245" hidden="1" x14ac:dyDescent="0.3"/>
    <row r="15246" hidden="1" x14ac:dyDescent="0.3"/>
    <row r="15247" hidden="1" x14ac:dyDescent="0.3"/>
    <row r="15248" hidden="1" x14ac:dyDescent="0.3"/>
    <row r="15249" hidden="1" x14ac:dyDescent="0.3"/>
    <row r="15250" hidden="1" x14ac:dyDescent="0.3"/>
    <row r="15251" hidden="1" x14ac:dyDescent="0.3"/>
    <row r="15252" hidden="1" x14ac:dyDescent="0.3"/>
    <row r="15253" hidden="1" x14ac:dyDescent="0.3"/>
    <row r="15254" hidden="1" x14ac:dyDescent="0.3"/>
    <row r="15255" hidden="1" x14ac:dyDescent="0.3"/>
    <row r="15256" hidden="1" x14ac:dyDescent="0.3"/>
    <row r="15257" hidden="1" x14ac:dyDescent="0.3"/>
    <row r="15258" hidden="1" x14ac:dyDescent="0.3"/>
    <row r="15259" hidden="1" x14ac:dyDescent="0.3"/>
    <row r="15260" hidden="1" x14ac:dyDescent="0.3"/>
    <row r="15261" hidden="1" x14ac:dyDescent="0.3"/>
    <row r="15262" hidden="1" x14ac:dyDescent="0.3"/>
    <row r="15263" hidden="1" x14ac:dyDescent="0.3"/>
    <row r="15264" hidden="1" x14ac:dyDescent="0.3"/>
    <row r="15265" hidden="1" x14ac:dyDescent="0.3"/>
    <row r="15266" hidden="1" x14ac:dyDescent="0.3"/>
    <row r="15267" hidden="1" x14ac:dyDescent="0.3"/>
    <row r="15268" hidden="1" x14ac:dyDescent="0.3"/>
    <row r="15269" hidden="1" x14ac:dyDescent="0.3"/>
    <row r="15270" hidden="1" x14ac:dyDescent="0.3"/>
    <row r="15271" hidden="1" x14ac:dyDescent="0.3"/>
    <row r="15272" hidden="1" x14ac:dyDescent="0.3"/>
    <row r="15273" hidden="1" x14ac:dyDescent="0.3"/>
    <row r="15274" hidden="1" x14ac:dyDescent="0.3"/>
    <row r="15275" hidden="1" x14ac:dyDescent="0.3"/>
    <row r="15276" hidden="1" x14ac:dyDescent="0.3"/>
    <row r="15277" hidden="1" x14ac:dyDescent="0.3"/>
    <row r="15278" hidden="1" x14ac:dyDescent="0.3"/>
    <row r="15279" hidden="1" x14ac:dyDescent="0.3"/>
    <row r="15280" hidden="1" x14ac:dyDescent="0.3"/>
    <row r="15281" hidden="1" x14ac:dyDescent="0.3"/>
    <row r="15282" hidden="1" x14ac:dyDescent="0.3"/>
    <row r="15283" hidden="1" x14ac:dyDescent="0.3"/>
    <row r="15284" hidden="1" x14ac:dyDescent="0.3"/>
    <row r="15285" hidden="1" x14ac:dyDescent="0.3"/>
    <row r="15286" hidden="1" x14ac:dyDescent="0.3"/>
    <row r="15287" hidden="1" x14ac:dyDescent="0.3"/>
    <row r="15288" hidden="1" x14ac:dyDescent="0.3"/>
    <row r="15289" hidden="1" x14ac:dyDescent="0.3"/>
    <row r="15290" hidden="1" x14ac:dyDescent="0.3"/>
    <row r="15291" hidden="1" x14ac:dyDescent="0.3"/>
    <row r="15292" hidden="1" x14ac:dyDescent="0.3"/>
    <row r="15293" hidden="1" x14ac:dyDescent="0.3"/>
    <row r="15294" hidden="1" x14ac:dyDescent="0.3"/>
    <row r="15295" hidden="1" x14ac:dyDescent="0.3"/>
    <row r="15296" hidden="1" x14ac:dyDescent="0.3"/>
    <row r="15297" hidden="1" x14ac:dyDescent="0.3"/>
    <row r="15298" hidden="1" x14ac:dyDescent="0.3"/>
    <row r="15299" hidden="1" x14ac:dyDescent="0.3"/>
    <row r="15300" hidden="1" x14ac:dyDescent="0.3"/>
    <row r="15301" hidden="1" x14ac:dyDescent="0.3"/>
    <row r="15302" hidden="1" x14ac:dyDescent="0.3"/>
    <row r="15303" hidden="1" x14ac:dyDescent="0.3"/>
    <row r="15304" hidden="1" x14ac:dyDescent="0.3"/>
    <row r="15305" hidden="1" x14ac:dyDescent="0.3"/>
    <row r="15306" hidden="1" x14ac:dyDescent="0.3"/>
    <row r="15307" hidden="1" x14ac:dyDescent="0.3"/>
    <row r="15308" hidden="1" x14ac:dyDescent="0.3"/>
    <row r="15309" hidden="1" x14ac:dyDescent="0.3"/>
    <row r="15310" hidden="1" x14ac:dyDescent="0.3"/>
    <row r="15311" hidden="1" x14ac:dyDescent="0.3"/>
    <row r="15312" hidden="1" x14ac:dyDescent="0.3"/>
    <row r="15313" hidden="1" x14ac:dyDescent="0.3"/>
    <row r="15314" hidden="1" x14ac:dyDescent="0.3"/>
    <row r="15315" hidden="1" x14ac:dyDescent="0.3"/>
    <row r="15316" hidden="1" x14ac:dyDescent="0.3"/>
    <row r="15317" hidden="1" x14ac:dyDescent="0.3"/>
    <row r="15318" hidden="1" x14ac:dyDescent="0.3"/>
    <row r="15319" hidden="1" x14ac:dyDescent="0.3"/>
    <row r="15320" hidden="1" x14ac:dyDescent="0.3"/>
    <row r="15321" hidden="1" x14ac:dyDescent="0.3"/>
    <row r="15322" hidden="1" x14ac:dyDescent="0.3"/>
    <row r="15323" hidden="1" x14ac:dyDescent="0.3"/>
    <row r="15324" hidden="1" x14ac:dyDescent="0.3"/>
    <row r="15325" hidden="1" x14ac:dyDescent="0.3"/>
    <row r="15326" hidden="1" x14ac:dyDescent="0.3"/>
    <row r="15327" hidden="1" x14ac:dyDescent="0.3"/>
    <row r="15328" hidden="1" x14ac:dyDescent="0.3"/>
    <row r="15329" hidden="1" x14ac:dyDescent="0.3"/>
    <row r="15330" hidden="1" x14ac:dyDescent="0.3"/>
    <row r="15331" hidden="1" x14ac:dyDescent="0.3"/>
    <row r="15332" hidden="1" x14ac:dyDescent="0.3"/>
    <row r="15333" hidden="1" x14ac:dyDescent="0.3"/>
    <row r="15334" hidden="1" x14ac:dyDescent="0.3"/>
    <row r="15335" hidden="1" x14ac:dyDescent="0.3"/>
    <row r="15336" hidden="1" x14ac:dyDescent="0.3"/>
    <row r="15337" hidden="1" x14ac:dyDescent="0.3"/>
    <row r="15338" hidden="1" x14ac:dyDescent="0.3"/>
    <row r="15339" hidden="1" x14ac:dyDescent="0.3"/>
    <row r="15340" hidden="1" x14ac:dyDescent="0.3"/>
    <row r="15341" hidden="1" x14ac:dyDescent="0.3"/>
    <row r="15342" hidden="1" x14ac:dyDescent="0.3"/>
    <row r="15343" hidden="1" x14ac:dyDescent="0.3"/>
    <row r="15344" hidden="1" x14ac:dyDescent="0.3"/>
    <row r="15345" hidden="1" x14ac:dyDescent="0.3"/>
    <row r="15346" hidden="1" x14ac:dyDescent="0.3"/>
    <row r="15347" hidden="1" x14ac:dyDescent="0.3"/>
    <row r="15348" hidden="1" x14ac:dyDescent="0.3"/>
    <row r="15349" hidden="1" x14ac:dyDescent="0.3"/>
    <row r="15350" hidden="1" x14ac:dyDescent="0.3"/>
    <row r="15351" hidden="1" x14ac:dyDescent="0.3"/>
    <row r="15352" hidden="1" x14ac:dyDescent="0.3"/>
    <row r="15353" hidden="1" x14ac:dyDescent="0.3"/>
    <row r="15354" hidden="1" x14ac:dyDescent="0.3"/>
    <row r="15355" hidden="1" x14ac:dyDescent="0.3"/>
    <row r="15356" hidden="1" x14ac:dyDescent="0.3"/>
    <row r="15357" hidden="1" x14ac:dyDescent="0.3"/>
    <row r="15358" hidden="1" x14ac:dyDescent="0.3"/>
    <row r="15359" hidden="1" x14ac:dyDescent="0.3"/>
    <row r="15360" hidden="1" x14ac:dyDescent="0.3"/>
    <row r="15361" hidden="1" x14ac:dyDescent="0.3"/>
    <row r="15362" hidden="1" x14ac:dyDescent="0.3"/>
    <row r="15363" hidden="1" x14ac:dyDescent="0.3"/>
    <row r="15364" hidden="1" x14ac:dyDescent="0.3"/>
    <row r="15365" hidden="1" x14ac:dyDescent="0.3"/>
    <row r="15366" hidden="1" x14ac:dyDescent="0.3"/>
    <row r="15367" hidden="1" x14ac:dyDescent="0.3"/>
    <row r="15368" hidden="1" x14ac:dyDescent="0.3"/>
    <row r="15369" hidden="1" x14ac:dyDescent="0.3"/>
    <row r="15370" hidden="1" x14ac:dyDescent="0.3"/>
    <row r="15371" hidden="1" x14ac:dyDescent="0.3"/>
    <row r="15372" hidden="1" x14ac:dyDescent="0.3"/>
    <row r="15373" hidden="1" x14ac:dyDescent="0.3"/>
    <row r="15374" hidden="1" x14ac:dyDescent="0.3"/>
    <row r="15375" hidden="1" x14ac:dyDescent="0.3"/>
    <row r="15376" hidden="1" x14ac:dyDescent="0.3"/>
    <row r="15377" hidden="1" x14ac:dyDescent="0.3"/>
    <row r="15378" hidden="1" x14ac:dyDescent="0.3"/>
    <row r="15379" hidden="1" x14ac:dyDescent="0.3"/>
    <row r="15380" hidden="1" x14ac:dyDescent="0.3"/>
    <row r="15381" hidden="1" x14ac:dyDescent="0.3"/>
    <row r="15382" hidden="1" x14ac:dyDescent="0.3"/>
    <row r="15383" hidden="1" x14ac:dyDescent="0.3"/>
    <row r="15384" hidden="1" x14ac:dyDescent="0.3"/>
    <row r="15385" hidden="1" x14ac:dyDescent="0.3"/>
    <row r="15386" hidden="1" x14ac:dyDescent="0.3"/>
    <row r="15387" hidden="1" x14ac:dyDescent="0.3"/>
    <row r="15388" hidden="1" x14ac:dyDescent="0.3"/>
    <row r="15389" hidden="1" x14ac:dyDescent="0.3"/>
    <row r="15390" hidden="1" x14ac:dyDescent="0.3"/>
    <row r="15391" hidden="1" x14ac:dyDescent="0.3"/>
    <row r="15392" hidden="1" x14ac:dyDescent="0.3"/>
    <row r="15393" hidden="1" x14ac:dyDescent="0.3"/>
    <row r="15394" hidden="1" x14ac:dyDescent="0.3"/>
    <row r="15395" hidden="1" x14ac:dyDescent="0.3"/>
    <row r="15396" hidden="1" x14ac:dyDescent="0.3"/>
    <row r="15397" hidden="1" x14ac:dyDescent="0.3"/>
    <row r="15398" hidden="1" x14ac:dyDescent="0.3"/>
    <row r="15399" hidden="1" x14ac:dyDescent="0.3"/>
    <row r="15400" hidden="1" x14ac:dyDescent="0.3"/>
    <row r="15401" hidden="1" x14ac:dyDescent="0.3"/>
    <row r="15402" hidden="1" x14ac:dyDescent="0.3"/>
    <row r="15403" hidden="1" x14ac:dyDescent="0.3"/>
    <row r="15404" hidden="1" x14ac:dyDescent="0.3"/>
    <row r="15405" hidden="1" x14ac:dyDescent="0.3"/>
    <row r="15406" hidden="1" x14ac:dyDescent="0.3"/>
    <row r="15407" hidden="1" x14ac:dyDescent="0.3"/>
    <row r="15408" hidden="1" x14ac:dyDescent="0.3"/>
    <row r="15409" hidden="1" x14ac:dyDescent="0.3"/>
    <row r="15410" hidden="1" x14ac:dyDescent="0.3"/>
    <row r="15411" hidden="1" x14ac:dyDescent="0.3"/>
    <row r="15412" hidden="1" x14ac:dyDescent="0.3"/>
    <row r="15413" hidden="1" x14ac:dyDescent="0.3"/>
    <row r="15414" hidden="1" x14ac:dyDescent="0.3"/>
    <row r="15415" hidden="1" x14ac:dyDescent="0.3"/>
    <row r="15416" hidden="1" x14ac:dyDescent="0.3"/>
    <row r="15417" hidden="1" x14ac:dyDescent="0.3"/>
    <row r="15418" hidden="1" x14ac:dyDescent="0.3"/>
    <row r="15419" hidden="1" x14ac:dyDescent="0.3"/>
    <row r="15420" hidden="1" x14ac:dyDescent="0.3"/>
    <row r="15421" hidden="1" x14ac:dyDescent="0.3"/>
    <row r="15422" hidden="1" x14ac:dyDescent="0.3"/>
    <row r="15423" hidden="1" x14ac:dyDescent="0.3"/>
    <row r="15424" hidden="1" x14ac:dyDescent="0.3"/>
    <row r="15425" hidden="1" x14ac:dyDescent="0.3"/>
    <row r="15426" hidden="1" x14ac:dyDescent="0.3"/>
    <row r="15427" hidden="1" x14ac:dyDescent="0.3"/>
    <row r="15428" hidden="1" x14ac:dyDescent="0.3"/>
    <row r="15429" hidden="1" x14ac:dyDescent="0.3"/>
    <row r="15430" hidden="1" x14ac:dyDescent="0.3"/>
    <row r="15431" hidden="1" x14ac:dyDescent="0.3"/>
    <row r="15432" hidden="1" x14ac:dyDescent="0.3"/>
    <row r="15433" hidden="1" x14ac:dyDescent="0.3"/>
    <row r="15434" hidden="1" x14ac:dyDescent="0.3"/>
    <row r="15435" hidden="1" x14ac:dyDescent="0.3"/>
    <row r="15436" hidden="1" x14ac:dyDescent="0.3"/>
    <row r="15437" hidden="1" x14ac:dyDescent="0.3"/>
    <row r="15438" hidden="1" x14ac:dyDescent="0.3"/>
    <row r="15439" hidden="1" x14ac:dyDescent="0.3"/>
    <row r="15440" hidden="1" x14ac:dyDescent="0.3"/>
    <row r="15441" hidden="1" x14ac:dyDescent="0.3"/>
    <row r="15442" hidden="1" x14ac:dyDescent="0.3"/>
    <row r="15443" hidden="1" x14ac:dyDescent="0.3"/>
    <row r="15444" hidden="1" x14ac:dyDescent="0.3"/>
    <row r="15445" hidden="1" x14ac:dyDescent="0.3"/>
    <row r="15446" hidden="1" x14ac:dyDescent="0.3"/>
    <row r="15447" hidden="1" x14ac:dyDescent="0.3"/>
    <row r="15448" hidden="1" x14ac:dyDescent="0.3"/>
    <row r="15449" hidden="1" x14ac:dyDescent="0.3"/>
    <row r="15450" hidden="1" x14ac:dyDescent="0.3"/>
    <row r="15451" hidden="1" x14ac:dyDescent="0.3"/>
    <row r="15452" hidden="1" x14ac:dyDescent="0.3"/>
    <row r="15453" hidden="1" x14ac:dyDescent="0.3"/>
    <row r="15454" hidden="1" x14ac:dyDescent="0.3"/>
    <row r="15455" hidden="1" x14ac:dyDescent="0.3"/>
    <row r="15456" hidden="1" x14ac:dyDescent="0.3"/>
    <row r="15457" hidden="1" x14ac:dyDescent="0.3"/>
    <row r="15458" hidden="1" x14ac:dyDescent="0.3"/>
    <row r="15459" hidden="1" x14ac:dyDescent="0.3"/>
    <row r="15460" hidden="1" x14ac:dyDescent="0.3"/>
    <row r="15461" hidden="1" x14ac:dyDescent="0.3"/>
    <row r="15462" hidden="1" x14ac:dyDescent="0.3"/>
    <row r="15463" hidden="1" x14ac:dyDescent="0.3"/>
    <row r="15464" hidden="1" x14ac:dyDescent="0.3"/>
    <row r="15465" hidden="1" x14ac:dyDescent="0.3"/>
    <row r="15466" hidden="1" x14ac:dyDescent="0.3"/>
    <row r="15467" hidden="1" x14ac:dyDescent="0.3"/>
    <row r="15468" hidden="1" x14ac:dyDescent="0.3"/>
    <row r="15469" hidden="1" x14ac:dyDescent="0.3"/>
    <row r="15470" hidden="1" x14ac:dyDescent="0.3"/>
    <row r="15471" hidden="1" x14ac:dyDescent="0.3"/>
    <row r="15472" hidden="1" x14ac:dyDescent="0.3"/>
    <row r="15473" hidden="1" x14ac:dyDescent="0.3"/>
    <row r="15474" hidden="1" x14ac:dyDescent="0.3"/>
    <row r="15475" hidden="1" x14ac:dyDescent="0.3"/>
    <row r="15476" hidden="1" x14ac:dyDescent="0.3"/>
    <row r="15477" hidden="1" x14ac:dyDescent="0.3"/>
    <row r="15478" hidden="1" x14ac:dyDescent="0.3"/>
    <row r="15479" hidden="1" x14ac:dyDescent="0.3"/>
    <row r="15480" hidden="1" x14ac:dyDescent="0.3"/>
    <row r="15481" hidden="1" x14ac:dyDescent="0.3"/>
    <row r="15482" hidden="1" x14ac:dyDescent="0.3"/>
    <row r="15483" hidden="1" x14ac:dyDescent="0.3"/>
    <row r="15484" hidden="1" x14ac:dyDescent="0.3"/>
    <row r="15485" hidden="1" x14ac:dyDescent="0.3"/>
    <row r="15486" hidden="1" x14ac:dyDescent="0.3"/>
    <row r="15487" hidden="1" x14ac:dyDescent="0.3"/>
    <row r="15488" hidden="1" x14ac:dyDescent="0.3"/>
    <row r="15489" hidden="1" x14ac:dyDescent="0.3"/>
    <row r="15490" hidden="1" x14ac:dyDescent="0.3"/>
    <row r="15491" hidden="1" x14ac:dyDescent="0.3"/>
    <row r="15492" hidden="1" x14ac:dyDescent="0.3"/>
    <row r="15493" hidden="1" x14ac:dyDescent="0.3"/>
    <row r="15494" hidden="1" x14ac:dyDescent="0.3"/>
    <row r="15495" hidden="1" x14ac:dyDescent="0.3"/>
    <row r="15496" hidden="1" x14ac:dyDescent="0.3"/>
    <row r="15497" hidden="1" x14ac:dyDescent="0.3"/>
    <row r="15498" hidden="1" x14ac:dyDescent="0.3"/>
    <row r="15499" hidden="1" x14ac:dyDescent="0.3"/>
    <row r="15500" hidden="1" x14ac:dyDescent="0.3"/>
    <row r="15501" hidden="1" x14ac:dyDescent="0.3"/>
    <row r="15502" hidden="1" x14ac:dyDescent="0.3"/>
    <row r="15503" hidden="1" x14ac:dyDescent="0.3"/>
    <row r="15504" hidden="1" x14ac:dyDescent="0.3"/>
    <row r="15505" hidden="1" x14ac:dyDescent="0.3"/>
    <row r="15506" hidden="1" x14ac:dyDescent="0.3"/>
    <row r="15507" hidden="1" x14ac:dyDescent="0.3"/>
    <row r="15508" hidden="1" x14ac:dyDescent="0.3"/>
    <row r="15509" hidden="1" x14ac:dyDescent="0.3"/>
    <row r="15510" hidden="1" x14ac:dyDescent="0.3"/>
    <row r="15511" hidden="1" x14ac:dyDescent="0.3"/>
    <row r="15512" hidden="1" x14ac:dyDescent="0.3"/>
    <row r="15513" hidden="1" x14ac:dyDescent="0.3"/>
    <row r="15514" hidden="1" x14ac:dyDescent="0.3"/>
    <row r="15515" hidden="1" x14ac:dyDescent="0.3"/>
    <row r="15516" hidden="1" x14ac:dyDescent="0.3"/>
    <row r="15517" hidden="1" x14ac:dyDescent="0.3"/>
    <row r="15518" hidden="1" x14ac:dyDescent="0.3"/>
    <row r="15519" hidden="1" x14ac:dyDescent="0.3"/>
    <row r="15520" hidden="1" x14ac:dyDescent="0.3"/>
    <row r="15521" hidden="1" x14ac:dyDescent="0.3"/>
    <row r="15522" hidden="1" x14ac:dyDescent="0.3"/>
    <row r="15523" hidden="1" x14ac:dyDescent="0.3"/>
    <row r="15524" hidden="1" x14ac:dyDescent="0.3"/>
    <row r="15525" hidden="1" x14ac:dyDescent="0.3"/>
    <row r="15526" hidden="1" x14ac:dyDescent="0.3"/>
    <row r="15527" hidden="1" x14ac:dyDescent="0.3"/>
    <row r="15528" hidden="1" x14ac:dyDescent="0.3"/>
    <row r="15529" hidden="1" x14ac:dyDescent="0.3"/>
    <row r="15530" hidden="1" x14ac:dyDescent="0.3"/>
    <row r="15531" hidden="1" x14ac:dyDescent="0.3"/>
    <row r="15532" hidden="1" x14ac:dyDescent="0.3"/>
    <row r="15533" hidden="1" x14ac:dyDescent="0.3"/>
    <row r="15534" hidden="1" x14ac:dyDescent="0.3"/>
    <row r="15535" hidden="1" x14ac:dyDescent="0.3"/>
    <row r="15536" hidden="1" x14ac:dyDescent="0.3"/>
    <row r="15537" hidden="1" x14ac:dyDescent="0.3"/>
    <row r="15538" hidden="1" x14ac:dyDescent="0.3"/>
    <row r="15539" hidden="1" x14ac:dyDescent="0.3"/>
    <row r="15540" hidden="1" x14ac:dyDescent="0.3"/>
    <row r="15541" hidden="1" x14ac:dyDescent="0.3"/>
    <row r="15542" hidden="1" x14ac:dyDescent="0.3"/>
    <row r="15543" hidden="1" x14ac:dyDescent="0.3"/>
    <row r="15544" hidden="1" x14ac:dyDescent="0.3"/>
    <row r="15545" hidden="1" x14ac:dyDescent="0.3"/>
    <row r="15546" hidden="1" x14ac:dyDescent="0.3"/>
    <row r="15547" hidden="1" x14ac:dyDescent="0.3"/>
    <row r="15548" hidden="1" x14ac:dyDescent="0.3"/>
    <row r="15549" hidden="1" x14ac:dyDescent="0.3"/>
    <row r="15550" hidden="1" x14ac:dyDescent="0.3"/>
    <row r="15551" hidden="1" x14ac:dyDescent="0.3"/>
    <row r="15552" hidden="1" x14ac:dyDescent="0.3"/>
    <row r="15553" hidden="1" x14ac:dyDescent="0.3"/>
    <row r="15554" hidden="1" x14ac:dyDescent="0.3"/>
    <row r="15555" hidden="1" x14ac:dyDescent="0.3"/>
    <row r="15556" hidden="1" x14ac:dyDescent="0.3"/>
    <row r="15557" hidden="1" x14ac:dyDescent="0.3"/>
    <row r="15558" hidden="1" x14ac:dyDescent="0.3"/>
    <row r="15559" hidden="1" x14ac:dyDescent="0.3"/>
    <row r="15560" hidden="1" x14ac:dyDescent="0.3"/>
    <row r="15561" hidden="1" x14ac:dyDescent="0.3"/>
    <row r="15562" hidden="1" x14ac:dyDescent="0.3"/>
    <row r="15563" hidden="1" x14ac:dyDescent="0.3"/>
    <row r="15564" hidden="1" x14ac:dyDescent="0.3"/>
    <row r="15565" hidden="1" x14ac:dyDescent="0.3"/>
    <row r="15566" hidden="1" x14ac:dyDescent="0.3"/>
    <row r="15567" hidden="1" x14ac:dyDescent="0.3"/>
    <row r="15568" hidden="1" x14ac:dyDescent="0.3"/>
    <row r="15569" hidden="1" x14ac:dyDescent="0.3"/>
    <row r="15570" hidden="1" x14ac:dyDescent="0.3"/>
    <row r="15571" hidden="1" x14ac:dyDescent="0.3"/>
    <row r="15572" hidden="1" x14ac:dyDescent="0.3"/>
    <row r="15573" hidden="1" x14ac:dyDescent="0.3"/>
    <row r="15574" hidden="1" x14ac:dyDescent="0.3"/>
    <row r="15575" hidden="1" x14ac:dyDescent="0.3"/>
    <row r="15576" hidden="1" x14ac:dyDescent="0.3"/>
    <row r="15577" hidden="1" x14ac:dyDescent="0.3"/>
    <row r="15578" hidden="1" x14ac:dyDescent="0.3"/>
    <row r="15579" hidden="1" x14ac:dyDescent="0.3"/>
    <row r="15580" hidden="1" x14ac:dyDescent="0.3"/>
    <row r="15581" hidden="1" x14ac:dyDescent="0.3"/>
    <row r="15582" hidden="1" x14ac:dyDescent="0.3"/>
    <row r="15583" hidden="1" x14ac:dyDescent="0.3"/>
    <row r="15584" hidden="1" x14ac:dyDescent="0.3"/>
    <row r="15585" hidden="1" x14ac:dyDescent="0.3"/>
    <row r="15586" hidden="1" x14ac:dyDescent="0.3"/>
    <row r="15587" hidden="1" x14ac:dyDescent="0.3"/>
    <row r="15588" hidden="1" x14ac:dyDescent="0.3"/>
    <row r="15589" hidden="1" x14ac:dyDescent="0.3"/>
    <row r="15590" hidden="1" x14ac:dyDescent="0.3"/>
    <row r="15591" hidden="1" x14ac:dyDescent="0.3"/>
    <row r="15592" hidden="1" x14ac:dyDescent="0.3"/>
    <row r="15593" hidden="1" x14ac:dyDescent="0.3"/>
    <row r="15594" hidden="1" x14ac:dyDescent="0.3"/>
    <row r="15595" hidden="1" x14ac:dyDescent="0.3"/>
    <row r="15596" hidden="1" x14ac:dyDescent="0.3"/>
    <row r="15597" hidden="1" x14ac:dyDescent="0.3"/>
    <row r="15598" hidden="1" x14ac:dyDescent="0.3"/>
    <row r="15599" hidden="1" x14ac:dyDescent="0.3"/>
    <row r="15600" hidden="1" x14ac:dyDescent="0.3"/>
    <row r="15601" hidden="1" x14ac:dyDescent="0.3"/>
    <row r="15602" hidden="1" x14ac:dyDescent="0.3"/>
    <row r="15603" hidden="1" x14ac:dyDescent="0.3"/>
    <row r="15604" hidden="1" x14ac:dyDescent="0.3"/>
    <row r="15605" hidden="1" x14ac:dyDescent="0.3"/>
    <row r="15606" hidden="1" x14ac:dyDescent="0.3"/>
    <row r="15607" hidden="1" x14ac:dyDescent="0.3"/>
    <row r="15608" hidden="1" x14ac:dyDescent="0.3"/>
    <row r="15609" hidden="1" x14ac:dyDescent="0.3"/>
    <row r="15610" hidden="1" x14ac:dyDescent="0.3"/>
    <row r="15611" hidden="1" x14ac:dyDescent="0.3"/>
    <row r="15612" hidden="1" x14ac:dyDescent="0.3"/>
    <row r="15613" hidden="1" x14ac:dyDescent="0.3"/>
    <row r="15614" hidden="1" x14ac:dyDescent="0.3"/>
    <row r="15615" hidden="1" x14ac:dyDescent="0.3"/>
    <row r="15616" hidden="1" x14ac:dyDescent="0.3"/>
    <row r="15617" hidden="1" x14ac:dyDescent="0.3"/>
    <row r="15618" hidden="1" x14ac:dyDescent="0.3"/>
    <row r="15619" hidden="1" x14ac:dyDescent="0.3"/>
    <row r="15620" hidden="1" x14ac:dyDescent="0.3"/>
    <row r="15621" hidden="1" x14ac:dyDescent="0.3"/>
    <row r="15622" hidden="1" x14ac:dyDescent="0.3"/>
    <row r="15623" hidden="1" x14ac:dyDescent="0.3"/>
    <row r="15624" hidden="1" x14ac:dyDescent="0.3"/>
    <row r="15625" hidden="1" x14ac:dyDescent="0.3"/>
    <row r="15626" hidden="1" x14ac:dyDescent="0.3"/>
    <row r="15627" hidden="1" x14ac:dyDescent="0.3"/>
    <row r="15628" hidden="1" x14ac:dyDescent="0.3"/>
    <row r="15629" hidden="1" x14ac:dyDescent="0.3"/>
    <row r="15630" hidden="1" x14ac:dyDescent="0.3"/>
    <row r="15631" hidden="1" x14ac:dyDescent="0.3"/>
    <row r="15632" hidden="1" x14ac:dyDescent="0.3"/>
    <row r="15633" hidden="1" x14ac:dyDescent="0.3"/>
    <row r="15634" hidden="1" x14ac:dyDescent="0.3"/>
    <row r="15635" hidden="1" x14ac:dyDescent="0.3"/>
    <row r="15636" hidden="1" x14ac:dyDescent="0.3"/>
    <row r="15637" hidden="1" x14ac:dyDescent="0.3"/>
    <row r="15638" hidden="1" x14ac:dyDescent="0.3"/>
    <row r="15639" hidden="1" x14ac:dyDescent="0.3"/>
    <row r="15640" hidden="1" x14ac:dyDescent="0.3"/>
    <row r="15641" hidden="1" x14ac:dyDescent="0.3"/>
    <row r="15642" hidden="1" x14ac:dyDescent="0.3"/>
    <row r="15643" hidden="1" x14ac:dyDescent="0.3"/>
    <row r="15644" hidden="1" x14ac:dyDescent="0.3"/>
    <row r="15645" hidden="1" x14ac:dyDescent="0.3"/>
    <row r="15646" hidden="1" x14ac:dyDescent="0.3"/>
    <row r="15647" hidden="1" x14ac:dyDescent="0.3"/>
    <row r="15648" hidden="1" x14ac:dyDescent="0.3"/>
    <row r="15649" hidden="1" x14ac:dyDescent="0.3"/>
    <row r="15650" hidden="1" x14ac:dyDescent="0.3"/>
    <row r="15651" hidden="1" x14ac:dyDescent="0.3"/>
    <row r="15652" hidden="1" x14ac:dyDescent="0.3"/>
    <row r="15653" hidden="1" x14ac:dyDescent="0.3"/>
    <row r="15654" hidden="1" x14ac:dyDescent="0.3"/>
    <row r="15655" hidden="1" x14ac:dyDescent="0.3"/>
    <row r="15656" hidden="1" x14ac:dyDescent="0.3"/>
    <row r="15657" hidden="1" x14ac:dyDescent="0.3"/>
    <row r="15658" hidden="1" x14ac:dyDescent="0.3"/>
    <row r="15659" hidden="1" x14ac:dyDescent="0.3"/>
    <row r="15660" hidden="1" x14ac:dyDescent="0.3"/>
    <row r="15661" hidden="1" x14ac:dyDescent="0.3"/>
    <row r="15662" hidden="1" x14ac:dyDescent="0.3"/>
    <row r="15663" hidden="1" x14ac:dyDescent="0.3"/>
    <row r="15664" hidden="1" x14ac:dyDescent="0.3"/>
    <row r="15665" hidden="1" x14ac:dyDescent="0.3"/>
    <row r="15666" hidden="1" x14ac:dyDescent="0.3"/>
    <row r="15667" hidden="1" x14ac:dyDescent="0.3"/>
    <row r="15668" hidden="1" x14ac:dyDescent="0.3"/>
    <row r="15669" hidden="1" x14ac:dyDescent="0.3"/>
    <row r="15670" hidden="1" x14ac:dyDescent="0.3"/>
    <row r="15671" hidden="1" x14ac:dyDescent="0.3"/>
    <row r="15672" hidden="1" x14ac:dyDescent="0.3"/>
    <row r="15673" hidden="1" x14ac:dyDescent="0.3"/>
    <row r="15674" hidden="1" x14ac:dyDescent="0.3"/>
    <row r="15675" hidden="1" x14ac:dyDescent="0.3"/>
    <row r="15676" hidden="1" x14ac:dyDescent="0.3"/>
    <row r="15677" hidden="1" x14ac:dyDescent="0.3"/>
    <row r="15678" hidden="1" x14ac:dyDescent="0.3"/>
    <row r="15679" hidden="1" x14ac:dyDescent="0.3"/>
    <row r="15680" hidden="1" x14ac:dyDescent="0.3"/>
    <row r="15681" hidden="1" x14ac:dyDescent="0.3"/>
    <row r="15682" hidden="1" x14ac:dyDescent="0.3"/>
    <row r="15683" hidden="1" x14ac:dyDescent="0.3"/>
    <row r="15684" hidden="1" x14ac:dyDescent="0.3"/>
    <row r="15685" hidden="1" x14ac:dyDescent="0.3"/>
    <row r="15686" hidden="1" x14ac:dyDescent="0.3"/>
    <row r="15687" hidden="1" x14ac:dyDescent="0.3"/>
    <row r="15688" hidden="1" x14ac:dyDescent="0.3"/>
    <row r="15689" hidden="1" x14ac:dyDescent="0.3"/>
    <row r="15690" hidden="1" x14ac:dyDescent="0.3"/>
    <row r="15691" hidden="1" x14ac:dyDescent="0.3"/>
    <row r="15692" hidden="1" x14ac:dyDescent="0.3"/>
    <row r="15693" hidden="1" x14ac:dyDescent="0.3"/>
    <row r="15694" hidden="1" x14ac:dyDescent="0.3"/>
    <row r="15695" hidden="1" x14ac:dyDescent="0.3"/>
    <row r="15696" hidden="1" x14ac:dyDescent="0.3"/>
    <row r="15697" hidden="1" x14ac:dyDescent="0.3"/>
    <row r="15698" hidden="1" x14ac:dyDescent="0.3"/>
    <row r="15699" hidden="1" x14ac:dyDescent="0.3"/>
    <row r="15700" hidden="1" x14ac:dyDescent="0.3"/>
    <row r="15701" hidden="1" x14ac:dyDescent="0.3"/>
    <row r="15702" hidden="1" x14ac:dyDescent="0.3"/>
    <row r="15703" hidden="1" x14ac:dyDescent="0.3"/>
    <row r="15704" hidden="1" x14ac:dyDescent="0.3"/>
    <row r="15705" hidden="1" x14ac:dyDescent="0.3"/>
    <row r="15706" hidden="1" x14ac:dyDescent="0.3"/>
    <row r="15707" hidden="1" x14ac:dyDescent="0.3"/>
    <row r="15708" hidden="1" x14ac:dyDescent="0.3"/>
    <row r="15709" hidden="1" x14ac:dyDescent="0.3"/>
    <row r="15710" hidden="1" x14ac:dyDescent="0.3"/>
    <row r="15711" hidden="1" x14ac:dyDescent="0.3"/>
    <row r="15712" hidden="1" x14ac:dyDescent="0.3"/>
    <row r="15713" hidden="1" x14ac:dyDescent="0.3"/>
    <row r="15714" hidden="1" x14ac:dyDescent="0.3"/>
    <row r="15715" hidden="1" x14ac:dyDescent="0.3"/>
    <row r="15716" hidden="1" x14ac:dyDescent="0.3"/>
    <row r="15717" hidden="1" x14ac:dyDescent="0.3"/>
    <row r="15718" hidden="1" x14ac:dyDescent="0.3"/>
    <row r="15719" hidden="1" x14ac:dyDescent="0.3"/>
    <row r="15720" hidden="1" x14ac:dyDescent="0.3"/>
    <row r="15721" hidden="1" x14ac:dyDescent="0.3"/>
    <row r="15722" hidden="1" x14ac:dyDescent="0.3"/>
    <row r="15723" hidden="1" x14ac:dyDescent="0.3"/>
    <row r="15724" hidden="1" x14ac:dyDescent="0.3"/>
    <row r="15725" hidden="1" x14ac:dyDescent="0.3"/>
    <row r="15726" hidden="1" x14ac:dyDescent="0.3"/>
    <row r="15727" hidden="1" x14ac:dyDescent="0.3"/>
    <row r="15728" hidden="1" x14ac:dyDescent="0.3"/>
    <row r="15729" hidden="1" x14ac:dyDescent="0.3"/>
    <row r="15730" hidden="1" x14ac:dyDescent="0.3"/>
    <row r="15731" hidden="1" x14ac:dyDescent="0.3"/>
    <row r="15732" hidden="1" x14ac:dyDescent="0.3"/>
    <row r="15733" hidden="1" x14ac:dyDescent="0.3"/>
    <row r="15734" hidden="1" x14ac:dyDescent="0.3"/>
    <row r="15735" hidden="1" x14ac:dyDescent="0.3"/>
    <row r="15736" hidden="1" x14ac:dyDescent="0.3"/>
    <row r="15737" hidden="1" x14ac:dyDescent="0.3"/>
    <row r="15738" hidden="1" x14ac:dyDescent="0.3"/>
    <row r="15739" hidden="1" x14ac:dyDescent="0.3"/>
    <row r="15740" hidden="1" x14ac:dyDescent="0.3"/>
    <row r="15741" hidden="1" x14ac:dyDescent="0.3"/>
    <row r="15742" hidden="1" x14ac:dyDescent="0.3"/>
    <row r="15743" hidden="1" x14ac:dyDescent="0.3"/>
    <row r="15744" hidden="1" x14ac:dyDescent="0.3"/>
    <row r="15745" hidden="1" x14ac:dyDescent="0.3"/>
    <row r="15746" hidden="1" x14ac:dyDescent="0.3"/>
    <row r="15747" hidden="1" x14ac:dyDescent="0.3"/>
    <row r="15748" hidden="1" x14ac:dyDescent="0.3"/>
    <row r="15749" hidden="1" x14ac:dyDescent="0.3"/>
    <row r="15750" hidden="1" x14ac:dyDescent="0.3"/>
    <row r="15751" hidden="1" x14ac:dyDescent="0.3"/>
    <row r="15752" hidden="1" x14ac:dyDescent="0.3"/>
    <row r="15753" hidden="1" x14ac:dyDescent="0.3"/>
    <row r="15754" hidden="1" x14ac:dyDescent="0.3"/>
    <row r="15755" hidden="1" x14ac:dyDescent="0.3"/>
    <row r="15756" hidden="1" x14ac:dyDescent="0.3"/>
    <row r="15757" hidden="1" x14ac:dyDescent="0.3"/>
    <row r="15758" hidden="1" x14ac:dyDescent="0.3"/>
    <row r="15759" hidden="1" x14ac:dyDescent="0.3"/>
    <row r="15760" hidden="1" x14ac:dyDescent="0.3"/>
    <row r="15761" hidden="1" x14ac:dyDescent="0.3"/>
    <row r="15762" hidden="1" x14ac:dyDescent="0.3"/>
    <row r="15763" hidden="1" x14ac:dyDescent="0.3"/>
    <row r="15764" hidden="1" x14ac:dyDescent="0.3"/>
    <row r="15765" hidden="1" x14ac:dyDescent="0.3"/>
    <row r="15766" hidden="1" x14ac:dyDescent="0.3"/>
    <row r="15767" hidden="1" x14ac:dyDescent="0.3"/>
    <row r="15768" hidden="1" x14ac:dyDescent="0.3"/>
    <row r="15769" hidden="1" x14ac:dyDescent="0.3"/>
    <row r="15770" hidden="1" x14ac:dyDescent="0.3"/>
    <row r="15771" hidden="1" x14ac:dyDescent="0.3"/>
    <row r="15772" hidden="1" x14ac:dyDescent="0.3"/>
    <row r="15773" hidden="1" x14ac:dyDescent="0.3"/>
    <row r="15774" hidden="1" x14ac:dyDescent="0.3"/>
    <row r="15775" hidden="1" x14ac:dyDescent="0.3"/>
    <row r="15776" hidden="1" x14ac:dyDescent="0.3"/>
    <row r="15777" hidden="1" x14ac:dyDescent="0.3"/>
    <row r="15778" hidden="1" x14ac:dyDescent="0.3"/>
    <row r="15779" hidden="1" x14ac:dyDescent="0.3"/>
    <row r="15780" hidden="1" x14ac:dyDescent="0.3"/>
    <row r="15781" hidden="1" x14ac:dyDescent="0.3"/>
    <row r="15782" hidden="1" x14ac:dyDescent="0.3"/>
    <row r="15783" hidden="1" x14ac:dyDescent="0.3"/>
    <row r="15784" hidden="1" x14ac:dyDescent="0.3"/>
    <row r="15785" hidden="1" x14ac:dyDescent="0.3"/>
    <row r="15786" hidden="1" x14ac:dyDescent="0.3"/>
    <row r="15787" hidden="1" x14ac:dyDescent="0.3"/>
    <row r="15788" hidden="1" x14ac:dyDescent="0.3"/>
    <row r="15789" hidden="1" x14ac:dyDescent="0.3"/>
    <row r="15790" hidden="1" x14ac:dyDescent="0.3"/>
    <row r="15791" hidden="1" x14ac:dyDescent="0.3"/>
    <row r="15792" hidden="1" x14ac:dyDescent="0.3"/>
    <row r="15793" hidden="1" x14ac:dyDescent="0.3"/>
    <row r="15794" hidden="1" x14ac:dyDescent="0.3"/>
    <row r="15795" hidden="1" x14ac:dyDescent="0.3"/>
    <row r="15796" hidden="1" x14ac:dyDescent="0.3"/>
    <row r="15797" hidden="1" x14ac:dyDescent="0.3"/>
    <row r="15798" hidden="1" x14ac:dyDescent="0.3"/>
    <row r="15799" hidden="1" x14ac:dyDescent="0.3"/>
    <row r="15800" hidden="1" x14ac:dyDescent="0.3"/>
    <row r="15801" hidden="1" x14ac:dyDescent="0.3"/>
    <row r="15802" hidden="1" x14ac:dyDescent="0.3"/>
    <row r="15803" hidden="1" x14ac:dyDescent="0.3"/>
    <row r="15804" hidden="1" x14ac:dyDescent="0.3"/>
    <row r="15805" hidden="1" x14ac:dyDescent="0.3"/>
    <row r="15806" hidden="1" x14ac:dyDescent="0.3"/>
    <row r="15807" hidden="1" x14ac:dyDescent="0.3"/>
    <row r="15808" hidden="1" x14ac:dyDescent="0.3"/>
    <row r="15809" hidden="1" x14ac:dyDescent="0.3"/>
    <row r="15810" hidden="1" x14ac:dyDescent="0.3"/>
    <row r="15811" hidden="1" x14ac:dyDescent="0.3"/>
    <row r="15812" hidden="1" x14ac:dyDescent="0.3"/>
    <row r="15813" hidden="1" x14ac:dyDescent="0.3"/>
    <row r="15814" hidden="1" x14ac:dyDescent="0.3"/>
    <row r="15815" hidden="1" x14ac:dyDescent="0.3"/>
    <row r="15816" hidden="1" x14ac:dyDescent="0.3"/>
    <row r="15817" hidden="1" x14ac:dyDescent="0.3"/>
    <row r="15818" hidden="1" x14ac:dyDescent="0.3"/>
    <row r="15819" hidden="1" x14ac:dyDescent="0.3"/>
    <row r="15820" hidden="1" x14ac:dyDescent="0.3"/>
    <row r="15821" hidden="1" x14ac:dyDescent="0.3"/>
    <row r="15822" hidden="1" x14ac:dyDescent="0.3"/>
    <row r="15823" hidden="1" x14ac:dyDescent="0.3"/>
    <row r="15824" hidden="1" x14ac:dyDescent="0.3"/>
    <row r="15825" hidden="1" x14ac:dyDescent="0.3"/>
    <row r="15826" hidden="1" x14ac:dyDescent="0.3"/>
    <row r="15827" hidden="1" x14ac:dyDescent="0.3"/>
    <row r="15828" hidden="1" x14ac:dyDescent="0.3"/>
    <row r="15829" hidden="1" x14ac:dyDescent="0.3"/>
    <row r="15830" hidden="1" x14ac:dyDescent="0.3"/>
    <row r="15831" hidden="1" x14ac:dyDescent="0.3"/>
    <row r="15832" hidden="1" x14ac:dyDescent="0.3"/>
    <row r="15833" hidden="1" x14ac:dyDescent="0.3"/>
    <row r="15834" hidden="1" x14ac:dyDescent="0.3"/>
    <row r="15835" hidden="1" x14ac:dyDescent="0.3"/>
    <row r="15836" hidden="1" x14ac:dyDescent="0.3"/>
    <row r="15837" hidden="1" x14ac:dyDescent="0.3"/>
    <row r="15838" hidden="1" x14ac:dyDescent="0.3"/>
    <row r="15839" hidden="1" x14ac:dyDescent="0.3"/>
    <row r="15840" hidden="1" x14ac:dyDescent="0.3"/>
    <row r="15841" hidden="1" x14ac:dyDescent="0.3"/>
    <row r="15842" hidden="1" x14ac:dyDescent="0.3"/>
    <row r="15843" hidden="1" x14ac:dyDescent="0.3"/>
    <row r="15844" hidden="1" x14ac:dyDescent="0.3"/>
    <row r="15845" hidden="1" x14ac:dyDescent="0.3"/>
    <row r="15846" hidden="1" x14ac:dyDescent="0.3"/>
    <row r="15847" hidden="1" x14ac:dyDescent="0.3"/>
    <row r="15848" hidden="1" x14ac:dyDescent="0.3"/>
    <row r="15849" hidden="1" x14ac:dyDescent="0.3"/>
    <row r="15850" hidden="1" x14ac:dyDescent="0.3"/>
    <row r="15851" hidden="1" x14ac:dyDescent="0.3"/>
    <row r="15852" hidden="1" x14ac:dyDescent="0.3"/>
    <row r="15853" hidden="1" x14ac:dyDescent="0.3"/>
    <row r="15854" hidden="1" x14ac:dyDescent="0.3"/>
    <row r="15855" hidden="1" x14ac:dyDescent="0.3"/>
    <row r="15856" hidden="1" x14ac:dyDescent="0.3"/>
    <row r="15857" hidden="1" x14ac:dyDescent="0.3"/>
    <row r="15858" hidden="1" x14ac:dyDescent="0.3"/>
    <row r="15859" hidden="1" x14ac:dyDescent="0.3"/>
    <row r="15860" hidden="1" x14ac:dyDescent="0.3"/>
    <row r="15861" hidden="1" x14ac:dyDescent="0.3"/>
    <row r="15862" hidden="1" x14ac:dyDescent="0.3"/>
    <row r="15863" hidden="1" x14ac:dyDescent="0.3"/>
    <row r="15864" hidden="1" x14ac:dyDescent="0.3"/>
    <row r="15865" hidden="1" x14ac:dyDescent="0.3"/>
    <row r="15866" hidden="1" x14ac:dyDescent="0.3"/>
    <row r="15867" hidden="1" x14ac:dyDescent="0.3"/>
    <row r="15868" hidden="1" x14ac:dyDescent="0.3"/>
    <row r="15869" hidden="1" x14ac:dyDescent="0.3"/>
    <row r="15870" hidden="1" x14ac:dyDescent="0.3"/>
    <row r="15871" hidden="1" x14ac:dyDescent="0.3"/>
    <row r="15872" hidden="1" x14ac:dyDescent="0.3"/>
    <row r="15873" hidden="1" x14ac:dyDescent="0.3"/>
    <row r="15874" hidden="1" x14ac:dyDescent="0.3"/>
    <row r="15875" hidden="1" x14ac:dyDescent="0.3"/>
    <row r="15876" hidden="1" x14ac:dyDescent="0.3"/>
    <row r="15877" hidden="1" x14ac:dyDescent="0.3"/>
    <row r="15878" hidden="1" x14ac:dyDescent="0.3"/>
    <row r="15879" hidden="1" x14ac:dyDescent="0.3"/>
    <row r="15880" hidden="1" x14ac:dyDescent="0.3"/>
    <row r="15881" hidden="1" x14ac:dyDescent="0.3"/>
    <row r="15882" hidden="1" x14ac:dyDescent="0.3"/>
    <row r="15883" hidden="1" x14ac:dyDescent="0.3"/>
    <row r="15884" hidden="1" x14ac:dyDescent="0.3"/>
    <row r="15885" hidden="1" x14ac:dyDescent="0.3"/>
    <row r="15886" hidden="1" x14ac:dyDescent="0.3"/>
    <row r="15887" hidden="1" x14ac:dyDescent="0.3"/>
    <row r="15888" hidden="1" x14ac:dyDescent="0.3"/>
    <row r="15889" hidden="1" x14ac:dyDescent="0.3"/>
    <row r="15890" hidden="1" x14ac:dyDescent="0.3"/>
    <row r="15891" hidden="1" x14ac:dyDescent="0.3"/>
    <row r="15892" hidden="1" x14ac:dyDescent="0.3"/>
    <row r="15893" hidden="1" x14ac:dyDescent="0.3"/>
    <row r="15894" hidden="1" x14ac:dyDescent="0.3"/>
    <row r="15895" hidden="1" x14ac:dyDescent="0.3"/>
    <row r="15896" hidden="1" x14ac:dyDescent="0.3"/>
    <row r="15897" hidden="1" x14ac:dyDescent="0.3"/>
    <row r="15898" hidden="1" x14ac:dyDescent="0.3"/>
    <row r="15899" hidden="1" x14ac:dyDescent="0.3"/>
    <row r="15900" hidden="1" x14ac:dyDescent="0.3"/>
    <row r="15901" hidden="1" x14ac:dyDescent="0.3"/>
    <row r="15902" hidden="1" x14ac:dyDescent="0.3"/>
    <row r="15903" hidden="1" x14ac:dyDescent="0.3"/>
    <row r="15904" hidden="1" x14ac:dyDescent="0.3"/>
    <row r="15905" hidden="1" x14ac:dyDescent="0.3"/>
    <row r="15906" hidden="1" x14ac:dyDescent="0.3"/>
    <row r="15907" hidden="1" x14ac:dyDescent="0.3"/>
    <row r="15908" hidden="1" x14ac:dyDescent="0.3"/>
    <row r="15909" hidden="1" x14ac:dyDescent="0.3"/>
    <row r="15910" hidden="1" x14ac:dyDescent="0.3"/>
    <row r="15911" hidden="1" x14ac:dyDescent="0.3"/>
    <row r="15912" hidden="1" x14ac:dyDescent="0.3"/>
    <row r="15913" hidden="1" x14ac:dyDescent="0.3"/>
    <row r="15914" hidden="1" x14ac:dyDescent="0.3"/>
    <row r="15915" hidden="1" x14ac:dyDescent="0.3"/>
    <row r="15916" hidden="1" x14ac:dyDescent="0.3"/>
    <row r="15917" hidden="1" x14ac:dyDescent="0.3"/>
    <row r="15918" hidden="1" x14ac:dyDescent="0.3"/>
    <row r="15919" hidden="1" x14ac:dyDescent="0.3"/>
    <row r="15920" hidden="1" x14ac:dyDescent="0.3"/>
    <row r="15921" hidden="1" x14ac:dyDescent="0.3"/>
    <row r="15922" hidden="1" x14ac:dyDescent="0.3"/>
    <row r="15923" hidden="1" x14ac:dyDescent="0.3"/>
    <row r="15924" hidden="1" x14ac:dyDescent="0.3"/>
    <row r="15925" hidden="1" x14ac:dyDescent="0.3"/>
    <row r="15926" hidden="1" x14ac:dyDescent="0.3"/>
    <row r="15927" hidden="1" x14ac:dyDescent="0.3"/>
    <row r="15928" hidden="1" x14ac:dyDescent="0.3"/>
    <row r="15929" hidden="1" x14ac:dyDescent="0.3"/>
    <row r="15930" hidden="1" x14ac:dyDescent="0.3"/>
    <row r="15931" hidden="1" x14ac:dyDescent="0.3"/>
    <row r="15932" hidden="1" x14ac:dyDescent="0.3"/>
    <row r="15933" hidden="1" x14ac:dyDescent="0.3"/>
    <row r="15934" hidden="1" x14ac:dyDescent="0.3"/>
    <row r="15935" hidden="1" x14ac:dyDescent="0.3"/>
    <row r="15936" hidden="1" x14ac:dyDescent="0.3"/>
    <row r="15937" hidden="1" x14ac:dyDescent="0.3"/>
    <row r="15938" hidden="1" x14ac:dyDescent="0.3"/>
    <row r="15939" hidden="1" x14ac:dyDescent="0.3"/>
    <row r="15940" hidden="1" x14ac:dyDescent="0.3"/>
    <row r="15941" hidden="1" x14ac:dyDescent="0.3"/>
    <row r="15942" hidden="1" x14ac:dyDescent="0.3"/>
    <row r="15943" hidden="1" x14ac:dyDescent="0.3"/>
    <row r="15944" hidden="1" x14ac:dyDescent="0.3"/>
    <row r="15945" hidden="1" x14ac:dyDescent="0.3"/>
    <row r="15946" hidden="1" x14ac:dyDescent="0.3"/>
    <row r="15947" hidden="1" x14ac:dyDescent="0.3"/>
    <row r="15948" hidden="1" x14ac:dyDescent="0.3"/>
    <row r="15949" hidden="1" x14ac:dyDescent="0.3"/>
    <row r="15950" hidden="1" x14ac:dyDescent="0.3"/>
    <row r="15951" hidden="1" x14ac:dyDescent="0.3"/>
    <row r="15952" hidden="1" x14ac:dyDescent="0.3"/>
    <row r="15953" hidden="1" x14ac:dyDescent="0.3"/>
    <row r="15954" hidden="1" x14ac:dyDescent="0.3"/>
    <row r="15955" hidden="1" x14ac:dyDescent="0.3"/>
    <row r="15956" hidden="1" x14ac:dyDescent="0.3"/>
    <row r="15957" hidden="1" x14ac:dyDescent="0.3"/>
    <row r="15958" hidden="1" x14ac:dyDescent="0.3"/>
    <row r="15959" hidden="1" x14ac:dyDescent="0.3"/>
    <row r="15960" hidden="1" x14ac:dyDescent="0.3"/>
    <row r="15961" hidden="1" x14ac:dyDescent="0.3"/>
    <row r="15962" hidden="1" x14ac:dyDescent="0.3"/>
    <row r="15963" hidden="1" x14ac:dyDescent="0.3"/>
    <row r="15964" hidden="1" x14ac:dyDescent="0.3"/>
    <row r="15965" hidden="1" x14ac:dyDescent="0.3"/>
    <row r="15966" hidden="1" x14ac:dyDescent="0.3"/>
    <row r="15967" hidden="1" x14ac:dyDescent="0.3"/>
    <row r="15968" hidden="1" x14ac:dyDescent="0.3"/>
    <row r="15969" hidden="1" x14ac:dyDescent="0.3"/>
    <row r="15970" hidden="1" x14ac:dyDescent="0.3"/>
    <row r="15971" hidden="1" x14ac:dyDescent="0.3"/>
    <row r="15972" hidden="1" x14ac:dyDescent="0.3"/>
    <row r="15973" hidden="1" x14ac:dyDescent="0.3"/>
    <row r="15974" hidden="1" x14ac:dyDescent="0.3"/>
    <row r="15975" hidden="1" x14ac:dyDescent="0.3"/>
    <row r="15976" hidden="1" x14ac:dyDescent="0.3"/>
    <row r="15977" hidden="1" x14ac:dyDescent="0.3"/>
    <row r="15978" hidden="1" x14ac:dyDescent="0.3"/>
    <row r="15979" hidden="1" x14ac:dyDescent="0.3"/>
    <row r="15980" hidden="1" x14ac:dyDescent="0.3"/>
    <row r="15981" hidden="1" x14ac:dyDescent="0.3"/>
    <row r="15982" hidden="1" x14ac:dyDescent="0.3"/>
    <row r="15983" hidden="1" x14ac:dyDescent="0.3"/>
    <row r="15984" hidden="1" x14ac:dyDescent="0.3"/>
    <row r="15985" hidden="1" x14ac:dyDescent="0.3"/>
    <row r="15986" hidden="1" x14ac:dyDescent="0.3"/>
    <row r="15987" hidden="1" x14ac:dyDescent="0.3"/>
    <row r="15988" hidden="1" x14ac:dyDescent="0.3"/>
    <row r="15989" hidden="1" x14ac:dyDescent="0.3"/>
    <row r="15990" hidden="1" x14ac:dyDescent="0.3"/>
    <row r="15991" hidden="1" x14ac:dyDescent="0.3"/>
    <row r="15992" hidden="1" x14ac:dyDescent="0.3"/>
    <row r="15993" hidden="1" x14ac:dyDescent="0.3"/>
    <row r="15994" hidden="1" x14ac:dyDescent="0.3"/>
    <row r="15995" hidden="1" x14ac:dyDescent="0.3"/>
    <row r="15996" hidden="1" x14ac:dyDescent="0.3"/>
    <row r="15997" hidden="1" x14ac:dyDescent="0.3"/>
    <row r="15998" hidden="1" x14ac:dyDescent="0.3"/>
    <row r="15999" hidden="1" x14ac:dyDescent="0.3"/>
    <row r="16000" hidden="1" x14ac:dyDescent="0.3"/>
    <row r="16001" hidden="1" x14ac:dyDescent="0.3"/>
    <row r="16002" hidden="1" x14ac:dyDescent="0.3"/>
    <row r="16003" hidden="1" x14ac:dyDescent="0.3"/>
    <row r="16004" hidden="1" x14ac:dyDescent="0.3"/>
    <row r="16005" hidden="1" x14ac:dyDescent="0.3"/>
    <row r="16006" hidden="1" x14ac:dyDescent="0.3"/>
    <row r="16007" hidden="1" x14ac:dyDescent="0.3"/>
    <row r="16008" hidden="1" x14ac:dyDescent="0.3"/>
    <row r="16009" hidden="1" x14ac:dyDescent="0.3"/>
    <row r="16010" hidden="1" x14ac:dyDescent="0.3"/>
    <row r="16011" hidden="1" x14ac:dyDescent="0.3"/>
    <row r="16012" hidden="1" x14ac:dyDescent="0.3"/>
    <row r="16013" hidden="1" x14ac:dyDescent="0.3"/>
    <row r="16014" hidden="1" x14ac:dyDescent="0.3"/>
    <row r="16015" hidden="1" x14ac:dyDescent="0.3"/>
    <row r="16016" hidden="1" x14ac:dyDescent="0.3"/>
    <row r="16017" hidden="1" x14ac:dyDescent="0.3"/>
    <row r="16018" hidden="1" x14ac:dyDescent="0.3"/>
    <row r="16019" hidden="1" x14ac:dyDescent="0.3"/>
    <row r="16020" hidden="1" x14ac:dyDescent="0.3"/>
    <row r="16021" hidden="1" x14ac:dyDescent="0.3"/>
    <row r="16022" hidden="1" x14ac:dyDescent="0.3"/>
    <row r="16023" hidden="1" x14ac:dyDescent="0.3"/>
    <row r="16024" hidden="1" x14ac:dyDescent="0.3"/>
    <row r="16025" hidden="1" x14ac:dyDescent="0.3"/>
    <row r="16026" hidden="1" x14ac:dyDescent="0.3"/>
    <row r="16027" hidden="1" x14ac:dyDescent="0.3"/>
    <row r="16028" hidden="1" x14ac:dyDescent="0.3"/>
    <row r="16029" hidden="1" x14ac:dyDescent="0.3"/>
    <row r="16030" hidden="1" x14ac:dyDescent="0.3"/>
    <row r="16031" hidden="1" x14ac:dyDescent="0.3"/>
    <row r="16032" hidden="1" x14ac:dyDescent="0.3"/>
    <row r="16033" hidden="1" x14ac:dyDescent="0.3"/>
    <row r="16034" hidden="1" x14ac:dyDescent="0.3"/>
    <row r="16035" hidden="1" x14ac:dyDescent="0.3"/>
    <row r="16036" hidden="1" x14ac:dyDescent="0.3"/>
    <row r="16037" hidden="1" x14ac:dyDescent="0.3"/>
    <row r="16038" hidden="1" x14ac:dyDescent="0.3"/>
    <row r="16039" hidden="1" x14ac:dyDescent="0.3"/>
    <row r="16040" hidden="1" x14ac:dyDescent="0.3"/>
    <row r="16041" hidden="1" x14ac:dyDescent="0.3"/>
    <row r="16042" hidden="1" x14ac:dyDescent="0.3"/>
    <row r="16043" hidden="1" x14ac:dyDescent="0.3"/>
    <row r="16044" hidden="1" x14ac:dyDescent="0.3"/>
    <row r="16045" hidden="1" x14ac:dyDescent="0.3"/>
    <row r="16046" hidden="1" x14ac:dyDescent="0.3"/>
    <row r="16047" hidden="1" x14ac:dyDescent="0.3"/>
    <row r="16048" hidden="1" x14ac:dyDescent="0.3"/>
    <row r="16049" hidden="1" x14ac:dyDescent="0.3"/>
    <row r="16050" hidden="1" x14ac:dyDescent="0.3"/>
    <row r="16051" hidden="1" x14ac:dyDescent="0.3"/>
    <row r="16052" hidden="1" x14ac:dyDescent="0.3"/>
    <row r="16053" hidden="1" x14ac:dyDescent="0.3"/>
    <row r="16054" hidden="1" x14ac:dyDescent="0.3"/>
    <row r="16055" hidden="1" x14ac:dyDescent="0.3"/>
    <row r="16056" hidden="1" x14ac:dyDescent="0.3"/>
    <row r="16057" hidden="1" x14ac:dyDescent="0.3"/>
    <row r="16058" hidden="1" x14ac:dyDescent="0.3"/>
    <row r="16059" hidden="1" x14ac:dyDescent="0.3"/>
    <row r="16060" hidden="1" x14ac:dyDescent="0.3"/>
    <row r="16061" hidden="1" x14ac:dyDescent="0.3"/>
    <row r="16062" hidden="1" x14ac:dyDescent="0.3"/>
    <row r="16063" hidden="1" x14ac:dyDescent="0.3"/>
    <row r="16064" hidden="1" x14ac:dyDescent="0.3"/>
    <row r="16065" hidden="1" x14ac:dyDescent="0.3"/>
    <row r="16066" hidden="1" x14ac:dyDescent="0.3"/>
    <row r="16067" hidden="1" x14ac:dyDescent="0.3"/>
    <row r="16068" hidden="1" x14ac:dyDescent="0.3"/>
    <row r="16069" hidden="1" x14ac:dyDescent="0.3"/>
    <row r="16070" hidden="1" x14ac:dyDescent="0.3"/>
    <row r="16071" hidden="1" x14ac:dyDescent="0.3"/>
    <row r="16072" hidden="1" x14ac:dyDescent="0.3"/>
    <row r="16073" hidden="1" x14ac:dyDescent="0.3"/>
    <row r="16074" hidden="1" x14ac:dyDescent="0.3"/>
    <row r="16075" hidden="1" x14ac:dyDescent="0.3"/>
    <row r="16076" hidden="1" x14ac:dyDescent="0.3"/>
    <row r="16077" hidden="1" x14ac:dyDescent="0.3"/>
    <row r="16078" hidden="1" x14ac:dyDescent="0.3"/>
    <row r="16079" hidden="1" x14ac:dyDescent="0.3"/>
    <row r="16080" hidden="1" x14ac:dyDescent="0.3"/>
    <row r="16081" hidden="1" x14ac:dyDescent="0.3"/>
    <row r="16082" hidden="1" x14ac:dyDescent="0.3"/>
    <row r="16083" hidden="1" x14ac:dyDescent="0.3"/>
    <row r="16084" hidden="1" x14ac:dyDescent="0.3"/>
    <row r="16085" hidden="1" x14ac:dyDescent="0.3"/>
    <row r="16086" hidden="1" x14ac:dyDescent="0.3"/>
    <row r="16087" hidden="1" x14ac:dyDescent="0.3"/>
    <row r="16088" hidden="1" x14ac:dyDescent="0.3"/>
    <row r="16089" hidden="1" x14ac:dyDescent="0.3"/>
    <row r="16090" hidden="1" x14ac:dyDescent="0.3"/>
    <row r="16091" hidden="1" x14ac:dyDescent="0.3"/>
    <row r="16092" hidden="1" x14ac:dyDescent="0.3"/>
    <row r="16093" hidden="1" x14ac:dyDescent="0.3"/>
    <row r="16094" hidden="1" x14ac:dyDescent="0.3"/>
    <row r="16095" hidden="1" x14ac:dyDescent="0.3"/>
    <row r="16096" hidden="1" x14ac:dyDescent="0.3"/>
    <row r="16097" hidden="1" x14ac:dyDescent="0.3"/>
    <row r="16098" hidden="1" x14ac:dyDescent="0.3"/>
    <row r="16099" hidden="1" x14ac:dyDescent="0.3"/>
    <row r="16100" hidden="1" x14ac:dyDescent="0.3"/>
    <row r="16101" hidden="1" x14ac:dyDescent="0.3"/>
    <row r="16102" hidden="1" x14ac:dyDescent="0.3"/>
    <row r="16103" hidden="1" x14ac:dyDescent="0.3"/>
    <row r="16104" hidden="1" x14ac:dyDescent="0.3"/>
    <row r="16105" hidden="1" x14ac:dyDescent="0.3"/>
    <row r="16106" hidden="1" x14ac:dyDescent="0.3"/>
    <row r="16107" hidden="1" x14ac:dyDescent="0.3"/>
    <row r="16108" hidden="1" x14ac:dyDescent="0.3"/>
    <row r="16109" hidden="1" x14ac:dyDescent="0.3"/>
    <row r="16110" hidden="1" x14ac:dyDescent="0.3"/>
    <row r="16111" hidden="1" x14ac:dyDescent="0.3"/>
    <row r="16112" hidden="1" x14ac:dyDescent="0.3"/>
    <row r="16113" hidden="1" x14ac:dyDescent="0.3"/>
    <row r="16114" hidden="1" x14ac:dyDescent="0.3"/>
    <row r="16115" hidden="1" x14ac:dyDescent="0.3"/>
    <row r="16116" hidden="1" x14ac:dyDescent="0.3"/>
    <row r="16117" hidden="1" x14ac:dyDescent="0.3"/>
    <row r="16118" hidden="1" x14ac:dyDescent="0.3"/>
    <row r="16119" hidden="1" x14ac:dyDescent="0.3"/>
    <row r="16120" hidden="1" x14ac:dyDescent="0.3"/>
    <row r="16121" hidden="1" x14ac:dyDescent="0.3"/>
    <row r="16122" hidden="1" x14ac:dyDescent="0.3"/>
    <row r="16123" hidden="1" x14ac:dyDescent="0.3"/>
    <row r="16124" hidden="1" x14ac:dyDescent="0.3"/>
    <row r="16125" hidden="1" x14ac:dyDescent="0.3"/>
    <row r="16126" hidden="1" x14ac:dyDescent="0.3"/>
    <row r="16127" hidden="1" x14ac:dyDescent="0.3"/>
    <row r="16128" hidden="1" x14ac:dyDescent="0.3"/>
    <row r="16129" hidden="1" x14ac:dyDescent="0.3"/>
    <row r="16130" hidden="1" x14ac:dyDescent="0.3"/>
    <row r="16131" hidden="1" x14ac:dyDescent="0.3"/>
    <row r="16132" hidden="1" x14ac:dyDescent="0.3"/>
    <row r="16133" hidden="1" x14ac:dyDescent="0.3"/>
    <row r="16134" hidden="1" x14ac:dyDescent="0.3"/>
    <row r="16135" hidden="1" x14ac:dyDescent="0.3"/>
    <row r="16136" hidden="1" x14ac:dyDescent="0.3"/>
    <row r="16137" hidden="1" x14ac:dyDescent="0.3"/>
    <row r="16138" hidden="1" x14ac:dyDescent="0.3"/>
    <row r="16139" hidden="1" x14ac:dyDescent="0.3"/>
    <row r="16140" hidden="1" x14ac:dyDescent="0.3"/>
    <row r="16141" hidden="1" x14ac:dyDescent="0.3"/>
    <row r="16142" hidden="1" x14ac:dyDescent="0.3"/>
    <row r="16143" hidden="1" x14ac:dyDescent="0.3"/>
    <row r="16144" hidden="1" x14ac:dyDescent="0.3"/>
    <row r="16145" hidden="1" x14ac:dyDescent="0.3"/>
    <row r="16146" hidden="1" x14ac:dyDescent="0.3"/>
    <row r="16147" hidden="1" x14ac:dyDescent="0.3"/>
    <row r="16148" hidden="1" x14ac:dyDescent="0.3"/>
    <row r="16149" hidden="1" x14ac:dyDescent="0.3"/>
    <row r="16150" hidden="1" x14ac:dyDescent="0.3"/>
    <row r="16151" hidden="1" x14ac:dyDescent="0.3"/>
    <row r="16152" hidden="1" x14ac:dyDescent="0.3"/>
    <row r="16153" hidden="1" x14ac:dyDescent="0.3"/>
    <row r="16154" hidden="1" x14ac:dyDescent="0.3"/>
    <row r="16155" hidden="1" x14ac:dyDescent="0.3"/>
    <row r="16156" hidden="1" x14ac:dyDescent="0.3"/>
    <row r="16157" hidden="1" x14ac:dyDescent="0.3"/>
    <row r="16158" hidden="1" x14ac:dyDescent="0.3"/>
    <row r="16159" hidden="1" x14ac:dyDescent="0.3"/>
    <row r="16160" hidden="1" x14ac:dyDescent="0.3"/>
    <row r="16161" hidden="1" x14ac:dyDescent="0.3"/>
    <row r="16162" hidden="1" x14ac:dyDescent="0.3"/>
    <row r="16163" hidden="1" x14ac:dyDescent="0.3"/>
    <row r="16164" hidden="1" x14ac:dyDescent="0.3"/>
    <row r="16165" hidden="1" x14ac:dyDescent="0.3"/>
    <row r="16166" hidden="1" x14ac:dyDescent="0.3"/>
    <row r="16167" hidden="1" x14ac:dyDescent="0.3"/>
    <row r="16168" hidden="1" x14ac:dyDescent="0.3"/>
    <row r="16169" hidden="1" x14ac:dyDescent="0.3"/>
    <row r="16170" hidden="1" x14ac:dyDescent="0.3"/>
    <row r="16171" hidden="1" x14ac:dyDescent="0.3"/>
    <row r="16172" hidden="1" x14ac:dyDescent="0.3"/>
    <row r="16173" hidden="1" x14ac:dyDescent="0.3"/>
    <row r="16174" hidden="1" x14ac:dyDescent="0.3"/>
    <row r="16175" hidden="1" x14ac:dyDescent="0.3"/>
    <row r="16176" hidden="1" x14ac:dyDescent="0.3"/>
    <row r="16177" hidden="1" x14ac:dyDescent="0.3"/>
    <row r="16178" hidden="1" x14ac:dyDescent="0.3"/>
    <row r="16179" hidden="1" x14ac:dyDescent="0.3"/>
    <row r="16180" hidden="1" x14ac:dyDescent="0.3"/>
    <row r="16181" hidden="1" x14ac:dyDescent="0.3"/>
    <row r="16182" hidden="1" x14ac:dyDescent="0.3"/>
    <row r="16183" hidden="1" x14ac:dyDescent="0.3"/>
    <row r="16184" hidden="1" x14ac:dyDescent="0.3"/>
    <row r="16185" hidden="1" x14ac:dyDescent="0.3"/>
    <row r="16186" hidden="1" x14ac:dyDescent="0.3"/>
    <row r="16187" hidden="1" x14ac:dyDescent="0.3"/>
    <row r="16188" hidden="1" x14ac:dyDescent="0.3"/>
    <row r="16189" hidden="1" x14ac:dyDescent="0.3"/>
    <row r="16190" hidden="1" x14ac:dyDescent="0.3"/>
    <row r="16191" hidden="1" x14ac:dyDescent="0.3"/>
    <row r="16192" hidden="1" x14ac:dyDescent="0.3"/>
    <row r="16193" hidden="1" x14ac:dyDescent="0.3"/>
    <row r="16194" hidden="1" x14ac:dyDescent="0.3"/>
    <row r="16195" hidden="1" x14ac:dyDescent="0.3"/>
    <row r="16196" hidden="1" x14ac:dyDescent="0.3"/>
    <row r="16197" hidden="1" x14ac:dyDescent="0.3"/>
    <row r="16198" hidden="1" x14ac:dyDescent="0.3"/>
    <row r="16199" hidden="1" x14ac:dyDescent="0.3"/>
    <row r="16200" hidden="1" x14ac:dyDescent="0.3"/>
    <row r="16201" hidden="1" x14ac:dyDescent="0.3"/>
    <row r="16202" hidden="1" x14ac:dyDescent="0.3"/>
    <row r="16203" hidden="1" x14ac:dyDescent="0.3"/>
    <row r="16204" hidden="1" x14ac:dyDescent="0.3"/>
    <row r="16205" hidden="1" x14ac:dyDescent="0.3"/>
    <row r="16206" hidden="1" x14ac:dyDescent="0.3"/>
    <row r="16207" hidden="1" x14ac:dyDescent="0.3"/>
    <row r="16208" hidden="1" x14ac:dyDescent="0.3"/>
    <row r="16209" hidden="1" x14ac:dyDescent="0.3"/>
    <row r="16210" hidden="1" x14ac:dyDescent="0.3"/>
    <row r="16211" hidden="1" x14ac:dyDescent="0.3"/>
    <row r="16212" hidden="1" x14ac:dyDescent="0.3"/>
    <row r="16213" hidden="1" x14ac:dyDescent="0.3"/>
    <row r="16214" hidden="1" x14ac:dyDescent="0.3"/>
    <row r="16215" hidden="1" x14ac:dyDescent="0.3"/>
    <row r="16216" hidden="1" x14ac:dyDescent="0.3"/>
    <row r="16217" hidden="1" x14ac:dyDescent="0.3"/>
    <row r="16218" hidden="1" x14ac:dyDescent="0.3"/>
    <row r="16219" hidden="1" x14ac:dyDescent="0.3"/>
    <row r="16220" hidden="1" x14ac:dyDescent="0.3"/>
    <row r="16221" hidden="1" x14ac:dyDescent="0.3"/>
    <row r="16222" hidden="1" x14ac:dyDescent="0.3"/>
    <row r="16223" hidden="1" x14ac:dyDescent="0.3"/>
    <row r="16224" hidden="1" x14ac:dyDescent="0.3"/>
    <row r="16225" hidden="1" x14ac:dyDescent="0.3"/>
    <row r="16226" hidden="1" x14ac:dyDescent="0.3"/>
    <row r="16227" hidden="1" x14ac:dyDescent="0.3"/>
    <row r="16228" hidden="1" x14ac:dyDescent="0.3"/>
    <row r="16229" hidden="1" x14ac:dyDescent="0.3"/>
    <row r="16230" hidden="1" x14ac:dyDescent="0.3"/>
    <row r="16231" hidden="1" x14ac:dyDescent="0.3"/>
    <row r="16232" hidden="1" x14ac:dyDescent="0.3"/>
    <row r="16233" hidden="1" x14ac:dyDescent="0.3"/>
    <row r="16234" hidden="1" x14ac:dyDescent="0.3"/>
    <row r="16235" hidden="1" x14ac:dyDescent="0.3"/>
    <row r="16236" hidden="1" x14ac:dyDescent="0.3"/>
    <row r="16237" hidden="1" x14ac:dyDescent="0.3"/>
    <row r="16238" hidden="1" x14ac:dyDescent="0.3"/>
    <row r="16239" hidden="1" x14ac:dyDescent="0.3"/>
    <row r="16240" hidden="1" x14ac:dyDescent="0.3"/>
    <row r="16241" hidden="1" x14ac:dyDescent="0.3"/>
    <row r="16242" hidden="1" x14ac:dyDescent="0.3"/>
    <row r="16243" hidden="1" x14ac:dyDescent="0.3"/>
    <row r="16244" hidden="1" x14ac:dyDescent="0.3"/>
    <row r="16245" hidden="1" x14ac:dyDescent="0.3"/>
    <row r="16246" hidden="1" x14ac:dyDescent="0.3"/>
    <row r="16247" hidden="1" x14ac:dyDescent="0.3"/>
    <row r="16248" hidden="1" x14ac:dyDescent="0.3"/>
    <row r="16249" hidden="1" x14ac:dyDescent="0.3"/>
    <row r="16250" hidden="1" x14ac:dyDescent="0.3"/>
    <row r="16251" hidden="1" x14ac:dyDescent="0.3"/>
    <row r="16252" hidden="1" x14ac:dyDescent="0.3"/>
    <row r="16253" hidden="1" x14ac:dyDescent="0.3"/>
    <row r="16254" hidden="1" x14ac:dyDescent="0.3"/>
    <row r="16255" hidden="1" x14ac:dyDescent="0.3"/>
    <row r="16256" hidden="1" x14ac:dyDescent="0.3"/>
    <row r="16257" hidden="1" x14ac:dyDescent="0.3"/>
    <row r="16258" hidden="1" x14ac:dyDescent="0.3"/>
    <row r="16259" hidden="1" x14ac:dyDescent="0.3"/>
    <row r="16260" hidden="1" x14ac:dyDescent="0.3"/>
    <row r="16261" hidden="1" x14ac:dyDescent="0.3"/>
    <row r="16262" hidden="1" x14ac:dyDescent="0.3"/>
    <row r="16263" hidden="1" x14ac:dyDescent="0.3"/>
    <row r="16264" hidden="1" x14ac:dyDescent="0.3"/>
    <row r="16265" hidden="1" x14ac:dyDescent="0.3"/>
    <row r="16266" hidden="1" x14ac:dyDescent="0.3"/>
    <row r="16267" hidden="1" x14ac:dyDescent="0.3"/>
    <row r="16268" hidden="1" x14ac:dyDescent="0.3"/>
    <row r="16269" hidden="1" x14ac:dyDescent="0.3"/>
    <row r="16270" hidden="1" x14ac:dyDescent="0.3"/>
    <row r="16271" hidden="1" x14ac:dyDescent="0.3"/>
    <row r="16272" hidden="1" x14ac:dyDescent="0.3"/>
    <row r="16273" hidden="1" x14ac:dyDescent="0.3"/>
    <row r="16274" hidden="1" x14ac:dyDescent="0.3"/>
    <row r="16275" hidden="1" x14ac:dyDescent="0.3"/>
    <row r="16276" hidden="1" x14ac:dyDescent="0.3"/>
    <row r="16277" hidden="1" x14ac:dyDescent="0.3"/>
    <row r="16278" hidden="1" x14ac:dyDescent="0.3"/>
    <row r="16279" hidden="1" x14ac:dyDescent="0.3"/>
    <row r="16280" hidden="1" x14ac:dyDescent="0.3"/>
    <row r="16281" hidden="1" x14ac:dyDescent="0.3"/>
    <row r="16282" hidden="1" x14ac:dyDescent="0.3"/>
    <row r="16283" hidden="1" x14ac:dyDescent="0.3"/>
    <row r="16284" hidden="1" x14ac:dyDescent="0.3"/>
    <row r="16285" hidden="1" x14ac:dyDescent="0.3"/>
    <row r="16286" hidden="1" x14ac:dyDescent="0.3"/>
    <row r="16287" hidden="1" x14ac:dyDescent="0.3"/>
    <row r="16288" hidden="1" x14ac:dyDescent="0.3"/>
    <row r="16289" hidden="1" x14ac:dyDescent="0.3"/>
    <row r="16290" hidden="1" x14ac:dyDescent="0.3"/>
    <row r="16291" hidden="1" x14ac:dyDescent="0.3"/>
    <row r="16292" hidden="1" x14ac:dyDescent="0.3"/>
    <row r="16293" hidden="1" x14ac:dyDescent="0.3"/>
    <row r="16294" hidden="1" x14ac:dyDescent="0.3"/>
    <row r="16295" hidden="1" x14ac:dyDescent="0.3"/>
    <row r="16296" hidden="1" x14ac:dyDescent="0.3"/>
    <row r="16297" hidden="1" x14ac:dyDescent="0.3"/>
    <row r="16298" hidden="1" x14ac:dyDescent="0.3"/>
    <row r="16299" hidden="1" x14ac:dyDescent="0.3"/>
    <row r="16300" hidden="1" x14ac:dyDescent="0.3"/>
    <row r="16301" hidden="1" x14ac:dyDescent="0.3"/>
    <row r="16302" hidden="1" x14ac:dyDescent="0.3"/>
    <row r="16303" hidden="1" x14ac:dyDescent="0.3"/>
    <row r="16304" hidden="1" x14ac:dyDescent="0.3"/>
    <row r="16305" hidden="1" x14ac:dyDescent="0.3"/>
    <row r="16306" hidden="1" x14ac:dyDescent="0.3"/>
    <row r="16307" hidden="1" x14ac:dyDescent="0.3"/>
    <row r="16308" hidden="1" x14ac:dyDescent="0.3"/>
    <row r="16309" hidden="1" x14ac:dyDescent="0.3"/>
    <row r="16310" hidden="1" x14ac:dyDescent="0.3"/>
    <row r="16311" hidden="1" x14ac:dyDescent="0.3"/>
    <row r="16312" hidden="1" x14ac:dyDescent="0.3"/>
    <row r="16313" hidden="1" x14ac:dyDescent="0.3"/>
    <row r="16314" hidden="1" x14ac:dyDescent="0.3"/>
    <row r="16315" hidden="1" x14ac:dyDescent="0.3"/>
    <row r="16316" hidden="1" x14ac:dyDescent="0.3"/>
    <row r="16317" hidden="1" x14ac:dyDescent="0.3"/>
    <row r="16318" hidden="1" x14ac:dyDescent="0.3"/>
    <row r="16319" hidden="1" x14ac:dyDescent="0.3"/>
    <row r="16320" hidden="1" x14ac:dyDescent="0.3"/>
    <row r="16321" hidden="1" x14ac:dyDescent="0.3"/>
    <row r="16322" hidden="1" x14ac:dyDescent="0.3"/>
    <row r="16323" hidden="1" x14ac:dyDescent="0.3"/>
    <row r="16324" hidden="1" x14ac:dyDescent="0.3"/>
    <row r="16325" hidden="1" x14ac:dyDescent="0.3"/>
    <row r="16326" hidden="1" x14ac:dyDescent="0.3"/>
    <row r="16327" hidden="1" x14ac:dyDescent="0.3"/>
    <row r="16328" hidden="1" x14ac:dyDescent="0.3"/>
    <row r="16329" hidden="1" x14ac:dyDescent="0.3"/>
    <row r="16330" hidden="1" x14ac:dyDescent="0.3"/>
    <row r="16331" hidden="1" x14ac:dyDescent="0.3"/>
    <row r="16332" hidden="1" x14ac:dyDescent="0.3"/>
    <row r="16333" hidden="1" x14ac:dyDescent="0.3"/>
    <row r="16334" hidden="1" x14ac:dyDescent="0.3"/>
    <row r="16335" hidden="1" x14ac:dyDescent="0.3"/>
    <row r="16336" hidden="1" x14ac:dyDescent="0.3"/>
    <row r="16337" hidden="1" x14ac:dyDescent="0.3"/>
    <row r="16338" hidden="1" x14ac:dyDescent="0.3"/>
    <row r="16339" hidden="1" x14ac:dyDescent="0.3"/>
    <row r="16340" hidden="1" x14ac:dyDescent="0.3"/>
    <row r="16341" hidden="1" x14ac:dyDescent="0.3"/>
    <row r="16342" hidden="1" x14ac:dyDescent="0.3"/>
    <row r="16343" hidden="1" x14ac:dyDescent="0.3"/>
    <row r="16344" hidden="1" x14ac:dyDescent="0.3"/>
    <row r="16345" hidden="1" x14ac:dyDescent="0.3"/>
    <row r="16346" hidden="1" x14ac:dyDescent="0.3"/>
    <row r="16347" hidden="1" x14ac:dyDescent="0.3"/>
    <row r="16348" hidden="1" x14ac:dyDescent="0.3"/>
    <row r="16349" hidden="1" x14ac:dyDescent="0.3"/>
    <row r="16350" hidden="1" x14ac:dyDescent="0.3"/>
    <row r="16351" hidden="1" x14ac:dyDescent="0.3"/>
    <row r="16352" hidden="1" x14ac:dyDescent="0.3"/>
    <row r="16353" hidden="1" x14ac:dyDescent="0.3"/>
    <row r="16354" hidden="1" x14ac:dyDescent="0.3"/>
    <row r="16355" hidden="1" x14ac:dyDescent="0.3"/>
    <row r="16356" hidden="1" x14ac:dyDescent="0.3"/>
    <row r="16357" hidden="1" x14ac:dyDescent="0.3"/>
    <row r="16358" hidden="1" x14ac:dyDescent="0.3"/>
    <row r="16359" hidden="1" x14ac:dyDescent="0.3"/>
    <row r="16360" hidden="1" x14ac:dyDescent="0.3"/>
    <row r="16361" hidden="1" x14ac:dyDescent="0.3"/>
    <row r="16362" hidden="1" x14ac:dyDescent="0.3"/>
    <row r="16363" hidden="1" x14ac:dyDescent="0.3"/>
    <row r="16364" hidden="1" x14ac:dyDescent="0.3"/>
    <row r="16365" hidden="1" x14ac:dyDescent="0.3"/>
    <row r="16366" hidden="1" x14ac:dyDescent="0.3"/>
    <row r="16367" hidden="1" x14ac:dyDescent="0.3"/>
    <row r="16368" hidden="1" x14ac:dyDescent="0.3"/>
    <row r="16369" hidden="1" x14ac:dyDescent="0.3"/>
    <row r="16370" hidden="1" x14ac:dyDescent="0.3"/>
    <row r="16371" hidden="1" x14ac:dyDescent="0.3"/>
    <row r="16372" hidden="1" x14ac:dyDescent="0.3"/>
    <row r="16373" hidden="1" x14ac:dyDescent="0.3"/>
    <row r="16374" hidden="1" x14ac:dyDescent="0.3"/>
    <row r="16375" hidden="1" x14ac:dyDescent="0.3"/>
    <row r="16376" hidden="1" x14ac:dyDescent="0.3"/>
    <row r="16377" hidden="1" x14ac:dyDescent="0.3"/>
    <row r="16378" hidden="1" x14ac:dyDescent="0.3"/>
    <row r="16379" hidden="1" x14ac:dyDescent="0.3"/>
    <row r="16380" hidden="1" x14ac:dyDescent="0.3"/>
    <row r="16381" hidden="1" x14ac:dyDescent="0.3"/>
    <row r="16382" hidden="1" x14ac:dyDescent="0.3"/>
    <row r="16383" hidden="1" x14ac:dyDescent="0.3"/>
    <row r="16384" hidden="1" x14ac:dyDescent="0.3"/>
    <row r="16385" hidden="1" x14ac:dyDescent="0.3"/>
    <row r="16386" hidden="1" x14ac:dyDescent="0.3"/>
    <row r="16387" hidden="1" x14ac:dyDescent="0.3"/>
    <row r="16388" hidden="1" x14ac:dyDescent="0.3"/>
    <row r="16389" hidden="1" x14ac:dyDescent="0.3"/>
    <row r="16390" hidden="1" x14ac:dyDescent="0.3"/>
    <row r="16391" hidden="1" x14ac:dyDescent="0.3"/>
    <row r="16392" hidden="1" x14ac:dyDescent="0.3"/>
    <row r="16393" hidden="1" x14ac:dyDescent="0.3"/>
    <row r="16394" hidden="1" x14ac:dyDescent="0.3"/>
    <row r="16395" hidden="1" x14ac:dyDescent="0.3"/>
    <row r="16396" hidden="1" x14ac:dyDescent="0.3"/>
    <row r="16397" hidden="1" x14ac:dyDescent="0.3"/>
    <row r="16398" hidden="1" x14ac:dyDescent="0.3"/>
    <row r="16399" hidden="1" x14ac:dyDescent="0.3"/>
    <row r="16400" hidden="1" x14ac:dyDescent="0.3"/>
    <row r="16401" hidden="1" x14ac:dyDescent="0.3"/>
    <row r="16402" hidden="1" x14ac:dyDescent="0.3"/>
    <row r="16403" hidden="1" x14ac:dyDescent="0.3"/>
    <row r="16404" hidden="1" x14ac:dyDescent="0.3"/>
    <row r="16405" hidden="1" x14ac:dyDescent="0.3"/>
    <row r="16406" hidden="1" x14ac:dyDescent="0.3"/>
    <row r="16407" hidden="1" x14ac:dyDescent="0.3"/>
    <row r="16408" hidden="1" x14ac:dyDescent="0.3"/>
    <row r="16409" hidden="1" x14ac:dyDescent="0.3"/>
    <row r="16410" hidden="1" x14ac:dyDescent="0.3"/>
    <row r="16411" hidden="1" x14ac:dyDescent="0.3"/>
    <row r="16412" hidden="1" x14ac:dyDescent="0.3"/>
    <row r="16413" hidden="1" x14ac:dyDescent="0.3"/>
    <row r="16414" hidden="1" x14ac:dyDescent="0.3"/>
    <row r="16415" hidden="1" x14ac:dyDescent="0.3"/>
    <row r="16416" hidden="1" x14ac:dyDescent="0.3"/>
    <row r="16417" hidden="1" x14ac:dyDescent="0.3"/>
    <row r="16418" hidden="1" x14ac:dyDescent="0.3"/>
    <row r="16419" hidden="1" x14ac:dyDescent="0.3"/>
    <row r="16420" hidden="1" x14ac:dyDescent="0.3"/>
    <row r="16421" hidden="1" x14ac:dyDescent="0.3"/>
    <row r="16422" hidden="1" x14ac:dyDescent="0.3"/>
    <row r="16423" hidden="1" x14ac:dyDescent="0.3"/>
    <row r="16424" hidden="1" x14ac:dyDescent="0.3"/>
    <row r="16425" hidden="1" x14ac:dyDescent="0.3"/>
    <row r="16426" hidden="1" x14ac:dyDescent="0.3"/>
    <row r="16427" hidden="1" x14ac:dyDescent="0.3"/>
    <row r="16428" hidden="1" x14ac:dyDescent="0.3"/>
    <row r="16429" hidden="1" x14ac:dyDescent="0.3"/>
    <row r="16430" hidden="1" x14ac:dyDescent="0.3"/>
    <row r="16431" hidden="1" x14ac:dyDescent="0.3"/>
    <row r="16432" hidden="1" x14ac:dyDescent="0.3"/>
    <row r="16433" hidden="1" x14ac:dyDescent="0.3"/>
    <row r="16434" hidden="1" x14ac:dyDescent="0.3"/>
    <row r="16435" hidden="1" x14ac:dyDescent="0.3"/>
    <row r="16436" hidden="1" x14ac:dyDescent="0.3"/>
    <row r="16437" hidden="1" x14ac:dyDescent="0.3"/>
    <row r="16438" hidden="1" x14ac:dyDescent="0.3"/>
    <row r="16439" hidden="1" x14ac:dyDescent="0.3"/>
    <row r="16440" hidden="1" x14ac:dyDescent="0.3"/>
    <row r="16441" hidden="1" x14ac:dyDescent="0.3"/>
    <row r="16442" hidden="1" x14ac:dyDescent="0.3"/>
    <row r="16443" hidden="1" x14ac:dyDescent="0.3"/>
    <row r="16444" hidden="1" x14ac:dyDescent="0.3"/>
    <row r="16445" hidden="1" x14ac:dyDescent="0.3"/>
    <row r="16446" hidden="1" x14ac:dyDescent="0.3"/>
    <row r="16447" hidden="1" x14ac:dyDescent="0.3"/>
    <row r="16448" hidden="1" x14ac:dyDescent="0.3"/>
    <row r="16449" hidden="1" x14ac:dyDescent="0.3"/>
    <row r="16450" hidden="1" x14ac:dyDescent="0.3"/>
    <row r="16451" hidden="1" x14ac:dyDescent="0.3"/>
    <row r="16452" hidden="1" x14ac:dyDescent="0.3"/>
    <row r="16453" hidden="1" x14ac:dyDescent="0.3"/>
    <row r="16454" hidden="1" x14ac:dyDescent="0.3"/>
    <row r="16455" hidden="1" x14ac:dyDescent="0.3"/>
    <row r="16456" hidden="1" x14ac:dyDescent="0.3"/>
    <row r="16457" hidden="1" x14ac:dyDescent="0.3"/>
    <row r="16458" hidden="1" x14ac:dyDescent="0.3"/>
    <row r="16459" hidden="1" x14ac:dyDescent="0.3"/>
    <row r="16460" hidden="1" x14ac:dyDescent="0.3"/>
    <row r="16461" hidden="1" x14ac:dyDescent="0.3"/>
    <row r="16462" hidden="1" x14ac:dyDescent="0.3"/>
    <row r="16463" hidden="1" x14ac:dyDescent="0.3"/>
    <row r="16464" hidden="1" x14ac:dyDescent="0.3"/>
    <row r="16465" hidden="1" x14ac:dyDescent="0.3"/>
    <row r="16466" hidden="1" x14ac:dyDescent="0.3"/>
    <row r="16467" hidden="1" x14ac:dyDescent="0.3"/>
    <row r="16468" hidden="1" x14ac:dyDescent="0.3"/>
    <row r="16469" hidden="1" x14ac:dyDescent="0.3"/>
    <row r="16470" hidden="1" x14ac:dyDescent="0.3"/>
    <row r="16471" hidden="1" x14ac:dyDescent="0.3"/>
    <row r="16472" hidden="1" x14ac:dyDescent="0.3"/>
    <row r="16473" hidden="1" x14ac:dyDescent="0.3"/>
    <row r="16474" hidden="1" x14ac:dyDescent="0.3"/>
    <row r="16475" hidden="1" x14ac:dyDescent="0.3"/>
    <row r="16476" hidden="1" x14ac:dyDescent="0.3"/>
    <row r="16477" hidden="1" x14ac:dyDescent="0.3"/>
    <row r="16478" hidden="1" x14ac:dyDescent="0.3"/>
    <row r="16479" hidden="1" x14ac:dyDescent="0.3"/>
    <row r="16480" hidden="1" x14ac:dyDescent="0.3"/>
    <row r="16481" hidden="1" x14ac:dyDescent="0.3"/>
    <row r="16482" hidden="1" x14ac:dyDescent="0.3"/>
    <row r="16483" hidden="1" x14ac:dyDescent="0.3"/>
    <row r="16484" hidden="1" x14ac:dyDescent="0.3"/>
    <row r="16485" hidden="1" x14ac:dyDescent="0.3"/>
    <row r="16486" hidden="1" x14ac:dyDescent="0.3"/>
    <row r="16487" hidden="1" x14ac:dyDescent="0.3"/>
    <row r="16488" hidden="1" x14ac:dyDescent="0.3"/>
    <row r="16489" hidden="1" x14ac:dyDescent="0.3"/>
    <row r="16490" hidden="1" x14ac:dyDescent="0.3"/>
    <row r="16491" hidden="1" x14ac:dyDescent="0.3"/>
    <row r="16492" hidden="1" x14ac:dyDescent="0.3"/>
    <row r="16493" hidden="1" x14ac:dyDescent="0.3"/>
    <row r="16494" hidden="1" x14ac:dyDescent="0.3"/>
    <row r="16495" hidden="1" x14ac:dyDescent="0.3"/>
    <row r="16496" hidden="1" x14ac:dyDescent="0.3"/>
    <row r="16497" hidden="1" x14ac:dyDescent="0.3"/>
    <row r="16498" hidden="1" x14ac:dyDescent="0.3"/>
    <row r="16499" hidden="1" x14ac:dyDescent="0.3"/>
    <row r="16500" hidden="1" x14ac:dyDescent="0.3"/>
    <row r="16501" hidden="1" x14ac:dyDescent="0.3"/>
    <row r="16502" hidden="1" x14ac:dyDescent="0.3"/>
    <row r="16503" hidden="1" x14ac:dyDescent="0.3"/>
    <row r="16504" hidden="1" x14ac:dyDescent="0.3"/>
    <row r="16505" hidden="1" x14ac:dyDescent="0.3"/>
    <row r="16506" hidden="1" x14ac:dyDescent="0.3"/>
    <row r="16507" hidden="1" x14ac:dyDescent="0.3"/>
    <row r="16508" hidden="1" x14ac:dyDescent="0.3"/>
    <row r="16509" hidden="1" x14ac:dyDescent="0.3"/>
    <row r="16510" hidden="1" x14ac:dyDescent="0.3"/>
    <row r="16511" hidden="1" x14ac:dyDescent="0.3"/>
    <row r="16512" hidden="1" x14ac:dyDescent="0.3"/>
    <row r="16513" hidden="1" x14ac:dyDescent="0.3"/>
    <row r="16514" hidden="1" x14ac:dyDescent="0.3"/>
    <row r="16515" hidden="1" x14ac:dyDescent="0.3"/>
    <row r="16516" hidden="1" x14ac:dyDescent="0.3"/>
    <row r="16517" hidden="1" x14ac:dyDescent="0.3"/>
    <row r="16518" hidden="1" x14ac:dyDescent="0.3"/>
    <row r="16519" hidden="1" x14ac:dyDescent="0.3"/>
    <row r="16520" hidden="1" x14ac:dyDescent="0.3"/>
    <row r="16521" hidden="1" x14ac:dyDescent="0.3"/>
    <row r="16522" hidden="1" x14ac:dyDescent="0.3"/>
    <row r="16523" hidden="1" x14ac:dyDescent="0.3"/>
    <row r="16524" hidden="1" x14ac:dyDescent="0.3"/>
    <row r="16525" hidden="1" x14ac:dyDescent="0.3"/>
    <row r="16526" hidden="1" x14ac:dyDescent="0.3"/>
    <row r="16527" hidden="1" x14ac:dyDescent="0.3"/>
    <row r="16528" hidden="1" x14ac:dyDescent="0.3"/>
    <row r="16529" hidden="1" x14ac:dyDescent="0.3"/>
    <row r="16530" hidden="1" x14ac:dyDescent="0.3"/>
    <row r="16531" hidden="1" x14ac:dyDescent="0.3"/>
    <row r="16532" hidden="1" x14ac:dyDescent="0.3"/>
    <row r="16533" hidden="1" x14ac:dyDescent="0.3"/>
    <row r="16534" hidden="1" x14ac:dyDescent="0.3"/>
    <row r="16535" hidden="1" x14ac:dyDescent="0.3"/>
    <row r="16536" hidden="1" x14ac:dyDescent="0.3"/>
    <row r="16537" hidden="1" x14ac:dyDescent="0.3"/>
    <row r="16538" hidden="1" x14ac:dyDescent="0.3"/>
    <row r="16539" hidden="1" x14ac:dyDescent="0.3"/>
    <row r="16540" hidden="1" x14ac:dyDescent="0.3"/>
    <row r="16541" hidden="1" x14ac:dyDescent="0.3"/>
    <row r="16542" hidden="1" x14ac:dyDescent="0.3"/>
    <row r="16543" hidden="1" x14ac:dyDescent="0.3"/>
    <row r="16544" hidden="1" x14ac:dyDescent="0.3"/>
    <row r="16545" hidden="1" x14ac:dyDescent="0.3"/>
    <row r="16546" hidden="1" x14ac:dyDescent="0.3"/>
    <row r="16547" hidden="1" x14ac:dyDescent="0.3"/>
    <row r="16548" hidden="1" x14ac:dyDescent="0.3"/>
    <row r="16549" hidden="1" x14ac:dyDescent="0.3"/>
    <row r="16550" hidden="1" x14ac:dyDescent="0.3"/>
    <row r="16551" hidden="1" x14ac:dyDescent="0.3"/>
    <row r="16552" hidden="1" x14ac:dyDescent="0.3"/>
    <row r="16553" hidden="1" x14ac:dyDescent="0.3"/>
    <row r="16554" hidden="1" x14ac:dyDescent="0.3"/>
    <row r="16555" hidden="1" x14ac:dyDescent="0.3"/>
    <row r="16556" hidden="1" x14ac:dyDescent="0.3"/>
    <row r="16557" hidden="1" x14ac:dyDescent="0.3"/>
    <row r="16558" hidden="1" x14ac:dyDescent="0.3"/>
    <row r="16559" hidden="1" x14ac:dyDescent="0.3"/>
    <row r="16560" hidden="1" x14ac:dyDescent="0.3"/>
    <row r="16561" hidden="1" x14ac:dyDescent="0.3"/>
    <row r="16562" hidden="1" x14ac:dyDescent="0.3"/>
    <row r="16563" hidden="1" x14ac:dyDescent="0.3"/>
    <row r="16564" hidden="1" x14ac:dyDescent="0.3"/>
    <row r="16565" hidden="1" x14ac:dyDescent="0.3"/>
    <row r="16566" hidden="1" x14ac:dyDescent="0.3"/>
    <row r="16567" hidden="1" x14ac:dyDescent="0.3"/>
    <row r="16568" hidden="1" x14ac:dyDescent="0.3"/>
    <row r="16569" hidden="1" x14ac:dyDescent="0.3"/>
    <row r="16570" hidden="1" x14ac:dyDescent="0.3"/>
    <row r="16571" hidden="1" x14ac:dyDescent="0.3"/>
    <row r="16572" hidden="1" x14ac:dyDescent="0.3"/>
    <row r="16573" hidden="1" x14ac:dyDescent="0.3"/>
    <row r="16574" hidden="1" x14ac:dyDescent="0.3"/>
    <row r="16575" hidden="1" x14ac:dyDescent="0.3"/>
    <row r="16576" hidden="1" x14ac:dyDescent="0.3"/>
    <row r="16577" hidden="1" x14ac:dyDescent="0.3"/>
    <row r="16578" hidden="1" x14ac:dyDescent="0.3"/>
    <row r="16579" hidden="1" x14ac:dyDescent="0.3"/>
    <row r="16580" hidden="1" x14ac:dyDescent="0.3"/>
    <row r="16581" hidden="1" x14ac:dyDescent="0.3"/>
    <row r="16582" hidden="1" x14ac:dyDescent="0.3"/>
    <row r="16583" hidden="1" x14ac:dyDescent="0.3"/>
    <row r="16584" hidden="1" x14ac:dyDescent="0.3"/>
    <row r="16585" hidden="1" x14ac:dyDescent="0.3"/>
    <row r="16586" hidden="1" x14ac:dyDescent="0.3"/>
    <row r="16587" hidden="1" x14ac:dyDescent="0.3"/>
    <row r="16588" hidden="1" x14ac:dyDescent="0.3"/>
    <row r="16589" hidden="1" x14ac:dyDescent="0.3"/>
    <row r="16590" hidden="1" x14ac:dyDescent="0.3"/>
    <row r="16591" hidden="1" x14ac:dyDescent="0.3"/>
    <row r="16592" hidden="1" x14ac:dyDescent="0.3"/>
    <row r="16593" hidden="1" x14ac:dyDescent="0.3"/>
    <row r="16594" hidden="1" x14ac:dyDescent="0.3"/>
    <row r="16595" hidden="1" x14ac:dyDescent="0.3"/>
    <row r="16596" hidden="1" x14ac:dyDescent="0.3"/>
    <row r="16597" hidden="1" x14ac:dyDescent="0.3"/>
    <row r="16598" hidden="1" x14ac:dyDescent="0.3"/>
    <row r="16599" hidden="1" x14ac:dyDescent="0.3"/>
    <row r="16600" hidden="1" x14ac:dyDescent="0.3"/>
    <row r="16601" hidden="1" x14ac:dyDescent="0.3"/>
    <row r="16602" hidden="1" x14ac:dyDescent="0.3"/>
    <row r="16603" hidden="1" x14ac:dyDescent="0.3"/>
    <row r="16604" hidden="1" x14ac:dyDescent="0.3"/>
    <row r="16605" hidden="1" x14ac:dyDescent="0.3"/>
    <row r="16606" hidden="1" x14ac:dyDescent="0.3"/>
    <row r="16607" hidden="1" x14ac:dyDescent="0.3"/>
    <row r="16608" hidden="1" x14ac:dyDescent="0.3"/>
    <row r="16609" hidden="1" x14ac:dyDescent="0.3"/>
    <row r="16610" hidden="1" x14ac:dyDescent="0.3"/>
    <row r="16611" hidden="1" x14ac:dyDescent="0.3"/>
    <row r="16612" hidden="1" x14ac:dyDescent="0.3"/>
    <row r="16613" hidden="1" x14ac:dyDescent="0.3"/>
    <row r="16614" hidden="1" x14ac:dyDescent="0.3"/>
    <row r="16615" hidden="1" x14ac:dyDescent="0.3"/>
    <row r="16616" hidden="1" x14ac:dyDescent="0.3"/>
    <row r="16617" hidden="1" x14ac:dyDescent="0.3"/>
    <row r="16618" hidden="1" x14ac:dyDescent="0.3"/>
    <row r="16619" hidden="1" x14ac:dyDescent="0.3"/>
    <row r="16620" hidden="1" x14ac:dyDescent="0.3"/>
    <row r="16621" hidden="1" x14ac:dyDescent="0.3"/>
    <row r="16622" hidden="1" x14ac:dyDescent="0.3"/>
    <row r="16623" hidden="1" x14ac:dyDescent="0.3"/>
    <row r="16624" hidden="1" x14ac:dyDescent="0.3"/>
    <row r="16625" hidden="1" x14ac:dyDescent="0.3"/>
    <row r="16626" hidden="1" x14ac:dyDescent="0.3"/>
    <row r="16627" hidden="1" x14ac:dyDescent="0.3"/>
    <row r="16628" hidden="1" x14ac:dyDescent="0.3"/>
    <row r="16629" hidden="1" x14ac:dyDescent="0.3"/>
    <row r="16630" hidden="1" x14ac:dyDescent="0.3"/>
    <row r="16631" hidden="1" x14ac:dyDescent="0.3"/>
    <row r="16632" hidden="1" x14ac:dyDescent="0.3"/>
    <row r="16633" hidden="1" x14ac:dyDescent="0.3"/>
    <row r="16634" hidden="1" x14ac:dyDescent="0.3"/>
    <row r="16635" hidden="1" x14ac:dyDescent="0.3"/>
    <row r="16636" hidden="1" x14ac:dyDescent="0.3"/>
    <row r="16637" hidden="1" x14ac:dyDescent="0.3"/>
    <row r="16638" hidden="1" x14ac:dyDescent="0.3"/>
    <row r="16639" hidden="1" x14ac:dyDescent="0.3"/>
    <row r="16640" hidden="1" x14ac:dyDescent="0.3"/>
    <row r="16641" hidden="1" x14ac:dyDescent="0.3"/>
    <row r="16642" hidden="1" x14ac:dyDescent="0.3"/>
    <row r="16643" hidden="1" x14ac:dyDescent="0.3"/>
    <row r="16644" hidden="1" x14ac:dyDescent="0.3"/>
    <row r="16645" hidden="1" x14ac:dyDescent="0.3"/>
    <row r="16646" hidden="1" x14ac:dyDescent="0.3"/>
    <row r="16647" hidden="1" x14ac:dyDescent="0.3"/>
    <row r="16648" hidden="1" x14ac:dyDescent="0.3"/>
    <row r="16649" hidden="1" x14ac:dyDescent="0.3"/>
    <row r="16650" hidden="1" x14ac:dyDescent="0.3"/>
    <row r="16651" hidden="1" x14ac:dyDescent="0.3"/>
    <row r="16652" hidden="1" x14ac:dyDescent="0.3"/>
    <row r="16653" hidden="1" x14ac:dyDescent="0.3"/>
    <row r="16654" hidden="1" x14ac:dyDescent="0.3"/>
    <row r="16655" hidden="1" x14ac:dyDescent="0.3"/>
    <row r="16656" hidden="1" x14ac:dyDescent="0.3"/>
    <row r="16657" hidden="1" x14ac:dyDescent="0.3"/>
    <row r="16658" hidden="1" x14ac:dyDescent="0.3"/>
    <row r="16659" hidden="1" x14ac:dyDescent="0.3"/>
    <row r="16660" hidden="1" x14ac:dyDescent="0.3"/>
    <row r="16661" hidden="1" x14ac:dyDescent="0.3"/>
    <row r="16662" hidden="1" x14ac:dyDescent="0.3"/>
    <row r="16663" hidden="1" x14ac:dyDescent="0.3"/>
    <row r="16664" hidden="1" x14ac:dyDescent="0.3"/>
    <row r="16665" hidden="1" x14ac:dyDescent="0.3"/>
    <row r="16666" hidden="1" x14ac:dyDescent="0.3"/>
    <row r="16667" hidden="1" x14ac:dyDescent="0.3"/>
    <row r="16668" hidden="1" x14ac:dyDescent="0.3"/>
    <row r="16669" hidden="1" x14ac:dyDescent="0.3"/>
    <row r="16670" hidden="1" x14ac:dyDescent="0.3"/>
    <row r="16671" hidden="1" x14ac:dyDescent="0.3"/>
    <row r="16672" hidden="1" x14ac:dyDescent="0.3"/>
    <row r="16673" hidden="1" x14ac:dyDescent="0.3"/>
    <row r="16674" hidden="1" x14ac:dyDescent="0.3"/>
    <row r="16675" hidden="1" x14ac:dyDescent="0.3"/>
    <row r="16676" hidden="1" x14ac:dyDescent="0.3"/>
    <row r="16677" hidden="1" x14ac:dyDescent="0.3"/>
    <row r="16678" hidden="1" x14ac:dyDescent="0.3"/>
    <row r="16679" hidden="1" x14ac:dyDescent="0.3"/>
    <row r="16680" hidden="1" x14ac:dyDescent="0.3"/>
    <row r="16681" hidden="1" x14ac:dyDescent="0.3"/>
    <row r="16682" hidden="1" x14ac:dyDescent="0.3"/>
    <row r="16683" hidden="1" x14ac:dyDescent="0.3"/>
    <row r="16684" hidden="1" x14ac:dyDescent="0.3"/>
    <row r="16685" hidden="1" x14ac:dyDescent="0.3"/>
    <row r="16686" hidden="1" x14ac:dyDescent="0.3"/>
    <row r="16687" hidden="1" x14ac:dyDescent="0.3"/>
    <row r="16688" hidden="1" x14ac:dyDescent="0.3"/>
    <row r="16689" hidden="1" x14ac:dyDescent="0.3"/>
    <row r="16690" hidden="1" x14ac:dyDescent="0.3"/>
    <row r="16691" hidden="1" x14ac:dyDescent="0.3"/>
    <row r="16692" hidden="1" x14ac:dyDescent="0.3"/>
    <row r="16693" hidden="1" x14ac:dyDescent="0.3"/>
    <row r="16694" hidden="1" x14ac:dyDescent="0.3"/>
    <row r="16695" hidden="1" x14ac:dyDescent="0.3"/>
    <row r="16696" hidden="1" x14ac:dyDescent="0.3"/>
    <row r="16697" hidden="1" x14ac:dyDescent="0.3"/>
    <row r="16698" hidden="1" x14ac:dyDescent="0.3"/>
    <row r="16699" hidden="1" x14ac:dyDescent="0.3"/>
    <row r="16700" hidden="1" x14ac:dyDescent="0.3"/>
    <row r="16701" hidden="1" x14ac:dyDescent="0.3"/>
    <row r="16702" hidden="1" x14ac:dyDescent="0.3"/>
    <row r="16703" hidden="1" x14ac:dyDescent="0.3"/>
    <row r="16704" hidden="1" x14ac:dyDescent="0.3"/>
    <row r="16705" hidden="1" x14ac:dyDescent="0.3"/>
    <row r="16706" hidden="1" x14ac:dyDescent="0.3"/>
    <row r="16707" hidden="1" x14ac:dyDescent="0.3"/>
    <row r="16708" hidden="1" x14ac:dyDescent="0.3"/>
    <row r="16709" hidden="1" x14ac:dyDescent="0.3"/>
    <row r="16710" hidden="1" x14ac:dyDescent="0.3"/>
    <row r="16711" hidden="1" x14ac:dyDescent="0.3"/>
    <row r="16712" hidden="1" x14ac:dyDescent="0.3"/>
    <row r="16713" hidden="1" x14ac:dyDescent="0.3"/>
    <row r="16714" hidden="1" x14ac:dyDescent="0.3"/>
    <row r="16715" hidden="1" x14ac:dyDescent="0.3"/>
    <row r="16716" hidden="1" x14ac:dyDescent="0.3"/>
    <row r="16717" hidden="1" x14ac:dyDescent="0.3"/>
    <row r="16718" hidden="1" x14ac:dyDescent="0.3"/>
    <row r="16719" hidden="1" x14ac:dyDescent="0.3"/>
    <row r="16720" hidden="1" x14ac:dyDescent="0.3"/>
    <row r="16721" hidden="1" x14ac:dyDescent="0.3"/>
    <row r="16722" hidden="1" x14ac:dyDescent="0.3"/>
    <row r="16723" hidden="1" x14ac:dyDescent="0.3"/>
    <row r="16724" hidden="1" x14ac:dyDescent="0.3"/>
    <row r="16725" hidden="1" x14ac:dyDescent="0.3"/>
    <row r="16726" hidden="1" x14ac:dyDescent="0.3"/>
    <row r="16727" hidden="1" x14ac:dyDescent="0.3"/>
    <row r="16728" hidden="1" x14ac:dyDescent="0.3"/>
    <row r="16729" hidden="1" x14ac:dyDescent="0.3"/>
    <row r="16730" hidden="1" x14ac:dyDescent="0.3"/>
    <row r="16731" hidden="1" x14ac:dyDescent="0.3"/>
    <row r="16732" hidden="1" x14ac:dyDescent="0.3"/>
    <row r="16733" hidden="1" x14ac:dyDescent="0.3"/>
    <row r="16734" hidden="1" x14ac:dyDescent="0.3"/>
    <row r="16735" hidden="1" x14ac:dyDescent="0.3"/>
    <row r="16736" hidden="1" x14ac:dyDescent="0.3"/>
    <row r="16737" hidden="1" x14ac:dyDescent="0.3"/>
    <row r="16738" hidden="1" x14ac:dyDescent="0.3"/>
    <row r="16739" hidden="1" x14ac:dyDescent="0.3"/>
    <row r="16740" hidden="1" x14ac:dyDescent="0.3"/>
    <row r="16741" hidden="1" x14ac:dyDescent="0.3"/>
    <row r="16742" hidden="1" x14ac:dyDescent="0.3"/>
    <row r="16743" hidden="1" x14ac:dyDescent="0.3"/>
    <row r="16744" hidden="1" x14ac:dyDescent="0.3"/>
    <row r="16745" hidden="1" x14ac:dyDescent="0.3"/>
    <row r="16746" hidden="1" x14ac:dyDescent="0.3"/>
    <row r="16747" hidden="1" x14ac:dyDescent="0.3"/>
    <row r="16748" hidden="1" x14ac:dyDescent="0.3"/>
    <row r="16749" hidden="1" x14ac:dyDescent="0.3"/>
    <row r="16750" hidden="1" x14ac:dyDescent="0.3"/>
    <row r="16751" hidden="1" x14ac:dyDescent="0.3"/>
    <row r="16752" hidden="1" x14ac:dyDescent="0.3"/>
    <row r="16753" hidden="1" x14ac:dyDescent="0.3"/>
    <row r="16754" hidden="1" x14ac:dyDescent="0.3"/>
    <row r="16755" hidden="1" x14ac:dyDescent="0.3"/>
    <row r="16756" hidden="1" x14ac:dyDescent="0.3"/>
    <row r="16757" hidden="1" x14ac:dyDescent="0.3"/>
    <row r="16758" hidden="1" x14ac:dyDescent="0.3"/>
    <row r="16759" hidden="1" x14ac:dyDescent="0.3"/>
    <row r="16760" hidden="1" x14ac:dyDescent="0.3"/>
    <row r="16761" hidden="1" x14ac:dyDescent="0.3"/>
    <row r="16762" hidden="1" x14ac:dyDescent="0.3"/>
    <row r="16763" hidden="1" x14ac:dyDescent="0.3"/>
    <row r="16764" hidden="1" x14ac:dyDescent="0.3"/>
    <row r="16765" hidden="1" x14ac:dyDescent="0.3"/>
    <row r="16766" hidden="1" x14ac:dyDescent="0.3"/>
    <row r="16767" hidden="1" x14ac:dyDescent="0.3"/>
    <row r="16768" hidden="1" x14ac:dyDescent="0.3"/>
    <row r="16769" hidden="1" x14ac:dyDescent="0.3"/>
    <row r="16770" hidden="1" x14ac:dyDescent="0.3"/>
    <row r="16771" hidden="1" x14ac:dyDescent="0.3"/>
    <row r="16772" hidden="1" x14ac:dyDescent="0.3"/>
    <row r="16773" hidden="1" x14ac:dyDescent="0.3"/>
    <row r="16774" hidden="1" x14ac:dyDescent="0.3"/>
    <row r="16775" hidden="1" x14ac:dyDescent="0.3"/>
    <row r="16776" hidden="1" x14ac:dyDescent="0.3"/>
    <row r="16777" hidden="1" x14ac:dyDescent="0.3"/>
    <row r="16778" hidden="1" x14ac:dyDescent="0.3"/>
    <row r="16779" hidden="1" x14ac:dyDescent="0.3"/>
    <row r="16780" hidden="1" x14ac:dyDescent="0.3"/>
    <row r="16781" hidden="1" x14ac:dyDescent="0.3"/>
    <row r="16782" hidden="1" x14ac:dyDescent="0.3"/>
    <row r="16783" hidden="1" x14ac:dyDescent="0.3"/>
    <row r="16784" hidden="1" x14ac:dyDescent="0.3"/>
    <row r="16785" hidden="1" x14ac:dyDescent="0.3"/>
    <row r="16786" hidden="1" x14ac:dyDescent="0.3"/>
    <row r="16787" hidden="1" x14ac:dyDescent="0.3"/>
    <row r="16788" hidden="1" x14ac:dyDescent="0.3"/>
    <row r="16789" hidden="1" x14ac:dyDescent="0.3"/>
    <row r="16790" hidden="1" x14ac:dyDescent="0.3"/>
    <row r="16791" hidden="1" x14ac:dyDescent="0.3"/>
    <row r="16792" hidden="1" x14ac:dyDescent="0.3"/>
    <row r="16793" hidden="1" x14ac:dyDescent="0.3"/>
    <row r="16794" hidden="1" x14ac:dyDescent="0.3"/>
    <row r="16795" hidden="1" x14ac:dyDescent="0.3"/>
    <row r="16796" hidden="1" x14ac:dyDescent="0.3"/>
    <row r="16797" hidden="1" x14ac:dyDescent="0.3"/>
    <row r="16798" hidden="1" x14ac:dyDescent="0.3"/>
    <row r="16799" hidden="1" x14ac:dyDescent="0.3"/>
    <row r="16800" hidden="1" x14ac:dyDescent="0.3"/>
    <row r="16801" hidden="1" x14ac:dyDescent="0.3"/>
    <row r="16802" hidden="1" x14ac:dyDescent="0.3"/>
    <row r="16803" hidden="1" x14ac:dyDescent="0.3"/>
    <row r="16804" hidden="1" x14ac:dyDescent="0.3"/>
    <row r="16805" hidden="1" x14ac:dyDescent="0.3"/>
    <row r="16806" hidden="1" x14ac:dyDescent="0.3"/>
    <row r="16807" hidden="1" x14ac:dyDescent="0.3"/>
    <row r="16808" hidden="1" x14ac:dyDescent="0.3"/>
    <row r="16809" hidden="1" x14ac:dyDescent="0.3"/>
    <row r="16810" hidden="1" x14ac:dyDescent="0.3"/>
    <row r="16811" hidden="1" x14ac:dyDescent="0.3"/>
    <row r="16812" hidden="1" x14ac:dyDescent="0.3"/>
    <row r="16813" hidden="1" x14ac:dyDescent="0.3"/>
    <row r="16814" hidden="1" x14ac:dyDescent="0.3"/>
    <row r="16815" hidden="1" x14ac:dyDescent="0.3"/>
    <row r="16816" hidden="1" x14ac:dyDescent="0.3"/>
    <row r="16817" hidden="1" x14ac:dyDescent="0.3"/>
    <row r="16818" hidden="1" x14ac:dyDescent="0.3"/>
    <row r="16819" hidden="1" x14ac:dyDescent="0.3"/>
    <row r="16820" hidden="1" x14ac:dyDescent="0.3"/>
    <row r="16821" hidden="1" x14ac:dyDescent="0.3"/>
    <row r="16822" hidden="1" x14ac:dyDescent="0.3"/>
    <row r="16823" hidden="1" x14ac:dyDescent="0.3"/>
    <row r="16824" hidden="1" x14ac:dyDescent="0.3"/>
    <row r="16825" hidden="1" x14ac:dyDescent="0.3"/>
    <row r="16826" hidden="1" x14ac:dyDescent="0.3"/>
    <row r="16827" hidden="1" x14ac:dyDescent="0.3"/>
    <row r="16828" hidden="1" x14ac:dyDescent="0.3"/>
    <row r="16829" hidden="1" x14ac:dyDescent="0.3"/>
    <row r="16830" hidden="1" x14ac:dyDescent="0.3"/>
    <row r="16831" hidden="1" x14ac:dyDescent="0.3"/>
    <row r="16832" hidden="1" x14ac:dyDescent="0.3"/>
    <row r="16833" hidden="1" x14ac:dyDescent="0.3"/>
    <row r="16834" hidden="1" x14ac:dyDescent="0.3"/>
    <row r="16835" hidden="1" x14ac:dyDescent="0.3"/>
    <row r="16836" hidden="1" x14ac:dyDescent="0.3"/>
    <row r="16837" hidden="1" x14ac:dyDescent="0.3"/>
    <row r="16838" hidden="1" x14ac:dyDescent="0.3"/>
    <row r="16839" hidden="1" x14ac:dyDescent="0.3"/>
    <row r="16840" hidden="1" x14ac:dyDescent="0.3"/>
    <row r="16841" hidden="1" x14ac:dyDescent="0.3"/>
    <row r="16842" hidden="1" x14ac:dyDescent="0.3"/>
    <row r="16843" hidden="1" x14ac:dyDescent="0.3"/>
    <row r="16844" hidden="1" x14ac:dyDescent="0.3"/>
    <row r="16845" hidden="1" x14ac:dyDescent="0.3"/>
    <row r="16846" hidden="1" x14ac:dyDescent="0.3"/>
    <row r="16847" hidden="1" x14ac:dyDescent="0.3"/>
    <row r="16848" hidden="1" x14ac:dyDescent="0.3"/>
    <row r="16849" hidden="1" x14ac:dyDescent="0.3"/>
    <row r="16850" hidden="1" x14ac:dyDescent="0.3"/>
    <row r="16851" hidden="1" x14ac:dyDescent="0.3"/>
    <row r="16852" hidden="1" x14ac:dyDescent="0.3"/>
    <row r="16853" hidden="1" x14ac:dyDescent="0.3"/>
    <row r="16854" hidden="1" x14ac:dyDescent="0.3"/>
    <row r="16855" hidden="1" x14ac:dyDescent="0.3"/>
    <row r="16856" hidden="1" x14ac:dyDescent="0.3"/>
    <row r="16857" hidden="1" x14ac:dyDescent="0.3"/>
    <row r="16858" hidden="1" x14ac:dyDescent="0.3"/>
    <row r="16859" hidden="1" x14ac:dyDescent="0.3"/>
    <row r="16860" hidden="1" x14ac:dyDescent="0.3"/>
    <row r="16861" hidden="1" x14ac:dyDescent="0.3"/>
    <row r="16862" hidden="1" x14ac:dyDescent="0.3"/>
    <row r="16863" hidden="1" x14ac:dyDescent="0.3"/>
    <row r="16864" hidden="1" x14ac:dyDescent="0.3"/>
    <row r="16865" hidden="1" x14ac:dyDescent="0.3"/>
    <row r="16866" hidden="1" x14ac:dyDescent="0.3"/>
    <row r="16867" hidden="1" x14ac:dyDescent="0.3"/>
    <row r="16868" hidden="1" x14ac:dyDescent="0.3"/>
    <row r="16869" hidden="1" x14ac:dyDescent="0.3"/>
    <row r="16870" hidden="1" x14ac:dyDescent="0.3"/>
    <row r="16871" hidden="1" x14ac:dyDescent="0.3"/>
    <row r="16872" hidden="1" x14ac:dyDescent="0.3"/>
    <row r="16873" hidden="1" x14ac:dyDescent="0.3"/>
    <row r="16874" hidden="1" x14ac:dyDescent="0.3"/>
    <row r="16875" hidden="1" x14ac:dyDescent="0.3"/>
    <row r="16876" hidden="1" x14ac:dyDescent="0.3"/>
    <row r="16877" hidden="1" x14ac:dyDescent="0.3"/>
    <row r="16878" hidden="1" x14ac:dyDescent="0.3"/>
    <row r="16879" hidden="1" x14ac:dyDescent="0.3"/>
    <row r="16880" hidden="1" x14ac:dyDescent="0.3"/>
    <row r="16881" hidden="1" x14ac:dyDescent="0.3"/>
    <row r="16882" hidden="1" x14ac:dyDescent="0.3"/>
    <row r="16883" hidden="1" x14ac:dyDescent="0.3"/>
    <row r="16884" hidden="1" x14ac:dyDescent="0.3"/>
    <row r="16885" hidden="1" x14ac:dyDescent="0.3"/>
    <row r="16886" hidden="1" x14ac:dyDescent="0.3"/>
    <row r="16887" hidden="1" x14ac:dyDescent="0.3"/>
    <row r="16888" hidden="1" x14ac:dyDescent="0.3"/>
    <row r="16889" hidden="1" x14ac:dyDescent="0.3"/>
    <row r="16890" hidden="1" x14ac:dyDescent="0.3"/>
    <row r="16891" hidden="1" x14ac:dyDescent="0.3"/>
    <row r="16892" hidden="1" x14ac:dyDescent="0.3"/>
    <row r="16893" hidden="1" x14ac:dyDescent="0.3"/>
    <row r="16894" hidden="1" x14ac:dyDescent="0.3"/>
    <row r="16895" hidden="1" x14ac:dyDescent="0.3"/>
    <row r="16896" hidden="1" x14ac:dyDescent="0.3"/>
    <row r="16897" hidden="1" x14ac:dyDescent="0.3"/>
    <row r="16898" hidden="1" x14ac:dyDescent="0.3"/>
    <row r="16899" hidden="1" x14ac:dyDescent="0.3"/>
    <row r="16900" hidden="1" x14ac:dyDescent="0.3"/>
    <row r="16901" hidden="1" x14ac:dyDescent="0.3"/>
    <row r="16902" hidden="1" x14ac:dyDescent="0.3"/>
    <row r="16903" hidden="1" x14ac:dyDescent="0.3"/>
    <row r="16904" hidden="1" x14ac:dyDescent="0.3"/>
    <row r="16905" hidden="1" x14ac:dyDescent="0.3"/>
    <row r="16906" hidden="1" x14ac:dyDescent="0.3"/>
    <row r="16907" hidden="1" x14ac:dyDescent="0.3"/>
    <row r="16908" hidden="1" x14ac:dyDescent="0.3"/>
    <row r="16909" hidden="1" x14ac:dyDescent="0.3"/>
    <row r="16910" hidden="1" x14ac:dyDescent="0.3"/>
    <row r="16911" hidden="1" x14ac:dyDescent="0.3"/>
    <row r="16912" hidden="1" x14ac:dyDescent="0.3"/>
    <row r="16913" hidden="1" x14ac:dyDescent="0.3"/>
    <row r="16914" hidden="1" x14ac:dyDescent="0.3"/>
    <row r="16915" hidden="1" x14ac:dyDescent="0.3"/>
    <row r="16916" hidden="1" x14ac:dyDescent="0.3"/>
    <row r="16917" hidden="1" x14ac:dyDescent="0.3"/>
    <row r="16918" hidden="1" x14ac:dyDescent="0.3"/>
    <row r="16919" hidden="1" x14ac:dyDescent="0.3"/>
    <row r="16920" hidden="1" x14ac:dyDescent="0.3"/>
    <row r="16921" hidden="1" x14ac:dyDescent="0.3"/>
    <row r="16922" hidden="1" x14ac:dyDescent="0.3"/>
    <row r="16923" hidden="1" x14ac:dyDescent="0.3"/>
    <row r="16924" hidden="1" x14ac:dyDescent="0.3"/>
    <row r="16925" hidden="1" x14ac:dyDescent="0.3"/>
    <row r="16926" hidden="1" x14ac:dyDescent="0.3"/>
    <row r="16927" hidden="1" x14ac:dyDescent="0.3"/>
    <row r="16928" hidden="1" x14ac:dyDescent="0.3"/>
    <row r="16929" hidden="1" x14ac:dyDescent="0.3"/>
    <row r="16930" hidden="1" x14ac:dyDescent="0.3"/>
    <row r="16931" hidden="1" x14ac:dyDescent="0.3"/>
    <row r="16932" hidden="1" x14ac:dyDescent="0.3"/>
    <row r="16933" hidden="1" x14ac:dyDescent="0.3"/>
    <row r="16934" hidden="1" x14ac:dyDescent="0.3"/>
    <row r="16935" hidden="1" x14ac:dyDescent="0.3"/>
    <row r="16936" hidden="1" x14ac:dyDescent="0.3"/>
    <row r="16937" hidden="1" x14ac:dyDescent="0.3"/>
    <row r="16938" hidden="1" x14ac:dyDescent="0.3"/>
    <row r="16939" hidden="1" x14ac:dyDescent="0.3"/>
    <row r="16940" hidden="1" x14ac:dyDescent="0.3"/>
    <row r="16941" hidden="1" x14ac:dyDescent="0.3"/>
    <row r="16942" hidden="1" x14ac:dyDescent="0.3"/>
    <row r="16943" hidden="1" x14ac:dyDescent="0.3"/>
    <row r="16944" hidden="1" x14ac:dyDescent="0.3"/>
    <row r="16945" hidden="1" x14ac:dyDescent="0.3"/>
    <row r="16946" hidden="1" x14ac:dyDescent="0.3"/>
    <row r="16947" hidden="1" x14ac:dyDescent="0.3"/>
    <row r="16948" hidden="1" x14ac:dyDescent="0.3"/>
    <row r="16949" hidden="1" x14ac:dyDescent="0.3"/>
    <row r="16950" hidden="1" x14ac:dyDescent="0.3"/>
    <row r="16951" hidden="1" x14ac:dyDescent="0.3"/>
    <row r="16952" hidden="1" x14ac:dyDescent="0.3"/>
    <row r="16953" hidden="1" x14ac:dyDescent="0.3"/>
    <row r="16954" hidden="1" x14ac:dyDescent="0.3"/>
    <row r="16955" hidden="1" x14ac:dyDescent="0.3"/>
    <row r="16956" hidden="1" x14ac:dyDescent="0.3"/>
    <row r="16957" hidden="1" x14ac:dyDescent="0.3"/>
    <row r="16958" hidden="1" x14ac:dyDescent="0.3"/>
    <row r="16959" hidden="1" x14ac:dyDescent="0.3"/>
    <row r="16960" hidden="1" x14ac:dyDescent="0.3"/>
    <row r="16961" hidden="1" x14ac:dyDescent="0.3"/>
    <row r="16962" hidden="1" x14ac:dyDescent="0.3"/>
    <row r="16963" hidden="1" x14ac:dyDescent="0.3"/>
    <row r="16964" hidden="1" x14ac:dyDescent="0.3"/>
    <row r="16965" hidden="1" x14ac:dyDescent="0.3"/>
    <row r="16966" hidden="1" x14ac:dyDescent="0.3"/>
    <row r="16967" hidden="1" x14ac:dyDescent="0.3"/>
    <row r="16968" hidden="1" x14ac:dyDescent="0.3"/>
    <row r="16969" hidden="1" x14ac:dyDescent="0.3"/>
    <row r="16970" hidden="1" x14ac:dyDescent="0.3"/>
    <row r="16971" hidden="1" x14ac:dyDescent="0.3"/>
    <row r="16972" hidden="1" x14ac:dyDescent="0.3"/>
    <row r="16973" hidden="1" x14ac:dyDescent="0.3"/>
    <row r="16974" hidden="1" x14ac:dyDescent="0.3"/>
    <row r="16975" hidden="1" x14ac:dyDescent="0.3"/>
    <row r="16976" hidden="1" x14ac:dyDescent="0.3"/>
    <row r="16977" hidden="1" x14ac:dyDescent="0.3"/>
    <row r="16978" hidden="1" x14ac:dyDescent="0.3"/>
    <row r="16979" hidden="1" x14ac:dyDescent="0.3"/>
    <row r="16980" hidden="1" x14ac:dyDescent="0.3"/>
    <row r="16981" hidden="1" x14ac:dyDescent="0.3"/>
    <row r="16982" hidden="1" x14ac:dyDescent="0.3"/>
    <row r="16983" hidden="1" x14ac:dyDescent="0.3"/>
    <row r="16984" hidden="1" x14ac:dyDescent="0.3"/>
    <row r="16985" hidden="1" x14ac:dyDescent="0.3"/>
    <row r="16986" hidden="1" x14ac:dyDescent="0.3"/>
    <row r="16987" hidden="1" x14ac:dyDescent="0.3"/>
    <row r="16988" hidden="1" x14ac:dyDescent="0.3"/>
    <row r="16989" hidden="1" x14ac:dyDescent="0.3"/>
    <row r="16990" hidden="1" x14ac:dyDescent="0.3"/>
    <row r="16991" hidden="1" x14ac:dyDescent="0.3"/>
    <row r="16992" hidden="1" x14ac:dyDescent="0.3"/>
    <row r="16993" hidden="1" x14ac:dyDescent="0.3"/>
    <row r="16994" hidden="1" x14ac:dyDescent="0.3"/>
    <row r="16995" hidden="1" x14ac:dyDescent="0.3"/>
    <row r="16996" hidden="1" x14ac:dyDescent="0.3"/>
    <row r="16997" hidden="1" x14ac:dyDescent="0.3"/>
    <row r="16998" hidden="1" x14ac:dyDescent="0.3"/>
    <row r="16999" hidden="1" x14ac:dyDescent="0.3"/>
    <row r="17000" hidden="1" x14ac:dyDescent="0.3"/>
    <row r="17001" hidden="1" x14ac:dyDescent="0.3"/>
    <row r="17002" hidden="1" x14ac:dyDescent="0.3"/>
    <row r="17003" hidden="1" x14ac:dyDescent="0.3"/>
    <row r="17004" hidden="1" x14ac:dyDescent="0.3"/>
    <row r="17005" hidden="1" x14ac:dyDescent="0.3"/>
    <row r="17006" hidden="1" x14ac:dyDescent="0.3"/>
    <row r="17007" hidden="1" x14ac:dyDescent="0.3"/>
    <row r="17008" hidden="1" x14ac:dyDescent="0.3"/>
    <row r="17009" hidden="1" x14ac:dyDescent="0.3"/>
    <row r="17010" hidden="1" x14ac:dyDescent="0.3"/>
    <row r="17011" hidden="1" x14ac:dyDescent="0.3"/>
    <row r="17012" hidden="1" x14ac:dyDescent="0.3"/>
    <row r="17013" hidden="1" x14ac:dyDescent="0.3"/>
    <row r="17014" hidden="1" x14ac:dyDescent="0.3"/>
    <row r="17015" hidden="1" x14ac:dyDescent="0.3"/>
    <row r="17016" hidden="1" x14ac:dyDescent="0.3"/>
    <row r="17017" hidden="1" x14ac:dyDescent="0.3"/>
    <row r="17018" hidden="1" x14ac:dyDescent="0.3"/>
    <row r="17019" hidden="1" x14ac:dyDescent="0.3"/>
    <row r="17020" hidden="1" x14ac:dyDescent="0.3"/>
    <row r="17021" hidden="1" x14ac:dyDescent="0.3"/>
    <row r="17022" hidden="1" x14ac:dyDescent="0.3"/>
    <row r="17023" hidden="1" x14ac:dyDescent="0.3"/>
    <row r="17024" hidden="1" x14ac:dyDescent="0.3"/>
    <row r="17025" hidden="1" x14ac:dyDescent="0.3"/>
    <row r="17026" hidden="1" x14ac:dyDescent="0.3"/>
    <row r="17027" hidden="1" x14ac:dyDescent="0.3"/>
    <row r="17028" hidden="1" x14ac:dyDescent="0.3"/>
    <row r="17029" hidden="1" x14ac:dyDescent="0.3"/>
    <row r="17030" hidden="1" x14ac:dyDescent="0.3"/>
    <row r="17031" hidden="1" x14ac:dyDescent="0.3"/>
    <row r="17032" hidden="1" x14ac:dyDescent="0.3"/>
    <row r="17033" hidden="1" x14ac:dyDescent="0.3"/>
    <row r="17034" hidden="1" x14ac:dyDescent="0.3"/>
    <row r="17035" hidden="1" x14ac:dyDescent="0.3"/>
    <row r="17036" hidden="1" x14ac:dyDescent="0.3"/>
    <row r="17037" hidden="1" x14ac:dyDescent="0.3"/>
    <row r="17038" hidden="1" x14ac:dyDescent="0.3"/>
    <row r="17039" hidden="1" x14ac:dyDescent="0.3"/>
    <row r="17040" hidden="1" x14ac:dyDescent="0.3"/>
    <row r="17041" hidden="1" x14ac:dyDescent="0.3"/>
    <row r="17042" hidden="1" x14ac:dyDescent="0.3"/>
    <row r="17043" hidden="1" x14ac:dyDescent="0.3"/>
    <row r="17044" hidden="1" x14ac:dyDescent="0.3"/>
    <row r="17045" hidden="1" x14ac:dyDescent="0.3"/>
    <row r="17046" hidden="1" x14ac:dyDescent="0.3"/>
    <row r="17047" hidden="1" x14ac:dyDescent="0.3"/>
    <row r="17048" hidden="1" x14ac:dyDescent="0.3"/>
    <row r="17049" hidden="1" x14ac:dyDescent="0.3"/>
    <row r="17050" hidden="1" x14ac:dyDescent="0.3"/>
    <row r="17051" hidden="1" x14ac:dyDescent="0.3"/>
    <row r="17052" hidden="1" x14ac:dyDescent="0.3"/>
    <row r="17053" hidden="1" x14ac:dyDescent="0.3"/>
    <row r="17054" hidden="1" x14ac:dyDescent="0.3"/>
    <row r="17055" hidden="1" x14ac:dyDescent="0.3"/>
    <row r="17056" hidden="1" x14ac:dyDescent="0.3"/>
    <row r="17057" hidden="1" x14ac:dyDescent="0.3"/>
    <row r="17058" hidden="1" x14ac:dyDescent="0.3"/>
    <row r="17059" hidden="1" x14ac:dyDescent="0.3"/>
    <row r="17060" hidden="1" x14ac:dyDescent="0.3"/>
    <row r="17061" hidden="1" x14ac:dyDescent="0.3"/>
    <row r="17062" hidden="1" x14ac:dyDescent="0.3"/>
    <row r="17063" hidden="1" x14ac:dyDescent="0.3"/>
    <row r="17064" hidden="1" x14ac:dyDescent="0.3"/>
    <row r="17065" hidden="1" x14ac:dyDescent="0.3"/>
    <row r="17066" hidden="1" x14ac:dyDescent="0.3"/>
    <row r="17067" hidden="1" x14ac:dyDescent="0.3"/>
    <row r="17068" hidden="1" x14ac:dyDescent="0.3"/>
    <row r="17069" hidden="1" x14ac:dyDescent="0.3"/>
    <row r="17070" hidden="1" x14ac:dyDescent="0.3"/>
    <row r="17071" hidden="1" x14ac:dyDescent="0.3"/>
    <row r="17072" hidden="1" x14ac:dyDescent="0.3"/>
    <row r="17073" hidden="1" x14ac:dyDescent="0.3"/>
    <row r="17074" hidden="1" x14ac:dyDescent="0.3"/>
    <row r="17075" hidden="1" x14ac:dyDescent="0.3"/>
    <row r="17076" hidden="1" x14ac:dyDescent="0.3"/>
    <row r="17077" hidden="1" x14ac:dyDescent="0.3"/>
    <row r="17078" hidden="1" x14ac:dyDescent="0.3"/>
    <row r="17079" hidden="1" x14ac:dyDescent="0.3"/>
    <row r="17080" hidden="1" x14ac:dyDescent="0.3"/>
    <row r="17081" hidden="1" x14ac:dyDescent="0.3"/>
    <row r="17082" hidden="1" x14ac:dyDescent="0.3"/>
    <row r="17083" hidden="1" x14ac:dyDescent="0.3"/>
    <row r="17084" hidden="1" x14ac:dyDescent="0.3"/>
    <row r="17085" hidden="1" x14ac:dyDescent="0.3"/>
    <row r="17086" hidden="1" x14ac:dyDescent="0.3"/>
    <row r="17087" hidden="1" x14ac:dyDescent="0.3"/>
    <row r="17088" hidden="1" x14ac:dyDescent="0.3"/>
    <row r="17089" hidden="1" x14ac:dyDescent="0.3"/>
    <row r="17090" hidden="1" x14ac:dyDescent="0.3"/>
    <row r="17091" hidden="1" x14ac:dyDescent="0.3"/>
    <row r="17092" hidden="1" x14ac:dyDescent="0.3"/>
    <row r="17093" hidden="1" x14ac:dyDescent="0.3"/>
    <row r="17094" hidden="1" x14ac:dyDescent="0.3"/>
    <row r="17095" hidden="1" x14ac:dyDescent="0.3"/>
    <row r="17096" hidden="1" x14ac:dyDescent="0.3"/>
    <row r="17097" hidden="1" x14ac:dyDescent="0.3"/>
    <row r="17098" hidden="1" x14ac:dyDescent="0.3"/>
    <row r="17099" hidden="1" x14ac:dyDescent="0.3"/>
    <row r="17100" hidden="1" x14ac:dyDescent="0.3"/>
    <row r="17101" hidden="1" x14ac:dyDescent="0.3"/>
    <row r="17102" hidden="1" x14ac:dyDescent="0.3"/>
    <row r="17103" hidden="1" x14ac:dyDescent="0.3"/>
    <row r="17104" hidden="1" x14ac:dyDescent="0.3"/>
    <row r="17105" hidden="1" x14ac:dyDescent="0.3"/>
    <row r="17106" hidden="1" x14ac:dyDescent="0.3"/>
    <row r="17107" hidden="1" x14ac:dyDescent="0.3"/>
    <row r="17108" hidden="1" x14ac:dyDescent="0.3"/>
    <row r="17109" hidden="1" x14ac:dyDescent="0.3"/>
    <row r="17110" hidden="1" x14ac:dyDescent="0.3"/>
    <row r="17111" hidden="1" x14ac:dyDescent="0.3"/>
    <row r="17112" hidden="1" x14ac:dyDescent="0.3"/>
    <row r="17113" hidden="1" x14ac:dyDescent="0.3"/>
    <row r="17114" hidden="1" x14ac:dyDescent="0.3"/>
    <row r="17115" hidden="1" x14ac:dyDescent="0.3"/>
    <row r="17116" hidden="1" x14ac:dyDescent="0.3"/>
    <row r="17117" hidden="1" x14ac:dyDescent="0.3"/>
    <row r="17118" hidden="1" x14ac:dyDescent="0.3"/>
    <row r="17119" hidden="1" x14ac:dyDescent="0.3"/>
    <row r="17120" hidden="1" x14ac:dyDescent="0.3"/>
    <row r="17121" hidden="1" x14ac:dyDescent="0.3"/>
    <row r="17122" hidden="1" x14ac:dyDescent="0.3"/>
    <row r="17123" hidden="1" x14ac:dyDescent="0.3"/>
    <row r="17124" hidden="1" x14ac:dyDescent="0.3"/>
    <row r="17125" hidden="1" x14ac:dyDescent="0.3"/>
    <row r="17126" hidden="1" x14ac:dyDescent="0.3"/>
    <row r="17127" hidden="1" x14ac:dyDescent="0.3"/>
    <row r="17128" hidden="1" x14ac:dyDescent="0.3"/>
    <row r="17129" hidden="1" x14ac:dyDescent="0.3"/>
    <row r="17130" hidden="1" x14ac:dyDescent="0.3"/>
    <row r="17131" hidden="1" x14ac:dyDescent="0.3"/>
    <row r="17132" hidden="1" x14ac:dyDescent="0.3"/>
    <row r="17133" hidden="1" x14ac:dyDescent="0.3"/>
    <row r="17134" hidden="1" x14ac:dyDescent="0.3"/>
    <row r="17135" hidden="1" x14ac:dyDescent="0.3"/>
    <row r="17136" hidden="1" x14ac:dyDescent="0.3"/>
    <row r="17137" hidden="1" x14ac:dyDescent="0.3"/>
    <row r="17138" hidden="1" x14ac:dyDescent="0.3"/>
    <row r="17139" hidden="1" x14ac:dyDescent="0.3"/>
    <row r="17140" hidden="1" x14ac:dyDescent="0.3"/>
    <row r="17141" hidden="1" x14ac:dyDescent="0.3"/>
    <row r="17142" hidden="1" x14ac:dyDescent="0.3"/>
    <row r="17143" hidden="1" x14ac:dyDescent="0.3"/>
    <row r="17144" hidden="1" x14ac:dyDescent="0.3"/>
    <row r="17145" hidden="1" x14ac:dyDescent="0.3"/>
    <row r="17146" hidden="1" x14ac:dyDescent="0.3"/>
    <row r="17147" hidden="1" x14ac:dyDescent="0.3"/>
    <row r="17148" hidden="1" x14ac:dyDescent="0.3"/>
    <row r="17149" hidden="1" x14ac:dyDescent="0.3"/>
    <row r="17150" hidden="1" x14ac:dyDescent="0.3"/>
    <row r="17151" hidden="1" x14ac:dyDescent="0.3"/>
    <row r="17152" hidden="1" x14ac:dyDescent="0.3"/>
    <row r="17153" hidden="1" x14ac:dyDescent="0.3"/>
    <row r="17154" hidden="1" x14ac:dyDescent="0.3"/>
    <row r="17155" hidden="1" x14ac:dyDescent="0.3"/>
    <row r="17156" hidden="1" x14ac:dyDescent="0.3"/>
    <row r="17157" hidden="1" x14ac:dyDescent="0.3"/>
    <row r="17158" hidden="1" x14ac:dyDescent="0.3"/>
    <row r="17159" hidden="1" x14ac:dyDescent="0.3"/>
    <row r="17160" hidden="1" x14ac:dyDescent="0.3"/>
    <row r="17161" hidden="1" x14ac:dyDescent="0.3"/>
    <row r="17162" hidden="1" x14ac:dyDescent="0.3"/>
    <row r="17163" hidden="1" x14ac:dyDescent="0.3"/>
    <row r="17164" hidden="1" x14ac:dyDescent="0.3"/>
    <row r="17165" hidden="1" x14ac:dyDescent="0.3"/>
    <row r="17166" hidden="1" x14ac:dyDescent="0.3"/>
    <row r="17167" hidden="1" x14ac:dyDescent="0.3"/>
    <row r="17168" hidden="1" x14ac:dyDescent="0.3"/>
    <row r="17169" hidden="1" x14ac:dyDescent="0.3"/>
    <row r="17170" hidden="1" x14ac:dyDescent="0.3"/>
    <row r="17171" hidden="1" x14ac:dyDescent="0.3"/>
    <row r="17172" hidden="1" x14ac:dyDescent="0.3"/>
    <row r="17173" hidden="1" x14ac:dyDescent="0.3"/>
    <row r="17174" hidden="1" x14ac:dyDescent="0.3"/>
    <row r="17175" hidden="1" x14ac:dyDescent="0.3"/>
    <row r="17176" hidden="1" x14ac:dyDescent="0.3"/>
    <row r="17177" hidden="1" x14ac:dyDescent="0.3"/>
    <row r="17178" hidden="1" x14ac:dyDescent="0.3"/>
    <row r="17179" hidden="1" x14ac:dyDescent="0.3"/>
    <row r="17180" hidden="1" x14ac:dyDescent="0.3"/>
    <row r="17181" hidden="1" x14ac:dyDescent="0.3"/>
    <row r="17182" hidden="1" x14ac:dyDescent="0.3"/>
    <row r="17183" hidden="1" x14ac:dyDescent="0.3"/>
    <row r="17184" hidden="1" x14ac:dyDescent="0.3"/>
    <row r="17185" hidden="1" x14ac:dyDescent="0.3"/>
    <row r="17186" hidden="1" x14ac:dyDescent="0.3"/>
    <row r="17187" hidden="1" x14ac:dyDescent="0.3"/>
    <row r="17188" hidden="1" x14ac:dyDescent="0.3"/>
    <row r="17189" hidden="1" x14ac:dyDescent="0.3"/>
    <row r="17190" hidden="1" x14ac:dyDescent="0.3"/>
    <row r="17191" hidden="1" x14ac:dyDescent="0.3"/>
    <row r="17192" hidden="1" x14ac:dyDescent="0.3"/>
    <row r="17193" hidden="1" x14ac:dyDescent="0.3"/>
    <row r="17194" hidden="1" x14ac:dyDescent="0.3"/>
    <row r="17195" hidden="1" x14ac:dyDescent="0.3"/>
    <row r="17196" hidden="1" x14ac:dyDescent="0.3"/>
    <row r="17197" hidden="1" x14ac:dyDescent="0.3"/>
    <row r="17198" hidden="1" x14ac:dyDescent="0.3"/>
    <row r="17199" hidden="1" x14ac:dyDescent="0.3"/>
    <row r="17200" hidden="1" x14ac:dyDescent="0.3"/>
    <row r="17201" hidden="1" x14ac:dyDescent="0.3"/>
    <row r="17202" hidden="1" x14ac:dyDescent="0.3"/>
    <row r="17203" hidden="1" x14ac:dyDescent="0.3"/>
    <row r="17204" hidden="1" x14ac:dyDescent="0.3"/>
    <row r="17205" hidden="1" x14ac:dyDescent="0.3"/>
    <row r="17206" hidden="1" x14ac:dyDescent="0.3"/>
    <row r="17207" hidden="1" x14ac:dyDescent="0.3"/>
    <row r="17208" hidden="1" x14ac:dyDescent="0.3"/>
    <row r="17209" hidden="1" x14ac:dyDescent="0.3"/>
    <row r="17210" hidden="1" x14ac:dyDescent="0.3"/>
    <row r="17211" hidden="1" x14ac:dyDescent="0.3"/>
    <row r="17212" hidden="1" x14ac:dyDescent="0.3"/>
    <row r="17213" hidden="1" x14ac:dyDescent="0.3"/>
    <row r="17214" hidden="1" x14ac:dyDescent="0.3"/>
    <row r="17215" hidden="1" x14ac:dyDescent="0.3"/>
    <row r="17216" hidden="1" x14ac:dyDescent="0.3"/>
    <row r="17217" hidden="1" x14ac:dyDescent="0.3"/>
    <row r="17218" hidden="1" x14ac:dyDescent="0.3"/>
    <row r="17219" hidden="1" x14ac:dyDescent="0.3"/>
    <row r="17220" hidden="1" x14ac:dyDescent="0.3"/>
    <row r="17221" hidden="1" x14ac:dyDescent="0.3"/>
    <row r="17222" hidden="1" x14ac:dyDescent="0.3"/>
    <row r="17223" hidden="1" x14ac:dyDescent="0.3"/>
    <row r="17224" hidden="1" x14ac:dyDescent="0.3"/>
    <row r="17225" hidden="1" x14ac:dyDescent="0.3"/>
    <row r="17226" hidden="1" x14ac:dyDescent="0.3"/>
    <row r="17227" hidden="1" x14ac:dyDescent="0.3"/>
    <row r="17228" hidden="1" x14ac:dyDescent="0.3"/>
    <row r="17229" hidden="1" x14ac:dyDescent="0.3"/>
    <row r="17230" hidden="1" x14ac:dyDescent="0.3"/>
    <row r="17231" hidden="1" x14ac:dyDescent="0.3"/>
    <row r="17232" hidden="1" x14ac:dyDescent="0.3"/>
    <row r="17233" hidden="1" x14ac:dyDescent="0.3"/>
    <row r="17234" hidden="1" x14ac:dyDescent="0.3"/>
    <row r="17235" hidden="1" x14ac:dyDescent="0.3"/>
    <row r="17236" hidden="1" x14ac:dyDescent="0.3"/>
    <row r="17237" hidden="1" x14ac:dyDescent="0.3"/>
    <row r="17238" hidden="1" x14ac:dyDescent="0.3"/>
    <row r="17239" hidden="1" x14ac:dyDescent="0.3"/>
    <row r="17240" hidden="1" x14ac:dyDescent="0.3"/>
    <row r="17241" hidden="1" x14ac:dyDescent="0.3"/>
    <row r="17242" hidden="1" x14ac:dyDescent="0.3"/>
    <row r="17243" hidden="1" x14ac:dyDescent="0.3"/>
    <row r="17244" hidden="1" x14ac:dyDescent="0.3"/>
    <row r="17245" hidden="1" x14ac:dyDescent="0.3"/>
    <row r="17246" hidden="1" x14ac:dyDescent="0.3"/>
    <row r="17247" hidden="1" x14ac:dyDescent="0.3"/>
    <row r="17248" hidden="1" x14ac:dyDescent="0.3"/>
    <row r="17249" hidden="1" x14ac:dyDescent="0.3"/>
    <row r="17250" hidden="1" x14ac:dyDescent="0.3"/>
    <row r="17251" hidden="1" x14ac:dyDescent="0.3"/>
    <row r="17252" hidden="1" x14ac:dyDescent="0.3"/>
    <row r="17253" hidden="1" x14ac:dyDescent="0.3"/>
    <row r="17254" hidden="1" x14ac:dyDescent="0.3"/>
    <row r="17255" hidden="1" x14ac:dyDescent="0.3"/>
    <row r="17256" hidden="1" x14ac:dyDescent="0.3"/>
    <row r="17257" hidden="1" x14ac:dyDescent="0.3"/>
    <row r="17258" hidden="1" x14ac:dyDescent="0.3"/>
    <row r="17259" hidden="1" x14ac:dyDescent="0.3"/>
    <row r="17260" hidden="1" x14ac:dyDescent="0.3"/>
    <row r="17261" hidden="1" x14ac:dyDescent="0.3"/>
    <row r="17262" hidden="1" x14ac:dyDescent="0.3"/>
    <row r="17263" hidden="1" x14ac:dyDescent="0.3"/>
    <row r="17264" hidden="1" x14ac:dyDescent="0.3"/>
    <row r="17265" hidden="1" x14ac:dyDescent="0.3"/>
    <row r="17266" hidden="1" x14ac:dyDescent="0.3"/>
    <row r="17267" hidden="1" x14ac:dyDescent="0.3"/>
    <row r="17268" hidden="1" x14ac:dyDescent="0.3"/>
    <row r="17269" hidden="1" x14ac:dyDescent="0.3"/>
    <row r="17270" hidden="1" x14ac:dyDescent="0.3"/>
    <row r="17271" hidden="1" x14ac:dyDescent="0.3"/>
    <row r="17272" hidden="1" x14ac:dyDescent="0.3"/>
    <row r="17273" hidden="1" x14ac:dyDescent="0.3"/>
    <row r="17274" hidden="1" x14ac:dyDescent="0.3"/>
    <row r="17275" hidden="1" x14ac:dyDescent="0.3"/>
    <row r="17276" hidden="1" x14ac:dyDescent="0.3"/>
    <row r="17277" hidden="1" x14ac:dyDescent="0.3"/>
    <row r="17278" hidden="1" x14ac:dyDescent="0.3"/>
    <row r="17279" hidden="1" x14ac:dyDescent="0.3"/>
    <row r="17280" hidden="1" x14ac:dyDescent="0.3"/>
    <row r="17281" hidden="1" x14ac:dyDescent="0.3"/>
    <row r="17282" hidden="1" x14ac:dyDescent="0.3"/>
    <row r="17283" hidden="1" x14ac:dyDescent="0.3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4.4" x14ac:dyDescent="0.3"/>
  <cols>
    <col min="1" max="1" width="11.44140625" bestFit="1" customWidth="1"/>
    <col min="2" max="14" width="3" customWidth="1"/>
    <col min="15" max="15" width="63.44140625" customWidth="1"/>
  </cols>
  <sheetData>
    <row r="1" spans="1:17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3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3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529388928.26999998</v>
      </c>
      <c r="Q4" s="18">
        <f>'Formato 1'!C9</f>
        <v>511900591.05000001</v>
      </c>
    </row>
    <row r="5" spans="1:17" x14ac:dyDescent="0.3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463895.28</v>
      </c>
      <c r="Q5" s="18">
        <f>'Formato 1'!C10</f>
        <v>431000</v>
      </c>
    </row>
    <row r="6" spans="1:17" x14ac:dyDescent="0.3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509306985.42000002</v>
      </c>
      <c r="Q6" s="18">
        <f>'Formato 1'!C11</f>
        <v>282795098.07999998</v>
      </c>
    </row>
    <row r="7" spans="1:17" x14ac:dyDescent="0.3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3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7092402.0599999996</v>
      </c>
      <c r="Q8" s="18">
        <f>'Formato 1'!C13</f>
        <v>195090912.61000001</v>
      </c>
    </row>
    <row r="9" spans="1:17" x14ac:dyDescent="0.3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12525645.51</v>
      </c>
      <c r="Q9" s="18">
        <f>'Formato 1'!C14</f>
        <v>33583580.359999999</v>
      </c>
    </row>
    <row r="10" spans="1:17" x14ac:dyDescent="0.3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3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3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23410175.279999997</v>
      </c>
      <c r="Q12" s="18">
        <f>'Formato 1'!C17</f>
        <v>28679586.710000001</v>
      </c>
    </row>
    <row r="13" spans="1:17" x14ac:dyDescent="0.3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3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120.23</v>
      </c>
      <c r="Q14" s="18">
        <f>'Formato 1'!C19</f>
        <v>221.26</v>
      </c>
    </row>
    <row r="15" spans="1:17" x14ac:dyDescent="0.3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2327454.9</v>
      </c>
      <c r="Q15" s="18">
        <f>'Formato 1'!C20</f>
        <v>2236593.77</v>
      </c>
    </row>
    <row r="16" spans="1:17" x14ac:dyDescent="0.3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3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3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3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21082600.149999999</v>
      </c>
      <c r="Q19" s="18">
        <f>'Formato 1'!C24</f>
        <v>26442771.68</v>
      </c>
    </row>
    <row r="20" spans="1:17" x14ac:dyDescent="0.3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19322794.149999999</v>
      </c>
      <c r="Q20" s="18">
        <f>'Formato 1'!C25</f>
        <v>16475958.710000001</v>
      </c>
    </row>
    <row r="21" spans="1:17" x14ac:dyDescent="0.3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0</v>
      </c>
      <c r="Q21" s="18">
        <f>'Formato 1'!C26</f>
        <v>1836000</v>
      </c>
    </row>
    <row r="22" spans="1:17" x14ac:dyDescent="0.3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9754647.1600000001</v>
      </c>
      <c r="Q22" s="18">
        <f>'Formato 1'!C27</f>
        <v>0</v>
      </c>
    </row>
    <row r="23" spans="1:17" x14ac:dyDescent="0.3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3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9568146.9900000002</v>
      </c>
      <c r="Q24" s="18">
        <f>'Formato 1'!C29</f>
        <v>14639958.710000001</v>
      </c>
    </row>
    <row r="25" spans="1:17" x14ac:dyDescent="0.3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3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3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3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3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3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3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3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26994726.670000002</v>
      </c>
      <c r="Q32" s="18">
        <f>'Formato 1'!C37</f>
        <v>21726845.48</v>
      </c>
    </row>
    <row r="33" spans="1:17" x14ac:dyDescent="0.3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26994726.670000002</v>
      </c>
      <c r="Q33" s="18">
        <f>'Formato 1'!C37</f>
        <v>21726845.48</v>
      </c>
    </row>
    <row r="34" spans="1:17" x14ac:dyDescent="0.3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3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3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3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3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3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3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3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3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599116624.36999989</v>
      </c>
      <c r="Q42" s="18">
        <f>'Formato 1'!C47</f>
        <v>578782981.95000005</v>
      </c>
    </row>
    <row r="43" spans="1:17" x14ac:dyDescent="0.3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3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3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0</v>
      </c>
    </row>
    <row r="46" spans="1:17" x14ac:dyDescent="0.3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967232763.15999997</v>
      </c>
      <c r="Q46">
        <f>'Formato 1'!C52</f>
        <v>984461585.52999997</v>
      </c>
    </row>
    <row r="47" spans="1:17" x14ac:dyDescent="0.3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293846785.44999999</v>
      </c>
      <c r="Q47">
        <f>'Formato 1'!C53</f>
        <v>234216974.18000001</v>
      </c>
    </row>
    <row r="48" spans="1:17" x14ac:dyDescent="0.3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2634713.11</v>
      </c>
    </row>
    <row r="49" spans="1:17" x14ac:dyDescent="0.3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-487498978.47000003</v>
      </c>
      <c r="Q49">
        <f>'Formato 1'!C55</f>
        <v>-464659108.43000001</v>
      </c>
    </row>
    <row r="50" spans="1:17" x14ac:dyDescent="0.3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2162972.85</v>
      </c>
      <c r="Q50">
        <f>'Formato 1'!C56</f>
        <v>2162972.85</v>
      </c>
    </row>
    <row r="51" spans="1:17" x14ac:dyDescent="0.3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3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3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778378256.09999979</v>
      </c>
      <c r="Q53">
        <f>'Formato 1'!C60</f>
        <v>758817137.23999989</v>
      </c>
    </row>
    <row r="54" spans="1:17" x14ac:dyDescent="0.3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1377494880.4699998</v>
      </c>
      <c r="Q54">
        <f>'Formato 1'!C62</f>
        <v>1337600119.1900001</v>
      </c>
    </row>
    <row r="55" spans="1:17" x14ac:dyDescent="0.3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3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3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9645486.3399999999</v>
      </c>
      <c r="Q57">
        <f>'Formato 1'!F9</f>
        <v>16725777.310000001</v>
      </c>
    </row>
    <row r="58" spans="1:17" x14ac:dyDescent="0.3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2428447.77</v>
      </c>
      <c r="Q58">
        <f>'Formato 1'!F10</f>
        <v>0</v>
      </c>
    </row>
    <row r="59" spans="1:17" x14ac:dyDescent="0.3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4450254.05</v>
      </c>
      <c r="Q59">
        <f>'Formato 1'!F11</f>
        <v>4256278.7699999996</v>
      </c>
    </row>
    <row r="60" spans="1:17" x14ac:dyDescent="0.3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0</v>
      </c>
      <c r="Q60">
        <f>'Formato 1'!F12</f>
        <v>8394301.6400000006</v>
      </c>
    </row>
    <row r="61" spans="1:17" x14ac:dyDescent="0.3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3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3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3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1188149.42</v>
      </c>
      <c r="Q64">
        <f>'Formato 1'!F16</f>
        <v>2945821.26</v>
      </c>
    </row>
    <row r="65" spans="1:17" x14ac:dyDescent="0.3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3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1578635.1</v>
      </c>
      <c r="Q66">
        <f>'Formato 1'!F18</f>
        <v>1129375.6399999999</v>
      </c>
    </row>
    <row r="67" spans="1:17" x14ac:dyDescent="0.3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3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3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3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3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3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3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3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3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3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11853659.380000001</v>
      </c>
      <c r="Q76">
        <f>'Formato 1'!F27</f>
        <v>3021291.95</v>
      </c>
    </row>
    <row r="77" spans="1:17" x14ac:dyDescent="0.3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11853659.380000001</v>
      </c>
      <c r="Q77">
        <f>'Formato 1'!F28</f>
        <v>3021291.95</v>
      </c>
    </row>
    <row r="78" spans="1:17" x14ac:dyDescent="0.3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3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3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3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3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3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3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3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3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3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3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3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3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3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3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3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3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3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21499145.719999999</v>
      </c>
      <c r="Q95">
        <f>'Formato 1'!F47</f>
        <v>19747069.260000002</v>
      </c>
    </row>
    <row r="96" spans="1:17" x14ac:dyDescent="0.3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3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3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3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3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3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3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3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3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21499145.719999999</v>
      </c>
      <c r="Q104">
        <f>'Formato 1'!F59</f>
        <v>19747069.260000002</v>
      </c>
    </row>
    <row r="105" spans="1:17" x14ac:dyDescent="0.3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3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415844877.83000004</v>
      </c>
      <c r="Q106">
        <f>'Formato 1'!F63</f>
        <v>415844877.83000004</v>
      </c>
    </row>
    <row r="107" spans="1:17" x14ac:dyDescent="0.3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3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28217202.57</v>
      </c>
      <c r="Q108">
        <f>'Formato 1'!F65</f>
        <v>28217202.57</v>
      </c>
    </row>
    <row r="109" spans="1:17" x14ac:dyDescent="0.3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3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940150856.91999996</v>
      </c>
      <c r="Q110">
        <f>'Formato 1'!F68</f>
        <v>902008172.0999999</v>
      </c>
    </row>
    <row r="111" spans="1:17" x14ac:dyDescent="0.3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43620469.909999996</v>
      </c>
      <c r="Q111">
        <f>'Formato 1'!F69</f>
        <v>-24236171.940000001</v>
      </c>
    </row>
    <row r="112" spans="1:17" x14ac:dyDescent="0.3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889215241.13999999</v>
      </c>
      <c r="Q112">
        <f>'Formato 1'!F70</f>
        <v>918929198.16999996</v>
      </c>
    </row>
    <row r="113" spans="1:17" x14ac:dyDescent="0.3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3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3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3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3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3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3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1355995734.75</v>
      </c>
      <c r="Q119">
        <f>'Formato 1'!F79</f>
        <v>1317853049.9299998</v>
      </c>
    </row>
    <row r="120" spans="1:17" x14ac:dyDescent="0.3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1377494880.47</v>
      </c>
      <c r="Q120">
        <f>'Formato 1'!F81</f>
        <v>1337600119.1899998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2" zoomScale="90" zoomScaleNormal="90" workbookViewId="0">
      <selection activeCell="C31" sqref="C31"/>
    </sheetView>
  </sheetViews>
  <sheetFormatPr baseColWidth="10" defaultColWidth="0" defaultRowHeight="14.4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90" customFormat="1" ht="37.5" customHeight="1" x14ac:dyDescent="0.3">
      <c r="A1" s="166" t="s">
        <v>536</v>
      </c>
      <c r="B1" s="166"/>
      <c r="C1" s="166"/>
      <c r="D1" s="166"/>
      <c r="E1" s="166"/>
      <c r="F1" s="166"/>
      <c r="G1" s="166"/>
      <c r="H1" s="166"/>
    </row>
    <row r="2" spans="1:9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3"/>
      <c r="H2" s="154"/>
    </row>
    <row r="3" spans="1:9" x14ac:dyDescent="0.3">
      <c r="A3" s="155" t="s">
        <v>120</v>
      </c>
      <c r="B3" s="156"/>
      <c r="C3" s="156"/>
      <c r="D3" s="156"/>
      <c r="E3" s="156"/>
      <c r="F3" s="156"/>
      <c r="G3" s="156"/>
      <c r="H3" s="157"/>
    </row>
    <row r="4" spans="1:9" x14ac:dyDescent="0.3">
      <c r="A4" s="158" t="str">
        <f>PERIODO_INFORME</f>
        <v>Al 31 de diciembre de 2021 y al 30 de junio de 2022 (b)</v>
      </c>
      <c r="B4" s="159"/>
      <c r="C4" s="159"/>
      <c r="D4" s="159"/>
      <c r="E4" s="159"/>
      <c r="F4" s="159"/>
      <c r="G4" s="159"/>
      <c r="H4" s="160"/>
    </row>
    <row r="5" spans="1:9" x14ac:dyDescent="0.3">
      <c r="A5" s="161" t="s">
        <v>118</v>
      </c>
      <c r="B5" s="162"/>
      <c r="C5" s="162"/>
      <c r="D5" s="162"/>
      <c r="E5" s="162"/>
      <c r="F5" s="162"/>
      <c r="G5" s="162"/>
      <c r="H5" s="163"/>
    </row>
    <row r="6" spans="1:9" ht="43.2" x14ac:dyDescent="0.3">
      <c r="A6" s="104" t="s">
        <v>121</v>
      </c>
      <c r="B6" s="105" t="str">
        <f>ULTIMO_SALDO</f>
        <v>Saldo al 31 de diciembre de 2021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3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3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3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3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3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3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3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3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3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3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3">
      <c r="A17" s="54"/>
      <c r="B17" s="12"/>
      <c r="C17" s="12"/>
      <c r="D17" s="12"/>
      <c r="E17" s="12"/>
      <c r="F17" s="12"/>
      <c r="G17" s="12"/>
      <c r="H17" s="12"/>
    </row>
    <row r="18" spans="1:8" x14ac:dyDescent="0.3">
      <c r="A18" s="106" t="s">
        <v>136</v>
      </c>
      <c r="B18" s="61">
        <v>19747069.260000002</v>
      </c>
      <c r="C18" s="131"/>
      <c r="D18" s="131"/>
      <c r="E18" s="131"/>
      <c r="F18" s="61">
        <v>21499145.719999999</v>
      </c>
      <c r="G18" s="131"/>
      <c r="H18" s="131"/>
    </row>
    <row r="19" spans="1:8" x14ac:dyDescent="0.3">
      <c r="A19" s="87"/>
      <c r="B19" s="5"/>
      <c r="C19" s="5"/>
      <c r="D19" s="5"/>
      <c r="E19" s="5"/>
      <c r="F19" s="5"/>
      <c r="G19" s="5"/>
      <c r="H19" s="5"/>
    </row>
    <row r="20" spans="1:8" x14ac:dyDescent="0.3">
      <c r="A20" s="106" t="s">
        <v>137</v>
      </c>
      <c r="B20" s="61">
        <f>B8+B18</f>
        <v>19747069.260000002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21499145.719999999</v>
      </c>
      <c r="G20" s="61">
        <f t="shared" si="3"/>
        <v>0</v>
      </c>
      <c r="H20" s="61">
        <f t="shared" si="3"/>
        <v>0</v>
      </c>
    </row>
    <row r="21" spans="1:8" x14ac:dyDescent="0.3">
      <c r="A21" s="54"/>
      <c r="B21" s="54"/>
      <c r="C21" s="54"/>
      <c r="D21" s="54"/>
      <c r="E21" s="54"/>
      <c r="F21" s="54"/>
      <c r="G21" s="54"/>
      <c r="H21" s="54"/>
    </row>
    <row r="22" spans="1:8" ht="16.2" x14ac:dyDescent="0.3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3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3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3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3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6.2" x14ac:dyDescent="0.3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3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3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3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3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3">
      <c r="A32" s="90"/>
    </row>
    <row r="33" spans="1:8" ht="12" customHeight="1" x14ac:dyDescent="0.3">
      <c r="A33" s="165" t="s">
        <v>3292</v>
      </c>
      <c r="B33" s="165"/>
      <c r="C33" s="165"/>
      <c r="D33" s="165"/>
      <c r="E33" s="165"/>
      <c r="F33" s="165"/>
      <c r="G33" s="165"/>
      <c r="H33" s="165"/>
    </row>
    <row r="34" spans="1:8" ht="12" customHeight="1" x14ac:dyDescent="0.3">
      <c r="A34" s="165"/>
      <c r="B34" s="165"/>
      <c r="C34" s="165"/>
      <c r="D34" s="165"/>
      <c r="E34" s="165"/>
      <c r="F34" s="165"/>
      <c r="G34" s="165"/>
      <c r="H34" s="165"/>
    </row>
    <row r="35" spans="1:8" ht="12" customHeight="1" x14ac:dyDescent="0.3">
      <c r="A35" s="165"/>
      <c r="B35" s="165"/>
      <c r="C35" s="165"/>
      <c r="D35" s="165"/>
      <c r="E35" s="165"/>
      <c r="F35" s="165"/>
      <c r="G35" s="165"/>
      <c r="H35" s="165"/>
    </row>
    <row r="36" spans="1:8" ht="12" customHeight="1" x14ac:dyDescent="0.3">
      <c r="A36" s="165"/>
      <c r="B36" s="165"/>
      <c r="C36" s="165"/>
      <c r="D36" s="165"/>
      <c r="E36" s="165"/>
      <c r="F36" s="165"/>
      <c r="G36" s="165"/>
      <c r="H36" s="165"/>
    </row>
    <row r="37" spans="1:8" ht="12" customHeight="1" x14ac:dyDescent="0.3">
      <c r="A37" s="165"/>
      <c r="B37" s="165"/>
      <c r="C37" s="165"/>
      <c r="D37" s="165"/>
      <c r="E37" s="165"/>
      <c r="F37" s="165"/>
      <c r="G37" s="165"/>
      <c r="H37" s="165"/>
    </row>
    <row r="38" spans="1:8" x14ac:dyDescent="0.3">
      <c r="A38" s="90"/>
    </row>
    <row r="39" spans="1:8" ht="28.8" x14ac:dyDescent="0.3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3">
      <c r="A40" s="87"/>
      <c r="B40" s="5"/>
      <c r="C40" s="5"/>
      <c r="D40" s="5"/>
      <c r="E40" s="5"/>
      <c r="F40" s="5"/>
    </row>
    <row r="41" spans="1:8" x14ac:dyDescent="0.3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3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3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3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3">
      <c r="A45" s="19" t="s">
        <v>678</v>
      </c>
      <c r="B45" s="6"/>
      <c r="C45" s="6"/>
      <c r="D45" s="6"/>
      <c r="E45" s="6"/>
      <c r="F45" s="6"/>
    </row>
    <row r="46" spans="1:8" hidden="1" x14ac:dyDescent="0.3"/>
    <row r="47" spans="1:8" x14ac:dyDescent="0.3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4.4" x14ac:dyDescent="0.3"/>
  <cols>
    <col min="2" max="14" width="3" customWidth="1"/>
    <col min="15" max="15" width="27.88671875" customWidth="1"/>
  </cols>
  <sheetData>
    <row r="1" spans="1:22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3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3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3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3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3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3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3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3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3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3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19747069.260000002</v>
      </c>
      <c r="Q12" s="18"/>
      <c r="R12" s="18"/>
      <c r="S12" s="18"/>
      <c r="T12" s="18">
        <f>'Formato 2'!F18</f>
        <v>21499145.719999999</v>
      </c>
      <c r="U12" s="18"/>
      <c r="V12" s="18"/>
    </row>
    <row r="13" spans="1:22" x14ac:dyDescent="0.3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19747069.260000002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21499145.719999999</v>
      </c>
      <c r="U13" s="18">
        <f>'Formato 2'!G20</f>
        <v>0</v>
      </c>
      <c r="V13" s="18">
        <f>'Formato 2'!H20</f>
        <v>0</v>
      </c>
    </row>
    <row r="14" spans="1:22" x14ac:dyDescent="0.3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3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3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3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3">
      <c r="A18" s="3"/>
    </row>
    <row r="19" spans="1:20" x14ac:dyDescent="0.3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9" sqref="A9"/>
    </sheetView>
  </sheetViews>
  <sheetFormatPr baseColWidth="10" defaultColWidth="0" defaultRowHeight="14.4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91" customFormat="1" ht="37.5" customHeight="1" x14ac:dyDescent="0.3">
      <c r="A1" s="164" t="s">
        <v>535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11"/>
    </row>
    <row r="2" spans="1:12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2" x14ac:dyDescent="0.3">
      <c r="A3" s="155" t="s">
        <v>146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2" x14ac:dyDescent="0.3">
      <c r="A4" s="158" t="str">
        <f>TRIMESTRE</f>
        <v>Del 1 de enero al 30 de junio de 2022 (b)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2" x14ac:dyDescent="0.3">
      <c r="A5" s="155" t="s">
        <v>118</v>
      </c>
      <c r="B5" s="156"/>
      <c r="C5" s="156"/>
      <c r="D5" s="156"/>
      <c r="E5" s="156"/>
      <c r="F5" s="156"/>
      <c r="G5" s="156"/>
      <c r="H5" s="156"/>
      <c r="I5" s="156"/>
      <c r="J5" s="156"/>
      <c r="K5" s="157"/>
    </row>
    <row r="6" spans="1:12" ht="72" x14ac:dyDescent="0.3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30 de junio de 2022 (k)</v>
      </c>
      <c r="J6" s="130" t="str">
        <f>MONTO2</f>
        <v>Monto pagado de la inversión actualizado al 30 de junio de 2022 (l)</v>
      </c>
      <c r="K6" s="130" t="str">
        <f>SALDO_PENDIENTE</f>
        <v>Saldo pendiente por pagar de la inversión al 30 de junio de 2022 (m = g – l)</v>
      </c>
    </row>
    <row r="7" spans="1:12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3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3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3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3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3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3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3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3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3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3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3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3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3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3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27.88671875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3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3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3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2022-07-13T18:56:14Z</cp:lastPrinted>
  <dcterms:created xsi:type="dcterms:W3CDTF">2017-01-19T17:59:06Z</dcterms:created>
  <dcterms:modified xsi:type="dcterms:W3CDTF">2022-07-18T21:25:08Z</dcterms:modified>
</cp:coreProperties>
</file>