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opez\Documents\Slopez 2024\06 Ley de Transparencia 2024\CDIySG_4toTrim-2024\"/>
    </mc:Choice>
  </mc:AlternateContent>
  <bookViews>
    <workbookView xWindow="0" yWindow="0" windowWidth="12705" windowHeight="12030"/>
  </bookViews>
  <sheets>
    <sheet name="CJ" sheetId="1" r:id="rId1"/>
    <sheet name="AGUA_DRENAJE_INGENIERÍA 2024" sheetId="2" r:id="rId2"/>
    <sheet name="COMERCIAL 2024" sheetId="3" r:id="rId3"/>
    <sheet name="PTAR 2024" sheetId="4" r:id="rId4"/>
    <sheet name="RH 2024" sheetId="5" r:id="rId5"/>
    <sheet name="FINANZAS 2024" sheetId="6" r:id="rId6"/>
  </sheets>
  <definedNames>
    <definedName name="_xlnm._FilterDatabase" localSheetId="1" hidden="1">'AGUA_DRENAJE_INGENIERÍA 2024'!$A$4:$N$254</definedName>
    <definedName name="_xlnm._FilterDatabase" localSheetId="0" hidden="1">CJ!$A$3:$N$67</definedName>
    <definedName name="_xlnm._FilterDatabase" localSheetId="2" hidden="1">'COMERCIAL 2024'!$A$3:$N$394</definedName>
    <definedName name="_xlnm._FilterDatabase" localSheetId="5" hidden="1">'FINANZAS 2024'!$A$4:$N$204</definedName>
    <definedName name="_xlnm._FilterDatabase" localSheetId="3" hidden="1">'PTAR 2024'!$A$2:$N$37</definedName>
    <definedName name="_xlnm._FilterDatabase" localSheetId="4" hidden="1">'RH 2024'!$A$4:$N$34</definedName>
  </definedNames>
  <calcPr calcId="162913"/>
</workbook>
</file>

<file path=xl/calcChain.xml><?xml version="1.0" encoding="utf-8"?>
<calcChain xmlns="http://schemas.openxmlformats.org/spreadsheetml/2006/main">
  <c r="N200" i="6" l="1"/>
  <c r="M200" i="6"/>
  <c r="L200" i="6"/>
  <c r="K200" i="6"/>
  <c r="J200" i="6"/>
  <c r="I200" i="6"/>
  <c r="H200" i="6"/>
  <c r="G200" i="6"/>
  <c r="F200" i="6"/>
  <c r="E200" i="6"/>
  <c r="D200" i="6"/>
  <c r="C200" i="6"/>
  <c r="B185" i="6"/>
  <c r="B180" i="6"/>
  <c r="N175" i="6"/>
  <c r="M175" i="6"/>
  <c r="L175" i="6"/>
  <c r="K175" i="6"/>
  <c r="J175" i="6"/>
  <c r="I175" i="6"/>
  <c r="H175" i="6"/>
  <c r="G175" i="6"/>
  <c r="F175" i="6"/>
  <c r="E175" i="6"/>
  <c r="D175" i="6"/>
  <c r="C175" i="6"/>
  <c r="B168" i="6"/>
  <c r="B161" i="6"/>
  <c r="B156" i="6"/>
  <c r="B151" i="6"/>
  <c r="B144" i="6"/>
  <c r="B137" i="6"/>
  <c r="B131" i="6"/>
  <c r="B126" i="6"/>
  <c r="B121" i="6"/>
  <c r="B116" i="6"/>
  <c r="B111" i="6"/>
  <c r="B106" i="6"/>
  <c r="B97" i="6"/>
  <c r="B91" i="6"/>
  <c r="B85" i="6"/>
  <c r="B79" i="6"/>
  <c r="N75" i="6"/>
  <c r="M75" i="6"/>
  <c r="L75" i="6"/>
  <c r="K75" i="6"/>
  <c r="J75" i="6"/>
  <c r="I75" i="6"/>
  <c r="H75" i="6"/>
  <c r="G75" i="6"/>
  <c r="F75" i="6"/>
  <c r="E75" i="6"/>
  <c r="D75" i="6"/>
  <c r="C75" i="6"/>
  <c r="B70" i="6"/>
  <c r="B65" i="6"/>
  <c r="B60" i="6"/>
  <c r="B55" i="6"/>
  <c r="B50" i="6"/>
  <c r="B45" i="6"/>
  <c r="B40" i="6"/>
  <c r="B35" i="6"/>
  <c r="B30" i="6"/>
  <c r="B25" i="6"/>
  <c r="B20" i="6"/>
  <c r="B29" i="5"/>
  <c r="N25" i="5"/>
  <c r="M25" i="5"/>
  <c r="L25" i="5"/>
  <c r="K25" i="5"/>
  <c r="J25" i="5"/>
  <c r="I25" i="5"/>
  <c r="H25" i="5"/>
  <c r="G25" i="5"/>
  <c r="F25" i="5"/>
  <c r="E25" i="5"/>
  <c r="D25" i="5"/>
  <c r="C25" i="5"/>
  <c r="B21" i="5"/>
  <c r="B17" i="5"/>
  <c r="B13" i="5"/>
  <c r="B9" i="5"/>
  <c r="B5" i="5"/>
  <c r="N21" i="4"/>
  <c r="M21" i="4"/>
  <c r="L21" i="4"/>
  <c r="K21" i="4"/>
  <c r="J21" i="4"/>
  <c r="I21" i="4"/>
  <c r="H21" i="4"/>
  <c r="G21" i="4"/>
  <c r="F21" i="4"/>
  <c r="E21" i="4"/>
  <c r="D21" i="4"/>
  <c r="C21" i="4"/>
  <c r="N11" i="4"/>
  <c r="M11" i="4"/>
  <c r="L11" i="4"/>
  <c r="K11" i="4"/>
  <c r="J11" i="4"/>
  <c r="I11" i="4"/>
  <c r="H11" i="4"/>
  <c r="G11" i="4"/>
  <c r="F11" i="4"/>
  <c r="E11" i="4"/>
  <c r="D11" i="4"/>
  <c r="C11" i="4"/>
  <c r="N387" i="3"/>
  <c r="M387" i="3"/>
  <c r="L387" i="3"/>
  <c r="K387" i="3"/>
  <c r="J387" i="3"/>
  <c r="I387" i="3"/>
  <c r="H387" i="3"/>
  <c r="G387" i="3"/>
  <c r="F387" i="3"/>
  <c r="E387" i="3"/>
  <c r="D387" i="3"/>
  <c r="C387" i="3"/>
  <c r="O383" i="3"/>
  <c r="O379" i="3"/>
  <c r="O375" i="3"/>
  <c r="O371" i="3"/>
  <c r="O367" i="3"/>
  <c r="O364" i="3"/>
  <c r="N360" i="3"/>
  <c r="M360" i="3"/>
  <c r="L360" i="3"/>
  <c r="K360" i="3"/>
  <c r="J360" i="3"/>
  <c r="I360" i="3"/>
  <c r="H360" i="3"/>
  <c r="G360" i="3"/>
  <c r="F360" i="3"/>
  <c r="E360" i="3"/>
  <c r="D360" i="3"/>
  <c r="C360" i="3"/>
  <c r="O356" i="3"/>
  <c r="O352" i="3"/>
  <c r="O348" i="3"/>
  <c r="O344" i="3"/>
  <c r="O340" i="3" a="1"/>
  <c r="O340" i="3" s="1"/>
  <c r="O336" i="3"/>
  <c r="O332" i="3"/>
  <c r="O328" i="3"/>
  <c r="I325" i="3"/>
  <c r="O320" i="3"/>
  <c r="O315" i="3"/>
  <c r="O310" i="3"/>
  <c r="O305" i="3"/>
  <c r="O299" i="3"/>
  <c r="N296" i="3"/>
  <c r="M296" i="3"/>
  <c r="L296" i="3"/>
  <c r="K296" i="3"/>
  <c r="J296" i="3"/>
  <c r="I296" i="3"/>
  <c r="H296" i="3"/>
  <c r="G296" i="3"/>
  <c r="F296" i="3"/>
  <c r="E296" i="3"/>
  <c r="D296" i="3"/>
  <c r="C296" i="3"/>
  <c r="O290" i="3"/>
  <c r="O284" i="3"/>
  <c r="O278" i="3"/>
  <c r="O272" i="3"/>
  <c r="O266" i="3"/>
  <c r="N263" i="3"/>
  <c r="M263" i="3"/>
  <c r="L263" i="3"/>
  <c r="K263" i="3"/>
  <c r="J263" i="3"/>
  <c r="I263" i="3"/>
  <c r="H263" i="3"/>
  <c r="G263" i="3"/>
  <c r="F263" i="3"/>
  <c r="E263" i="3"/>
  <c r="D263" i="3"/>
  <c r="C263" i="3"/>
  <c r="O260" i="3"/>
  <c r="O256" i="3"/>
  <c r="N252" i="3"/>
  <c r="M252" i="3"/>
  <c r="L252" i="3"/>
  <c r="K252" i="3"/>
  <c r="J252" i="3"/>
  <c r="I252" i="3"/>
  <c r="H252" i="3"/>
  <c r="G252" i="3"/>
  <c r="F252" i="3"/>
  <c r="E252" i="3"/>
  <c r="D252" i="3"/>
  <c r="C252" i="3"/>
  <c r="N248" i="3"/>
  <c r="M248" i="3"/>
  <c r="L248" i="3"/>
  <c r="K248" i="3"/>
  <c r="J248" i="3"/>
  <c r="I248" i="3"/>
  <c r="H248" i="3"/>
  <c r="G248" i="3"/>
  <c r="F248" i="3"/>
  <c r="E248" i="3"/>
  <c r="D248" i="3"/>
  <c r="C248" i="3"/>
  <c r="N244" i="3"/>
  <c r="M244" i="3"/>
  <c r="L244" i="3"/>
  <c r="K244" i="3"/>
  <c r="J244" i="3"/>
  <c r="I244" i="3"/>
  <c r="H244" i="3"/>
  <c r="G244" i="3"/>
  <c r="F244" i="3"/>
  <c r="E244" i="3"/>
  <c r="D244" i="3"/>
  <c r="C244" i="3"/>
  <c r="N236" i="3"/>
  <c r="M236" i="3"/>
  <c r="L236" i="3"/>
  <c r="K236" i="3"/>
  <c r="J236" i="3"/>
  <c r="I236" i="3"/>
  <c r="H236" i="3"/>
  <c r="G236" i="3"/>
  <c r="F236" i="3"/>
  <c r="E236" i="3"/>
  <c r="D236" i="3"/>
  <c r="C236" i="3"/>
  <c r="N232" i="3"/>
  <c r="M232" i="3"/>
  <c r="L232" i="3"/>
  <c r="K232" i="3"/>
  <c r="J232" i="3"/>
  <c r="I232" i="3"/>
  <c r="H232" i="3"/>
  <c r="G232" i="3"/>
  <c r="F232" i="3"/>
  <c r="E232" i="3"/>
  <c r="D232" i="3"/>
  <c r="C232" i="3"/>
  <c r="N228" i="3"/>
  <c r="M228" i="3"/>
  <c r="L228" i="3"/>
  <c r="K228" i="3"/>
  <c r="J228" i="3"/>
  <c r="I228" i="3"/>
  <c r="H228" i="3"/>
  <c r="G228" i="3"/>
  <c r="F228" i="3"/>
  <c r="E228" i="3"/>
  <c r="D228" i="3"/>
  <c r="C228" i="3"/>
  <c r="N224" i="3"/>
  <c r="M224" i="3"/>
  <c r="L224" i="3"/>
  <c r="K224" i="3"/>
  <c r="J224" i="3"/>
  <c r="I224" i="3"/>
  <c r="H224" i="3"/>
  <c r="G224" i="3"/>
  <c r="F224" i="3"/>
  <c r="E224" i="3"/>
  <c r="D224" i="3"/>
  <c r="D240" i="3" s="1"/>
  <c r="C224" i="3"/>
  <c r="N220" i="3"/>
  <c r="M220" i="3"/>
  <c r="L220" i="3"/>
  <c r="K220" i="3"/>
  <c r="J220" i="3"/>
  <c r="I220" i="3"/>
  <c r="H220" i="3"/>
  <c r="G220" i="3"/>
  <c r="F220" i="3"/>
  <c r="E220" i="3"/>
  <c r="D220" i="3"/>
  <c r="C220" i="3"/>
  <c r="O216" i="3"/>
  <c r="O212" i="3"/>
  <c r="O208" i="3"/>
  <c r="O204" i="3"/>
  <c r="O200" i="3"/>
  <c r="O196" i="3"/>
  <c r="O192" i="3"/>
  <c r="N189" i="3"/>
  <c r="L189" i="3"/>
  <c r="J189" i="3"/>
  <c r="H189" i="3"/>
  <c r="F189" i="3"/>
  <c r="D189" i="3"/>
  <c r="O188" i="3"/>
  <c r="O184" i="3"/>
  <c r="O180" i="3"/>
  <c r="O176" i="3"/>
  <c r="O172" i="3"/>
  <c r="O168" i="3"/>
  <c r="O164" i="3"/>
  <c r="O160" i="3"/>
  <c r="N156" i="3"/>
  <c r="M156" i="3"/>
  <c r="L156" i="3"/>
  <c r="K156" i="3"/>
  <c r="J156" i="3"/>
  <c r="I156" i="3"/>
  <c r="H156" i="3"/>
  <c r="G156" i="3"/>
  <c r="F156" i="3"/>
  <c r="E156" i="3"/>
  <c r="D156" i="3"/>
  <c r="C156" i="3"/>
  <c r="O152" i="3"/>
  <c r="O148" i="3"/>
  <c r="O144" i="3"/>
  <c r="O140" i="3"/>
  <c r="O136" i="3"/>
  <c r="N129" i="3"/>
  <c r="M129" i="3"/>
  <c r="L129" i="3"/>
  <c r="K129" i="3"/>
  <c r="J129" i="3"/>
  <c r="I129" i="3"/>
  <c r="H129" i="3"/>
  <c r="G129" i="3"/>
  <c r="F129" i="3"/>
  <c r="E129" i="3"/>
  <c r="D129" i="3"/>
  <c r="C129" i="3"/>
  <c r="O123" i="3"/>
  <c r="O116" i="3"/>
  <c r="O110" i="3"/>
  <c r="O104" i="3"/>
  <c r="O98" i="3"/>
  <c r="N94" i="3"/>
  <c r="M94" i="3"/>
  <c r="L94" i="3"/>
  <c r="K94" i="3"/>
  <c r="J94" i="3"/>
  <c r="I94" i="3"/>
  <c r="H94" i="3"/>
  <c r="G94" i="3"/>
  <c r="F94" i="3"/>
  <c r="E94" i="3"/>
  <c r="D94" i="3"/>
  <c r="C94" i="3"/>
  <c r="O89" i="3"/>
  <c r="O84" i="3"/>
  <c r="O79" i="3"/>
  <c r="O74" i="3"/>
  <c r="O69" i="3"/>
  <c r="O59" i="3"/>
  <c r="O53" i="3"/>
  <c r="O47" i="3"/>
  <c r="O41" i="3"/>
  <c r="O36" i="3"/>
  <c r="O30" i="3"/>
  <c r="N26" i="3"/>
  <c r="M26" i="3"/>
  <c r="L26" i="3"/>
  <c r="K26" i="3"/>
  <c r="J26" i="3"/>
  <c r="I26" i="3"/>
  <c r="H26" i="3"/>
  <c r="G26" i="3"/>
  <c r="F26" i="3"/>
  <c r="E26" i="3"/>
  <c r="D26" i="3"/>
  <c r="C26" i="3"/>
  <c r="O20" i="3"/>
  <c r="O14" i="3"/>
  <c r="O10" i="3"/>
  <c r="O4" i="3"/>
  <c r="N176" i="2"/>
  <c r="M176" i="2"/>
  <c r="L176" i="2"/>
  <c r="K176" i="2"/>
  <c r="J176" i="2"/>
  <c r="I176" i="2"/>
  <c r="H176" i="2"/>
  <c r="G176" i="2"/>
  <c r="F176" i="2"/>
  <c r="E176" i="2"/>
  <c r="D176" i="2"/>
  <c r="C176" i="2"/>
  <c r="E122" i="2"/>
  <c r="N107" i="2"/>
  <c r="M107" i="2"/>
  <c r="L107" i="2"/>
  <c r="K107" i="2"/>
  <c r="K122" i="2" s="1"/>
  <c r="J107" i="2"/>
  <c r="J122" i="2" s="1"/>
  <c r="I107" i="2"/>
  <c r="I122" i="2" s="1"/>
  <c r="H107" i="2"/>
  <c r="G107" i="2"/>
  <c r="F107" i="2"/>
  <c r="E107" i="2"/>
  <c r="D107" i="2"/>
  <c r="C107" i="2"/>
  <c r="C122" i="2" s="1"/>
  <c r="N65" i="2"/>
  <c r="L65" i="2"/>
  <c r="K65" i="2"/>
  <c r="J65" i="2"/>
  <c r="I65" i="2"/>
  <c r="H65" i="2"/>
  <c r="G65" i="2"/>
  <c r="F65" i="2"/>
  <c r="E65" i="2"/>
  <c r="D65" i="2"/>
  <c r="C65" i="2"/>
  <c r="M63" i="2"/>
  <c r="C63" i="2"/>
  <c r="N51" i="2"/>
  <c r="N63" i="2" s="1"/>
  <c r="L51" i="2"/>
  <c r="L63" i="2" s="1"/>
  <c r="K51" i="2"/>
  <c r="J51" i="2"/>
  <c r="I51" i="2"/>
  <c r="H51" i="2"/>
  <c r="G51" i="2"/>
  <c r="F51" i="2"/>
  <c r="F63" i="2" s="1"/>
  <c r="E51" i="2"/>
  <c r="E63" i="2" s="1"/>
  <c r="D51" i="2"/>
  <c r="D63" i="2" s="1"/>
  <c r="C51" i="2"/>
  <c r="N36" i="2"/>
  <c r="J36" i="2"/>
  <c r="N24" i="2"/>
  <c r="M24" i="2"/>
  <c r="L24" i="2"/>
  <c r="K24" i="2"/>
  <c r="J24" i="2"/>
  <c r="I24" i="2"/>
  <c r="I36" i="2" s="1"/>
  <c r="H24" i="2"/>
  <c r="H36" i="2" s="1"/>
  <c r="G24" i="2"/>
  <c r="F24" i="2"/>
  <c r="E24" i="2"/>
  <c r="D24" i="2"/>
  <c r="C24" i="2"/>
  <c r="L122" i="2" l="1"/>
  <c r="C36" i="2"/>
  <c r="K63" i="2"/>
  <c r="F325" i="3"/>
  <c r="N102" i="6"/>
  <c r="F36" i="2"/>
  <c r="D122" i="2"/>
  <c r="G325" i="3"/>
  <c r="K36" i="2"/>
  <c r="H122" i="2"/>
  <c r="L325" i="3"/>
  <c r="G63" i="2"/>
  <c r="M122" i="2"/>
  <c r="N325" i="3"/>
  <c r="H63" i="2"/>
  <c r="F102" i="6"/>
  <c r="I63" i="2"/>
  <c r="D325" i="3"/>
  <c r="H102" i="6"/>
  <c r="C325" i="3"/>
  <c r="K325" i="3"/>
  <c r="E102" i="6"/>
  <c r="M102" i="6"/>
  <c r="K240" i="3"/>
  <c r="D36" i="2"/>
  <c r="L36" i="2"/>
  <c r="E240" i="3"/>
  <c r="M240" i="3"/>
  <c r="E325" i="3"/>
  <c r="M325" i="3"/>
  <c r="G102" i="6"/>
  <c r="C240" i="3"/>
  <c r="F122" i="2"/>
  <c r="N122" i="2"/>
  <c r="E36" i="2"/>
  <c r="M36" i="2"/>
  <c r="J63" i="2"/>
  <c r="G122" i="2"/>
  <c r="F240" i="3"/>
  <c r="N240" i="3"/>
  <c r="I102" i="6"/>
  <c r="L240" i="3"/>
  <c r="G240" i="3"/>
  <c r="G36" i="2"/>
  <c r="H240" i="3"/>
  <c r="H325" i="3"/>
  <c r="J102" i="6"/>
  <c r="I240" i="3"/>
  <c r="C102" i="6"/>
  <c r="K102" i="6"/>
  <c r="J240" i="3"/>
  <c r="J325" i="3"/>
  <c r="D102" i="6"/>
  <c r="L102" i="6"/>
</calcChain>
</file>

<file path=xl/sharedStrings.xml><?xml version="1.0" encoding="utf-8"?>
<sst xmlns="http://schemas.openxmlformats.org/spreadsheetml/2006/main" count="898" uniqueCount="635">
  <si>
    <t>SIOO2024</t>
  </si>
  <si>
    <t>.</t>
  </si>
  <si>
    <t xml:space="preserve"> </t>
  </si>
  <si>
    <t>SIGA</t>
  </si>
  <si>
    <t>1. Nombre oficial del Organismo Operador</t>
  </si>
  <si>
    <t>G1</t>
  </si>
  <si>
    <t>JUNTA DE AGUA POTABLE, DRENAJE, ALCANTARILLADO Y SANEAMIENTO DEL MUNICIPIO DE IRAPUATO, GTO.</t>
  </si>
  <si>
    <t>Especifique el nombre completo o razón social del Organismo Operador.</t>
  </si>
  <si>
    <t>¿Cómo lo obtengo? Decreto de creación, Reglamento, Cédula Fiscal (SAT), Alta Registro Patronal (IMSS).</t>
  </si>
  <si>
    <t>Periodo de captura: anual o cada que cambie.</t>
  </si>
  <si>
    <t>2. Nombre del presidente de consejo del organismo operador:</t>
  </si>
  <si>
    <t>G2</t>
  </si>
  <si>
    <t>ARQ. LUIS FERNANDO MICHEL BARBOSA</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</si>
  <si>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</si>
  <si>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</si>
  <si>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</si>
  <si>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</si>
  <si>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G3</t>
  </si>
  <si>
    <t>ING. ROBERTO CASTAÑEDA TEJEDA</t>
  </si>
  <si>
    <t>Nombre completo del Director o Responsable Administrativo  del  Organismo Operador.  En caso de contar con algún título profesional favor de anotarlo.</t>
  </si>
  <si>
    <t>4. Nombre del responsable de captura (enlace asignado):</t>
  </si>
  <si>
    <t>G4</t>
  </si>
  <si>
    <t>SALVADOR MANUEL LÓPEZ CASTILLO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</si>
  <si>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</si>
  <si>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</si>
  <si>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</si>
  <si>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G5</t>
  </si>
  <si>
    <t>DESCENTRALIZADO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</si>
  <si>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</si>
  <si>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¿Cómo lo obtenemos? Decreto de creación, Reglamento;</t>
  </si>
  <si>
    <t>6. ¿Cuál es el domicilio del organismo operador?</t>
  </si>
  <si>
    <t>G6</t>
  </si>
  <si>
    <t>PROLONGACIÓN JUAN JOSÉ TORRES LANDA, NÚMERO 1720, COLONIA INDEPENDENCIA, C.P. 36559</t>
  </si>
  <si>
    <t>Señale el nombre de la calle, avenida o boulevard con el número, colonia y código postal del lugar en donde se ubican las oficinas.</t>
  </si>
  <si>
    <t>¿Cómo lo obtenemos? Cédula Fiscal (SAT), Alta Registro Patronal (IMSS).;</t>
  </si>
  <si>
    <t>7. Especifique el número de teléfono del organismo operador además del celular de la persona asignada como enlace.</t>
  </si>
  <si>
    <t>G7</t>
  </si>
  <si>
    <t>Teléfono: 462 6069100 Ext. 157</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</si>
  <si>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</si>
  <si>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</si>
  <si>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</si>
  <si>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G8</t>
  </si>
  <si>
    <t>slopez@japami.gob.mx</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</si>
  <si>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</si>
  <si>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</si>
  <si>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G9</t>
  </si>
  <si>
    <t>JAP841102C29</t>
  </si>
  <si>
    <t>¿Cómo lo obtenemos? Cédula Fiscal (SAT), Alta Registro Patronal (IMSS).</t>
  </si>
  <si>
    <t>Periodo de captura: Anual o cada que cambie</t>
  </si>
  <si>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</si>
  <si>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</si>
  <si>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</si>
  <si>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</si>
  <si>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1. Volumen asignado por CONAGUA (m3):</t>
  </si>
  <si>
    <t> Sólo un valor entero puede ser ingresado en este campo.</t>
  </si>
  <si>
    <t>Corresponde a la Cantidad de agua subterránea o superficial que la Comisión Nacional del Agua autorizó a explotar. </t>
  </si>
  <si>
    <t>¿Cómo lo obtenemos? del o los títulos de concesión.</t>
  </si>
  <si>
    <t>Periodo de captura: anual o cada que cambie./Si el valor no cambió en la anualidad, indique en la celda DIC el registro al cierre del año.</t>
  </si>
  <si>
    <t>2. Títulos de concesión de aguas nacionales: (no. de títulos):</t>
  </si>
  <si>
    <t>T1</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</si>
  <si>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</si>
  <si>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</si>
  <si>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</si>
  <si>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r>
      <rPr>
        <sz val="11"/>
        <color rgb="FF000B19"/>
        <rFont val="Calibri"/>
      </rPr>
      <t>3. Obras de Captación registradas en los títulos de concesión </t>
    </r>
    <r>
      <rPr>
        <b/>
        <sz val="11"/>
        <color rgb="FF000B19"/>
        <rFont val="Calibri Light"/>
      </rPr>
      <t>(obra)</t>
    </r>
    <r>
      <rPr>
        <sz val="11"/>
        <color rgb="FF000B19"/>
        <rFont val="Calibri Light"/>
      </rPr>
      <t>:</t>
    </r>
  </si>
  <si>
    <t>T2</t>
  </si>
  <si>
    <t>Corresponde al número de pozos, galerías filtrantes, presas, etc., registradas en los títulos de concesión de aguas nacionales vigentes. </t>
  </si>
  <si>
    <r>
      <rPr>
        <sz val="11"/>
        <color rgb="FF328637"/>
        <rFont val="Calibri"/>
      </rPr>
      <t>¿Cómo lo obtenemos? Títulos de Concesión, </t>
    </r>
    <r>
      <rPr>
        <b/>
        <sz val="11"/>
        <color rgb="FF328637"/>
        <rFont val="Calibri Light"/>
      </rPr>
      <t>solo se registran los que están registrados en los Títulos a nombre del organismo operador.</t>
    </r>
  </si>
  <si>
    <t>4. Volumen de extracción autorizado por CONAGUA en fuentes subterráneas (m3):</t>
  </si>
  <si>
    <t>T3</t>
  </si>
  <si>
    <t> Volumen de extracción autorizado por CONAGUA en fuentes subterráneas no puede ser mayor al volumen de extracción autorizado por CONAGUA.</t>
  </si>
  <si>
    <t>¿Cómo lo obtenemos? Sumatoria de los volúmenes de extracción autorizados por la CONAGUA de todas las fuentes subterráneas (títulos).</t>
  </si>
  <si>
    <t>5. Volumen de extracción autorizado por CONAGUA en fuentes superficiales (m3):</t>
  </si>
  <si>
    <t>T5</t>
  </si>
  <si>
    <t> Volumen de extracción autorizado por CONAGUA en fuentes superficiales no puede ser mayor al volumen de extracción autorizado por CONAGUA.</t>
  </si>
  <si>
    <t>¿Cómo lo obtenemos? Sumatoria de los volúmenes de extracción autorizados por la CONAGUA de todas las fuentes superficiales (títulos).</t>
  </si>
  <si>
    <t>Volumen de extracción Total autorizado por CONAGUA: m3.</t>
  </si>
  <si>
    <r>
      <rPr>
        <sz val="11"/>
        <color rgb="FFD35400"/>
        <rFont val="Calibri"/>
      </rPr>
      <t>El dato capturado en la pregunta 1 del volumen asignado por CONAGUA es de: </t>
    </r>
    <r>
      <rPr>
        <b/>
        <sz val="11"/>
        <color rgb="FFD35400"/>
        <rFont val="Calibri Light"/>
      </rPr>
      <t>m3.</t>
    </r>
  </si>
  <si>
    <r>
      <rPr>
        <sz val="11"/>
        <color rgb="FF000B19"/>
        <rFont val="Calibri"/>
      </rPr>
      <t xml:space="preserve">6. Capacidad del caudal extraído en fuentes subterráneas </t>
    </r>
    <r>
      <rPr>
        <b/>
        <sz val="11"/>
        <color rgb="FF000B19"/>
        <rFont val="Calibri"/>
      </rPr>
      <t>(l.p.s.):</t>
    </r>
  </si>
  <si>
    <t>Capacidad de extracción que tienen las bombas  en las fuentes subterráneas. </t>
  </si>
  <si>
    <t>¿Cómo lo obtenemos? Sumatoria de las capacidades de extracción (bombas) (litros por segundo) de todas las fuentes. </t>
  </si>
  <si>
    <t>Si el valor NO cambia en la serie repita el valor en cada mes.</t>
  </si>
  <si>
    <r>
      <rPr>
        <sz val="11"/>
        <color rgb="FF000B19"/>
        <rFont val="Calibri"/>
      </rPr>
      <t>7. Capacidad del caudal extraído en  fuentes superficiales. </t>
    </r>
    <r>
      <rPr>
        <b/>
        <sz val="11"/>
        <color rgb="FF000B19"/>
        <rFont val="Calibri Light"/>
      </rPr>
      <t>(l.p.s.):</t>
    </r>
  </si>
  <si>
    <t>T6</t>
  </si>
  <si>
    <t>Capacidad de extracción que tienen las bombas u otros equipos en las fuentes superficiales .</t>
  </si>
  <si>
    <t>¿Cómo lo obtenemos? Sumatoria de las capacidades de extracción (bombas u otros equipos) (litros por segundo) de todas las fuentes.</t>
  </si>
  <si>
    <r>
      <rPr>
        <sz val="11"/>
        <color rgb="FF000B19"/>
        <rFont val="Calibri"/>
      </rPr>
      <t>8. Obras de Captación subterráneas </t>
    </r>
    <r>
      <rPr>
        <b/>
        <sz val="11"/>
        <color rgb="FF000B19"/>
        <rFont val="Calibri Light"/>
      </rPr>
      <t>(número de obras)</t>
    </r>
    <r>
      <rPr>
        <sz val="11"/>
        <color rgb="FF000B19"/>
        <rFont val="Calibri Light"/>
      </rPr>
      <t>:</t>
    </r>
  </si>
  <si>
    <t>T7</t>
  </si>
  <si>
    <t>Estructuras que permiten utilizar el agua subterránea; las fuentes de abastecimiento de este tipo son pozos, galerías filtrantes, cajas de manantial, etc. </t>
  </si>
  <si>
    <r>
      <rPr>
        <sz val="11"/>
        <color rgb="FF328637"/>
        <rFont val="Calibri"/>
      </rPr>
      <t>¿Cómo lo obtenemos? Títulos de Concesión y los que esta usando  </t>
    </r>
    <r>
      <rPr>
        <b/>
        <sz val="11"/>
        <color rgb="FF328637"/>
        <rFont val="Calibri Light"/>
      </rPr>
      <t>aun cuando NO estén a nombre del organismo operador.</t>
    </r>
  </si>
  <si>
    <r>
      <rPr>
        <sz val="11"/>
        <color rgb="FF000B19"/>
        <rFont val="Calibri"/>
      </rPr>
      <t>9. Obras de Captación superficiales </t>
    </r>
    <r>
      <rPr>
        <b/>
        <sz val="11"/>
        <color rgb="FF000B19"/>
        <rFont val="Calibri Light"/>
      </rPr>
      <t>(Número de obras):</t>
    </r>
  </si>
  <si>
    <t>T8</t>
  </si>
  <si>
    <t>Estructuras construidas para contener el cauce pluvial para su posterior aprovechamiento, las fuentes de abastecimiento de este tipo son las presas.</t>
  </si>
  <si>
    <t>¿Cómo lo obtenemos? Títulos de Concesión y los que esta usando  aunque no estén a nombre del organismo operador.</t>
  </si>
  <si>
    <t>Obras de captación totales instaladas en el municipio:</t>
  </si>
  <si>
    <r>
      <rPr>
        <sz val="11"/>
        <color rgb="FF000B19"/>
        <rFont val="Calibri"/>
      </rPr>
      <t>10. Obras de Captación subterráneas con macro medidor </t>
    </r>
    <r>
      <rPr>
        <b/>
        <sz val="11"/>
        <color rgb="FF000B19"/>
        <rFont val="Calibri Light"/>
      </rPr>
      <t>(número de obras de captación):</t>
    </r>
  </si>
  <si>
    <t> Las obras de captación subterráneas con macro medidor no pueden exceder del número de obras de captación subterráneas.</t>
  </si>
  <si>
    <t>Cantidad de fuentes de abastecimiento subterráneas  (pozos, galerías filtrantes, cajas de manantial, etc.) que cuentan con un aparato de medición del volumen extraído. </t>
  </si>
  <si>
    <t>¿Cómo lo obtenemos? Sumatoria de todas las fuentes que tengan macro medidor.</t>
  </si>
  <si>
    <r>
      <rPr>
        <sz val="11"/>
        <color rgb="FF000B19"/>
        <rFont val="Calibri"/>
      </rPr>
      <t>11. Obras de Captación superficiales con macro medidor </t>
    </r>
    <r>
      <rPr>
        <b/>
        <sz val="11"/>
        <color rgb="FF000B19"/>
        <rFont val="Calibri Light"/>
      </rPr>
      <t>(número de obras)</t>
    </r>
  </si>
  <si>
    <t> Las obras de captación superficiales con macro medidor no pueden exceder del número de obras de captación superficiales.</t>
  </si>
  <si>
    <t>Cantidad fuentes de abastecimiento superficiales (presas) que cuentan con un aparato de medición del volumen extraído. </t>
  </si>
  <si>
    <r>
      <rPr>
        <sz val="11"/>
        <color rgb="FF000B19"/>
        <rFont val="Calibri"/>
      </rPr>
      <t>12. Obras de Captación subterráneas con macro medidor funcionando </t>
    </r>
    <r>
      <rPr>
        <b/>
        <sz val="11"/>
        <color rgb="FF000B19"/>
        <rFont val="Calibri Light"/>
      </rPr>
      <t>(número de obras):</t>
    </r>
  </si>
  <si>
    <t>T11</t>
  </si>
  <si>
    <t> Las obras de captación subterráneas con macro medidor funcionando no pueden exceder del número de obras de captación subterráneas con macro medidor.</t>
  </si>
  <si>
    <t>Cantidad fuentes de abastecimiento subterráneas  (pozos, galerías filtrantes, cajas de manantial, etc.) que cuentan con un aparato de medición del volumen extraído, en buenas condiciones de operación.  </t>
  </si>
  <si>
    <t>¿Cómo lo obtenemos? Sumatoria de todas las fuentes que tengan macro medidor funcionando correctamente.</t>
  </si>
  <si>
    <r>
      <rPr>
        <sz val="11"/>
        <color rgb="FF000B19"/>
        <rFont val="Calibri"/>
      </rPr>
      <t>13. Obras de Captación superficiales con macro medidor funcionando </t>
    </r>
    <r>
      <rPr>
        <b/>
        <sz val="11"/>
        <color rgb="FF000B19"/>
        <rFont val="Calibri Light"/>
      </rPr>
      <t>(número de obras)</t>
    </r>
    <r>
      <rPr>
        <sz val="11"/>
        <color rgb="FF000B19"/>
        <rFont val="Calibri Light"/>
      </rPr>
      <t>:</t>
    </r>
  </si>
  <si>
    <t>T12</t>
  </si>
  <si>
    <t> Las obras de captación superficiales con macro medidor funcionando no pueden ser mayores al número de obras de captación superficiales con macro medidor.</t>
  </si>
  <si>
    <r>
      <rPr>
        <sz val="11"/>
        <color rgb="FF000B19"/>
        <rFont val="Calibri"/>
      </rPr>
      <t>14. Volumen extraído de las fuentes de abastecimiento subterráneas </t>
    </r>
    <r>
      <rPr>
        <b/>
        <sz val="11"/>
        <color rgb="FF000B19"/>
        <rFont val="Calibri Light"/>
      </rPr>
      <t>(m3)</t>
    </r>
    <r>
      <rPr>
        <sz val="11"/>
        <color rgb="FF000B19"/>
        <rFont val="Calibri Light"/>
      </rPr>
      <t>:</t>
    </r>
  </si>
  <si>
    <t>T13</t>
  </si>
  <si>
    <t>Cantidad de agua que se extrae del total de las fuentes de abastecimiento subterráneas en operación. Dicho dato será el que resulta de la lectura de los macro medidores, a falta de estos se puede estimar con la siguiente fórmula:</t>
  </si>
  <si>
    <t>(Gasto (litros/segundo) x Tiempo de bombeo(en segundos) x 60 días)/1000</t>
  </si>
  <si>
    <t>Nota: Con esta operación se obtienen metros cúbicos.</t>
  </si>
  <si>
    <r>
      <rPr>
        <sz val="11"/>
        <color rgb="FFD35400"/>
        <rFont val="Calibri"/>
      </rPr>
      <t>El volumen de extracción de fuentes subterráneas autorizado por CONAGUA es de </t>
    </r>
    <r>
      <rPr>
        <b/>
        <sz val="11"/>
        <color rgb="FFD35400"/>
        <rFont val="Calibri Light"/>
      </rPr>
      <t>m3</t>
    </r>
    <r>
      <rPr>
        <sz val="11"/>
        <color rgb="FFD35400"/>
        <rFont val="Calibri Light"/>
      </rPr>
      <t>.</t>
    </r>
  </si>
  <si>
    <r>
      <rPr>
        <sz val="11"/>
        <color rgb="FF000B19"/>
        <rFont val="Calibri"/>
      </rPr>
      <t>15. Volumen extraído de las fuentes de abastecimiento superficiales </t>
    </r>
    <r>
      <rPr>
        <b/>
        <sz val="11"/>
        <color rgb="FF000B19"/>
        <rFont val="Calibri Light"/>
      </rPr>
      <t>(m3)</t>
    </r>
    <r>
      <rPr>
        <sz val="11"/>
        <color rgb="FF000B19"/>
        <rFont val="Calibri Light"/>
      </rPr>
      <t>:</t>
    </r>
  </si>
  <si>
    <t>T14</t>
  </si>
  <si>
    <t>Cantidad de agua que se extrae del total de las fuentes de abastecimiento superficiales. Dicho dato será el que resulta de la lectura de los macro medidores, a falta de estos se puede estimar con la siguiente fórmula:</t>
  </si>
  <si>
    <t>(Gasto (litros/segundo) x Tiempo de operación de la potabilizadora(en segundos) x 60 días)/1000</t>
  </si>
  <si>
    <r>
      <rPr>
        <sz val="11"/>
        <color rgb="FFD35400"/>
        <rFont val="Calibri"/>
      </rPr>
      <t>El volumen de extracción de obras superficiales autorizado por CONAGUA es de </t>
    </r>
    <r>
      <rPr>
        <b/>
        <sz val="11"/>
        <color rgb="FFD35400"/>
        <rFont val="Calibri Light"/>
      </rPr>
      <t>m3</t>
    </r>
    <r>
      <rPr>
        <sz val="11"/>
        <color rgb="FFD35400"/>
        <rFont val="Calibri Light"/>
      </rPr>
      <t>.</t>
    </r>
  </si>
  <si>
    <t>Volumen extraído total de las fuentes de abastecimiento  subterráneas y superficiales:</t>
  </si>
  <si>
    <t>m3.</t>
  </si>
  <si>
    <r>
      <rPr>
        <sz val="11"/>
        <color rgb="FF328637"/>
        <rFont val="Calibri"/>
      </rPr>
      <t>El volumen de extracción total autorizado por CONAGUA es de:</t>
    </r>
    <r>
      <rPr>
        <b/>
        <sz val="11"/>
        <color rgb="FFD35400"/>
        <rFont val="Calibri Light"/>
      </rPr>
      <t>  </t>
    </r>
  </si>
  <si>
    <r>
      <rPr>
        <sz val="11"/>
        <color rgb="FF000B19"/>
        <rFont val="Calibri"/>
      </rPr>
      <t>16. Volumen extraído de las fuentes de abastecimiento subterráneas medido </t>
    </r>
    <r>
      <rPr>
        <sz val="11"/>
        <color rgb="FF000B19"/>
        <rFont val="Calibri Light"/>
      </rPr>
      <t>(m3)</t>
    </r>
    <r>
      <rPr>
        <sz val="11"/>
        <color rgb="FF000B19"/>
        <rFont val="Calibri Light"/>
      </rPr>
      <t>:</t>
    </r>
  </si>
  <si>
    <t>T15</t>
  </si>
  <si>
    <t>Volumen extraído de las fuentes de abastecimiento subterráneas medido no puede ser mayor al Volumen extraído de las fuentes de abastecimiento subterráneas.</t>
  </si>
  <si>
    <t>Sumatoria de las lecturas registradas de los macro medidores instalados en las fuentes de abastecimiento subterráneas.</t>
  </si>
  <si>
    <r>
      <rPr>
        <sz val="11"/>
        <color rgb="FF000B19"/>
        <rFont val="Calibri"/>
      </rPr>
      <t>17. Volumen extraído de las fuentes de abastecimiento  superficiales medido </t>
    </r>
    <r>
      <rPr>
        <b/>
        <sz val="11"/>
        <color rgb="FF000B19"/>
        <rFont val="Calibri Light"/>
      </rPr>
      <t>(m3)</t>
    </r>
    <r>
      <rPr>
        <sz val="11"/>
        <color rgb="FF000B19"/>
        <rFont val="Calibri Light"/>
      </rPr>
      <t>:</t>
    </r>
  </si>
  <si>
    <t>T16</t>
  </si>
  <si>
    <t> Volumen extraído de las fuentes de abastecimiento  superficiales medido no puede ser mayor al Volumen extraído de las fuentes de abastecimiento  superficiales.</t>
  </si>
  <si>
    <t>Sumatoria de las lecturas de los macromedidores instalados en las fuentes de abastecimiento superficiales.</t>
  </si>
  <si>
    <r>
      <rPr>
        <sz val="11"/>
        <color rgb="FFE67E22"/>
        <rFont val="Calibri"/>
      </rPr>
      <t>El volumen extraído de las fuentes de abastecimiento  superficiales es de </t>
    </r>
    <r>
      <rPr>
        <b/>
        <sz val="11"/>
        <color rgb="FFE67E22"/>
        <rFont val="Calibri Light"/>
      </rPr>
      <t>m3</t>
    </r>
    <r>
      <rPr>
        <sz val="11"/>
        <color rgb="FFE67E22"/>
        <rFont val="Calibri Light"/>
      </rPr>
      <t>.</t>
    </r>
  </si>
  <si>
    <t>Volumen extraído medido total de las fuentes de abastecimiento subterráneas y superficiales: .</t>
  </si>
  <si>
    <r>
      <rPr>
        <sz val="11"/>
        <color rgb="FFD35400"/>
        <rFont val="Calibri"/>
      </rPr>
      <t>El volumen extraído total de las fuentes de abastecimiento subterráneas y superficiales es: </t>
    </r>
    <r>
      <rPr>
        <b/>
        <sz val="11"/>
        <color rgb="FFD35400"/>
        <rFont val="Calibri Light"/>
      </rPr>
      <t>.</t>
    </r>
  </si>
  <si>
    <r>
      <rPr>
        <sz val="11"/>
        <color rgb="FF000B19"/>
        <rFont val="Calibri"/>
      </rPr>
      <t>18. Nivel estático promedio de las fuentes de abastecimiento subterráneas </t>
    </r>
    <r>
      <rPr>
        <b/>
        <sz val="11"/>
        <color rgb="FF000B19"/>
        <rFont val="Calibri Light"/>
      </rPr>
      <t>(m)</t>
    </r>
    <r>
      <rPr>
        <sz val="11"/>
        <color rgb="FF000B19"/>
        <rFont val="Calibri Light"/>
      </rPr>
      <t>:</t>
    </r>
  </si>
  <si>
    <t>T17</t>
  </si>
  <si>
    <t>Será el promedio de las distancias verticales medidas desde el nivel del suelo hasta el nivel del agua cuando no están las bombas en operación. </t>
  </si>
  <si>
    <r>
      <rPr>
        <sz val="11"/>
        <color rgb="FF000B19"/>
        <rFont val="Calibri"/>
      </rPr>
      <t>19. Nivel dinámico promedio de las fuentes de abastecimiento subterráneas </t>
    </r>
    <r>
      <rPr>
        <b/>
        <sz val="11"/>
        <color rgb="FF000B19"/>
        <rFont val="Calibri Light"/>
      </rPr>
      <t>(m)</t>
    </r>
    <r>
      <rPr>
        <sz val="11"/>
        <color rgb="FF000B19"/>
        <rFont val="Calibri Light"/>
      </rPr>
      <t>:</t>
    </r>
  </si>
  <si>
    <t>T18</t>
  </si>
  <si>
    <t> El nivel estático no puede ser mayor al nivel dinámico.</t>
  </si>
  <si>
    <t>Será el promedio de las distancias verticales medidas desde el nivel del suelo hasta el nivel del agua cuando las bombas están en operación. </t>
  </si>
  <si>
    <r>
      <rPr>
        <sz val="11"/>
        <color rgb="FF000B19"/>
        <rFont val="Calibri"/>
      </rPr>
      <t>20. Volumen de regulación o almacenamiento en tanques </t>
    </r>
    <r>
      <rPr>
        <b/>
        <sz val="11"/>
        <color rgb="FF000B19"/>
        <rFont val="Calibri Light"/>
      </rPr>
      <t>(m3)</t>
    </r>
    <r>
      <rPr>
        <sz val="11"/>
        <color rgb="FF000B19"/>
        <rFont val="Calibri Light"/>
      </rPr>
      <t>:</t>
    </r>
  </si>
  <si>
    <t>T19</t>
  </si>
  <si>
    <t>Capacidad  de los tanques de regulación o almacenamiento en operación, ya sea superficiales o elevados.  </t>
  </si>
  <si>
    <r>
      <rPr>
        <sz val="11"/>
        <color rgb="FF000B19"/>
        <rFont val="Calibri"/>
      </rPr>
      <t>21. Tanques instalados (</t>
    </r>
    <r>
      <rPr>
        <sz val="11"/>
        <color rgb="FF000B19"/>
        <rFont val="Calibri Light"/>
      </rPr>
      <t>unidad</t>
    </r>
    <r>
      <rPr>
        <sz val="11"/>
        <color rgb="FF000B19"/>
        <rFont val="Calibri Light"/>
      </rPr>
      <t>)</t>
    </r>
  </si>
  <si>
    <t>T20</t>
  </si>
  <si>
    <t>Cantidad de tanques de regularización o de almacenamiento en operación, ya sea superficiales o elevados. </t>
  </si>
  <si>
    <r>
      <rPr>
        <sz val="11"/>
        <color rgb="FF000B19"/>
        <rFont val="Calibri"/>
      </rPr>
      <t>22. Tanques de regularización </t>
    </r>
    <r>
      <rPr>
        <b/>
        <sz val="11"/>
        <color rgb="FF000B19"/>
        <rFont val="Calibri Light"/>
      </rPr>
      <t>(unidad):</t>
    </r>
  </si>
  <si>
    <t>T21</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</si>
  <si>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</si>
  <si>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</si>
  <si>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</si>
  <si>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r>
      <rPr>
        <sz val="11"/>
        <color rgb="FF000B19"/>
        <rFont val="Calibri"/>
      </rPr>
      <t>23. Obras de Captación  con equipo de desinfección cabecera municipal </t>
    </r>
    <r>
      <rPr>
        <b/>
        <sz val="11"/>
        <color rgb="FF000B19"/>
        <rFont val="Calibri Light"/>
      </rPr>
      <t>(unidad):</t>
    </r>
  </si>
  <si>
    <t>T22</t>
  </si>
  <si>
    <t> El número de obras de captación superficiales y subterráneas con equipo de desinfección no puede ser mayor al número total de obras de captación con las que cuenta el organismo operador.</t>
  </si>
  <si>
    <t>Pozos, presas, manantiales, etc., que emplean en cabecera municipal,  que cuentan con un equipo de desinfección instalados para eliminar agentes patógenos del agua. Estos pueden ser clorados, ozonificadores, iodadores, de luz ultravioleta, etc. </t>
  </si>
  <si>
    <r>
      <rPr>
        <sz val="11"/>
        <color rgb="FFD35400"/>
        <rFont val="Calibri"/>
      </rPr>
      <t>El número total de obras de captación con las que cuenta el organismo operador es de </t>
    </r>
    <r>
      <rPr>
        <b/>
        <sz val="11"/>
        <color rgb="FFD35400"/>
        <rFont val="Calibri Light"/>
      </rPr>
      <t>obras.</t>
    </r>
  </si>
  <si>
    <r>
      <rPr>
        <sz val="11"/>
        <color rgb="FF000B19"/>
        <rFont val="Calibri"/>
      </rPr>
      <t>24. Obras de Captación  con equipo de desinfección comunidades rurales </t>
    </r>
    <r>
      <rPr>
        <b/>
        <sz val="11"/>
        <color rgb="FF000B19"/>
        <rFont val="Calibri Light"/>
      </rPr>
      <t>(Unidad: número de tanques).</t>
    </r>
  </si>
  <si>
    <t>T23</t>
  </si>
  <si>
    <t> El número de obras de captación superficiales y subterráneas con equipo de desinfección en comunidades rurales no puede ser mayor al número total de obras de captación con las que cuenta el organismo operador.</t>
  </si>
  <si>
    <t>Pozos, presas, manantiales, etc., que emplean en comunidades rurales,  que cuentan con un equipo de desinfección instalados para eliminar agentes patógenos del agua. Estos pueden ser clorados, ozonificadores, iodadores, de luz ultravioleta, etc. </t>
  </si>
  <si>
    <t>El número total de obras de captación con las que cuenta el organismo operador es de</t>
  </si>
  <si>
    <t>Total de obras de captación rurales y en cabecera municipal que cuentan con equipo de desinfección: obras.</t>
  </si>
  <si>
    <r>
      <rPr>
        <sz val="11"/>
        <color rgb="FF000B19"/>
        <rFont val="Calibri"/>
      </rPr>
      <t>25. Obras de captación  con equipo de desinfección funcionando cabecera municipal </t>
    </r>
    <r>
      <rPr>
        <b/>
        <sz val="11"/>
        <color rgb="FF000B19"/>
        <rFont val="Calibri Light"/>
      </rPr>
      <t>(Unidad: número de obras)</t>
    </r>
  </si>
  <si>
    <t>T24</t>
  </si>
  <si>
    <t> El número de obras de captación con equipo de desinfección en la cabecera municipal funcionando no puede ser mayor al número total de obras de captación con las que cuenta el organismo operador.</t>
  </si>
  <si>
    <t>Pozos, presas, manantiales, etc., que emplean en cabecera municipal,  que cuentan con un equipo de desinfección funcionando correctamente para eliminar agentes patógenos del agua. Estos pueden ser clorados, ozonificadores, iodadores, de luz ultravioleta, etc. </t>
  </si>
  <si>
    <r>
      <rPr>
        <sz val="11"/>
        <color rgb="FFD35400"/>
        <rFont val="Calibri"/>
      </rPr>
      <t>El número total de obras de captación con equipo de desinfección dentro de la cabecera municipal es de:</t>
    </r>
    <r>
      <rPr>
        <b/>
        <sz val="11"/>
        <color rgb="FFD35400"/>
        <rFont val="Calibri Light"/>
      </rPr>
      <t> </t>
    </r>
  </si>
  <si>
    <r>
      <rPr>
        <sz val="11"/>
        <color rgb="FF000B19"/>
        <rFont val="Calibri"/>
      </rPr>
      <t>26. Obras de Captación  con equipo de desinfección funcionando comunidades rurales </t>
    </r>
    <r>
      <rPr>
        <b/>
        <sz val="11"/>
        <color rgb="FF000B19"/>
        <rFont val="Calibri Light"/>
      </rPr>
      <t>(Unidad: número de obras).</t>
    </r>
  </si>
  <si>
    <t>T25</t>
  </si>
  <si>
    <t> Las Obras de Captación  con equipo de desinfección funcionando comunidades rurales no pueden ser mayores al número de Obras de Captación  con equipo de desinfección con las que se cuenta en comunidades rurales.</t>
  </si>
  <si>
    <t>Pozos, presas, manantiales, etc., que emplean en comunidades rurales,  que cuentan con un equipo de desinfección funcionando correctamente para eliminar agentes patógenos del agua. Estos pueden ser clorados, ozonificadores, iodadores, de luz ultravioleta, etc. </t>
  </si>
  <si>
    <t>Las Obras de Captación  con equipo de desinfección en comunidades rurales son:</t>
  </si>
  <si>
    <t>Total de obras de captación que cuentan con equipo de desinfección funcionando: obras.</t>
  </si>
  <si>
    <r>
      <rPr>
        <sz val="11"/>
        <color rgb="FFD35400"/>
        <rFont val="Calibri"/>
      </rPr>
      <t>El número de obras de captación que cuentan con equipo de desinfección es de: </t>
    </r>
    <r>
      <rPr>
        <b/>
        <sz val="11"/>
        <color rgb="FFD35400"/>
        <rFont val="Calibri Light"/>
      </rPr>
      <t>obras.</t>
    </r>
  </si>
  <si>
    <r>
      <rPr>
        <sz val="11"/>
        <color rgb="FF000B19"/>
        <rFont val="Calibri"/>
      </rPr>
      <t>27. No. de equipos de desinfección almacenados </t>
    </r>
    <r>
      <rPr>
        <b/>
        <sz val="11"/>
        <color rgb="FF000B19"/>
        <rFont val="Calibri Light"/>
      </rPr>
      <t>(unidad):</t>
    </r>
  </si>
  <si>
    <t>T26</t>
  </si>
  <si>
    <t>Número de equipos de desinfección de repuesto, para eliminar agentes patógenos del agua. Estos pueden ser cloradores, ozonificadores, iodadores, de luz ultravioleta, etc. </t>
  </si>
  <si>
    <t>28. Describa el o los  desinfectantes empleados para asegurar la calidad microbiológica del agua.(hipoclorito de sodio, gas cloro, hipoclorito de calcio, etc.)</t>
  </si>
  <si>
    <t>T27</t>
  </si>
  <si>
    <t>Hipoclorito de sodio y gas cloro</t>
  </si>
  <si>
    <r>
      <rPr>
        <sz val="11"/>
        <color rgb="FF000B19"/>
        <rFont val="Calibri"/>
      </rPr>
      <t>29. Plantas potabilizadoras </t>
    </r>
    <r>
      <rPr>
        <b/>
        <sz val="11"/>
        <color rgb="FF000B19"/>
        <rFont val="Calibri Light"/>
      </rPr>
      <t>(Unidad):</t>
    </r>
  </si>
  <si>
    <t>T28</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</si>
  <si>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</si>
  <si>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</si>
  <si>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</si>
  <si>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r>
      <rPr>
        <sz val="11"/>
        <color rgb="FF000B19"/>
        <rFont val="Calibri"/>
      </rPr>
      <t>30. Plantas potabilizadoras operando </t>
    </r>
    <r>
      <rPr>
        <b/>
        <sz val="11"/>
        <color rgb="FF000B19"/>
        <rFont val="Calibri Light"/>
      </rPr>
      <t>(Unidad)</t>
    </r>
    <r>
      <rPr>
        <sz val="11"/>
        <color rgb="FF000B19"/>
        <rFont val="Calibri Light"/>
      </rPr>
      <t>:</t>
    </r>
  </si>
  <si>
    <t>T29</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</si>
  <si>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</si>
  <si>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</si>
  <si>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</si>
  <si>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r>
      <rPr>
        <sz val="11"/>
        <color rgb="FF000B19"/>
        <rFont val="Calibri"/>
      </rPr>
      <t>31. Volumen de agua desinfectada cabecera municipal </t>
    </r>
    <r>
      <rPr>
        <b/>
        <sz val="11"/>
        <color rgb="FF000B19"/>
        <rFont val="Calibri Light"/>
      </rPr>
      <t>(m3)</t>
    </r>
    <r>
      <rPr>
        <sz val="11"/>
        <color rgb="FF000B19"/>
        <rFont val="Calibri Light"/>
      </rPr>
      <t>:</t>
    </r>
  </si>
  <si>
    <t>T30</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</si>
  <si>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</si>
  <si>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</si>
  <si>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r>
      <rPr>
        <sz val="11"/>
        <color rgb="FF000B19"/>
        <rFont val="Calibri"/>
      </rPr>
      <t>32. Volumen de agua desinfectada comunidades rurales </t>
    </r>
    <r>
      <rPr>
        <b/>
        <sz val="11"/>
        <color rgb="FF000B19"/>
        <rFont val="Calibri Light"/>
      </rPr>
      <t>(m3):</t>
    </r>
  </si>
  <si>
    <t>T31</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</si>
  <si>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</si>
  <si>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</si>
  <si>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</si>
  <si>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r>
      <rPr>
        <sz val="11"/>
        <color rgb="FF000B19"/>
        <rFont val="Calibri"/>
      </rPr>
      <t>33. Volumen de agua potabilizada </t>
    </r>
    <r>
      <rPr>
        <b/>
        <sz val="11"/>
        <color rgb="FF000B19"/>
        <rFont val="Calibri Light"/>
      </rPr>
      <t>(m3):</t>
    </r>
  </si>
  <si>
    <t>T32</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</si>
  <si>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</si>
  <si>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</si>
  <si>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r>
      <rPr>
        <sz val="11"/>
        <color rgb="FFD35400"/>
        <rFont val="Calibri"/>
      </rPr>
      <t>El volumen extraído total de las fuentes de abastecimiento es de</t>
    </r>
    <r>
      <rPr>
        <b/>
        <sz val="11"/>
        <color rgb="FFD35400"/>
        <rFont val="Calibri Light"/>
      </rPr>
      <t> m3</t>
    </r>
    <r>
      <rPr>
        <sz val="11"/>
        <color rgb="FFD35400"/>
        <rFont val="Calibri Light"/>
      </rPr>
      <t>.</t>
    </r>
  </si>
  <si>
    <r>
      <rPr>
        <sz val="11"/>
        <color rgb="FF000B19"/>
        <rFont val="Calibri"/>
      </rPr>
      <t>34. Longitud de la red de conducción y distribución de agua potable (</t>
    </r>
    <r>
      <rPr>
        <b/>
        <sz val="11"/>
        <color rgb="FF000B19"/>
        <rFont val="Calibri Light"/>
      </rPr>
      <t>mts):</t>
    </r>
  </si>
  <si>
    <t>T34</t>
  </si>
  <si>
    <t>Largo total de la tubería que forma la red de conducción y distribución  de agua potable. </t>
  </si>
  <si>
    <t>Periodo de captura: anual o cada que cambie:</t>
  </si>
  <si>
    <t>¿Cómo lo obtenemos? Catastros (Sistemas Operativos, AutoCAD, etc.)</t>
  </si>
  <si>
    <r>
      <rPr>
        <sz val="11"/>
        <color rgb="FF000B19"/>
        <rFont val="Calibri"/>
      </rPr>
      <t>35. Fugas en el sistema de distribución de agua potable </t>
    </r>
    <r>
      <rPr>
        <b/>
        <sz val="11"/>
        <color rgb="FF000B19"/>
        <rFont val="Calibri Light"/>
      </rPr>
      <t>(Unidad: número de fugas):</t>
    </r>
  </si>
  <si>
    <t>T35</t>
  </si>
  <si>
    <t>¿Cómo lo obtenemos? Reportes de Fugas (Sistemas Comerciales- Operativos)</t>
  </si>
  <si>
    <r>
      <rPr>
        <sz val="11"/>
        <color rgb="FF000B19"/>
        <rFont val="Calibri"/>
      </rPr>
      <t>36. Longitud de la red del sistema de drenaje sanitario  </t>
    </r>
    <r>
      <rPr>
        <b/>
        <sz val="11"/>
        <color rgb="FF000B19"/>
        <rFont val="Calibri Light"/>
      </rPr>
      <t>(mts):</t>
    </r>
  </si>
  <si>
    <t>T36</t>
  </si>
  <si>
    <t>Largo total de la tubería que forma la red de recolección y conducción de aguas residuales. </t>
  </si>
  <si>
    <t>¿Cómo lo obtenemos? Catastros (Sistemas Operativos, AutoCAD, etc.).</t>
  </si>
  <si>
    <r>
      <rPr>
        <sz val="11"/>
        <color rgb="FF000B19"/>
        <rFont val="Calibri"/>
      </rPr>
      <t>37. Fallas en el sistema de drenaje sanitario </t>
    </r>
    <r>
      <rPr>
        <b/>
        <sz val="11"/>
        <color rgb="FF000B19"/>
        <rFont val="Calibri Light"/>
      </rPr>
      <t>(Unidad: número de fallas)</t>
    </r>
    <r>
      <rPr>
        <sz val="11"/>
        <color rgb="FF000B19"/>
        <rFont val="Calibri Light"/>
      </rPr>
      <t>:</t>
    </r>
  </si>
  <si>
    <t>T37</t>
  </si>
  <si>
    <t>Número de fugas o fallas como: taponamientos, colapsos, etc.</t>
  </si>
  <si>
    <t>¿Cómo lo obtenemos? Reportes de Fugas o fallas (Sistemas Comerciales- Operativos).</t>
  </si>
  <si>
    <r>
      <rPr>
        <sz val="11"/>
        <color rgb="FF000B19"/>
        <rFont val="Calibri"/>
      </rPr>
      <t>38. Respuesta en atención de fugas y fallas </t>
    </r>
    <r>
      <rPr>
        <b/>
        <sz val="11"/>
        <color rgb="FF000B19"/>
        <rFont val="Arial"/>
      </rPr>
      <t>(Días)</t>
    </r>
    <r>
      <rPr>
        <sz val="11"/>
        <color rgb="FF000B19"/>
        <rFont val="Arial"/>
      </rPr>
      <t>: (Agua/Drenaje)</t>
    </r>
  </si>
  <si>
    <t>T38</t>
  </si>
  <si>
    <t> Solo números deben ser ingresados en este campo.</t>
  </si>
  <si>
    <t>Tiempo promedio de respuesta en la  reparación de fugas y/o fallas del sistema de distribución de agua potable y alcantarillado,  desde el momento del reporte hasta su reparación.</t>
  </si>
  <si>
    <r>
      <rPr>
        <sz val="11"/>
        <color rgb="FF000B19"/>
        <rFont val="Calibri"/>
      </rPr>
      <t>39. Consumo de energía eléctrica en equipos de bombeo de fuentes de abastecimiento </t>
    </r>
    <r>
      <rPr>
        <b/>
        <sz val="11"/>
        <color rgb="FF000B19"/>
        <rFont val="Calibri Light"/>
      </rPr>
      <t>(kW/Hr)</t>
    </r>
    <r>
      <rPr>
        <sz val="11"/>
        <color rgb="FF000B19"/>
        <rFont val="Calibri Light"/>
      </rPr>
      <t>:</t>
    </r>
  </si>
  <si>
    <t>T40</t>
  </si>
  <si>
    <t>Kilowatts por hora que se consumieron para operar los equipos de bombeo de las fuentes de abastecimiento subterráneas y superficiales .</t>
  </si>
  <si>
    <t>Datos Comerciales</t>
  </si>
  <si>
    <r>
      <rPr>
        <sz val="11"/>
        <color rgb="FF000B19"/>
        <rFont val="Calibri"/>
      </rPr>
      <t>1. Localidades rurales integradas al sistema </t>
    </r>
    <r>
      <rPr>
        <b/>
        <sz val="11"/>
        <color rgb="FF000B19"/>
        <rFont val="Calibri Light"/>
      </rPr>
      <t>(número de localidades):</t>
    </r>
  </si>
  <si>
    <t>C1</t>
  </si>
  <si>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</si>
  <si>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</si>
  <si>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rPr>
        <sz val="11"/>
        <color rgb="FF000B19"/>
        <rFont val="Calibri"/>
      </rPr>
      <t>2. Población atendida que radica en el municipio que se ve beneficiada con los servicios de agua potable y alcantarillado.  </t>
    </r>
    <r>
      <rPr>
        <b/>
        <sz val="11"/>
        <color rgb="FF000B19"/>
        <rFont val="Calibri Light"/>
      </rPr>
      <t>(número de beneficiarios)</t>
    </r>
    <r>
      <rPr>
        <sz val="11"/>
        <color rgb="FF000B19"/>
        <rFont val="Calibri Light"/>
      </rPr>
      <t>:</t>
    </r>
  </si>
  <si>
    <t>C2</t>
  </si>
  <si>
    <t>Señale el número de habitantes que radican dentro del municipio y son beneficiarios de los servicios que presta el organismo operador.</t>
  </si>
  <si>
    <r>
      <rPr>
        <sz val="11"/>
        <color rgb="FF000B19"/>
        <rFont val="Calibri"/>
      </rPr>
      <t>3. Tomas con servicio continuo: </t>
    </r>
    <r>
      <rPr>
        <b/>
        <sz val="11"/>
        <color rgb="FF000B19"/>
        <rFont val="Calibri Light"/>
      </rPr>
      <t>(unidad)</t>
    </r>
    <r>
      <rPr>
        <sz val="11"/>
        <color rgb="FF000B19"/>
        <rFont val="Calibri Light"/>
      </rPr>
      <t>:</t>
    </r>
  </si>
  <si>
    <t>C11</t>
  </si>
  <si>
    <t>Número de tomas que reciben el servicio de agua las 24 horas del día. </t>
  </si>
  <si>
    <r>
      <rPr>
        <sz val="11"/>
        <color rgb="FF000B19"/>
        <rFont val="Calibri"/>
      </rPr>
      <t>4. Tomas con servicio tandeado </t>
    </r>
    <r>
      <rPr>
        <b/>
        <sz val="11"/>
        <color rgb="FF000B19"/>
        <rFont val="Calibri Light"/>
      </rPr>
      <t>(unidad)</t>
    </r>
    <r>
      <rPr>
        <sz val="11"/>
        <color rgb="FF000B19"/>
        <rFont val="Calibri Light"/>
      </rPr>
      <t>:</t>
    </r>
  </si>
  <si>
    <t>C12</t>
  </si>
  <si>
    <t>Número de tomas en las que el servicio de agua no es continuo. </t>
  </si>
  <si>
    <t>¿Cómo lo obtenemos?  Sistemas Comerciales - Operativos.</t>
  </si>
  <si>
    <t>Total de tomas:</t>
  </si>
  <si>
    <t>Total de tomas con servicio continuo y/o tandeado que operan en el municipio.</t>
  </si>
  <si>
    <r>
      <rPr>
        <sz val="11"/>
        <color rgb="FF000B19"/>
        <rFont val="Calibri"/>
      </rPr>
      <t>5. Tomas domésticas de agua potable </t>
    </r>
    <r>
      <rPr>
        <b/>
        <sz val="11"/>
        <color rgb="FF000B19"/>
        <rFont val="Calibri Light"/>
      </rPr>
      <t>(toma):</t>
    </r>
  </si>
  <si>
    <t>C5</t>
  </si>
  <si>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</si>
  <si>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</si>
  <si>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rPr>
        <sz val="11"/>
        <color rgb="FF000B19"/>
        <rFont val="Calibri"/>
      </rPr>
      <t>6. Tomas domésticas  en localidades rurales integradas al sistema </t>
    </r>
    <r>
      <rPr>
        <b/>
        <sz val="11"/>
        <color rgb="FF000B19"/>
        <rFont val="Calibri Light"/>
      </rPr>
      <t>(toma)</t>
    </r>
    <r>
      <rPr>
        <sz val="11"/>
        <color rgb="FF000B19"/>
        <rFont val="Calibri Light"/>
      </rPr>
      <t>:</t>
    </r>
  </si>
  <si>
    <t>C6</t>
  </si>
  <si>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</si>
  <si>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</si>
  <si>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rPr>
        <sz val="11"/>
        <color rgb="FF000B19"/>
        <rFont val="Calibri"/>
      </rPr>
      <t>7. Tomas comerciales de agua potable </t>
    </r>
    <r>
      <rPr>
        <b/>
        <sz val="11"/>
        <color rgb="FF000B19"/>
        <rFont val="Calibri Light"/>
      </rPr>
      <t>(Toma)</t>
    </r>
    <r>
      <rPr>
        <sz val="11"/>
        <color rgb="FF000B19"/>
        <rFont val="Calibri Light"/>
      </rPr>
      <t>:</t>
    </r>
  </si>
  <si>
    <t>C7</t>
  </si>
  <si>
    <t>Son aquellas conectadas a los predios que llevan a cabo una actividad económica y donde no usan el agua como un insumo directo del bien que comercializan. Serán las que actualmente están activas, se incluyen las de localidades rurales integradas al sistema.  </t>
  </si>
  <si>
    <r>
      <rPr>
        <sz val="11"/>
        <color rgb="FF000B19"/>
        <rFont val="Calibri"/>
      </rPr>
      <t>8. Tomas industriales de agua potable </t>
    </r>
    <r>
      <rPr>
        <b/>
        <sz val="11"/>
        <color rgb="FF000B19"/>
        <rFont val="Calibri Light"/>
      </rPr>
      <t>(toma)</t>
    </r>
    <r>
      <rPr>
        <sz val="11"/>
        <color rgb="FF000B19"/>
        <rFont val="Calibri Light"/>
      </rPr>
      <t>:</t>
    </r>
  </si>
  <si>
    <t>C8</t>
  </si>
  <si>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</si>
  <si>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rPr>
        <sz val="11"/>
        <color rgb="FF000B19"/>
        <rFont val="Calibri"/>
      </rPr>
      <t>9. Tomas mixtas de agua potable </t>
    </r>
    <r>
      <rPr>
        <b/>
        <sz val="11"/>
        <color rgb="FF000B19"/>
        <rFont val="Calibri Light"/>
      </rPr>
      <t>(tomas)</t>
    </r>
    <r>
      <rPr>
        <sz val="11"/>
        <color rgb="FF000B19"/>
        <rFont val="Calibri Light"/>
      </rPr>
      <t>:</t>
    </r>
  </si>
  <si>
    <t>C9</t>
  </si>
  <si>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</si>
  <si>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rPr>
        <sz val="11"/>
        <color rgb="FF000B19"/>
        <rFont val="Calibri"/>
      </rPr>
      <t>10. Tomas públicas de agua potable </t>
    </r>
    <r>
      <rPr>
        <b/>
        <sz val="11"/>
        <color rgb="FF000B19"/>
        <rFont val="Calibri Light"/>
      </rPr>
      <t>(tomas)</t>
    </r>
    <r>
      <rPr>
        <sz val="11"/>
        <color rgb="FF000B19"/>
        <rFont val="Calibri Light"/>
      </rPr>
      <t>:</t>
    </r>
  </si>
  <si>
    <t>C10</t>
  </si>
  <si>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</si>
  <si>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</si>
  <si>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</si>
  <si>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rPr>
        <sz val="11"/>
        <color rgb="FF000B19"/>
        <rFont val="Calibri"/>
      </rPr>
      <t>11. Tomas domésticas con micro medidor </t>
    </r>
    <r>
      <rPr>
        <b/>
        <sz val="11"/>
        <color rgb="FF000B19"/>
        <rFont val="Calibri Light"/>
      </rPr>
      <t>(tomas)</t>
    </r>
    <r>
      <rPr>
        <sz val="11"/>
        <color rgb="FF000B19"/>
        <rFont val="Calibri Light"/>
      </rPr>
      <t>:</t>
    </r>
  </si>
  <si>
    <t> El número de tomas domésticas con micro medidor no puede exceder del número de tomas domésticas reportado en la pregunta 5.</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</si>
  <si>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</si>
  <si>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12. Tomas comerciales con micro medidor </t>
    </r>
    <r>
      <rPr>
        <b/>
        <sz val="11"/>
        <color rgb="FF000B19"/>
        <rFont val="Calibri Light"/>
      </rPr>
      <t>(toma)</t>
    </r>
    <r>
      <rPr>
        <sz val="11"/>
        <color rgb="FF000B19"/>
        <rFont val="Calibri Light"/>
      </rPr>
      <t>:</t>
    </r>
  </si>
  <si>
    <t> El número de tomas comerciales con macro medidor no puede exceder al número de tomas comerciales totales.</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</si>
  <si>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</si>
  <si>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13. Tomas industriales con micro medidor </t>
    </r>
    <r>
      <rPr>
        <b/>
        <sz val="11"/>
        <color rgb="FF000B19"/>
        <rFont val="Calibri Light"/>
      </rPr>
      <t>(toma)</t>
    </r>
    <r>
      <rPr>
        <sz val="11"/>
        <color rgb="FF000B19"/>
        <rFont val="Calibri Light"/>
      </rPr>
      <t>:</t>
    </r>
  </si>
  <si>
    <t> El número de tomas industriales con macro medidor no puede exceder al número de tomas industriales totales reportado.</t>
  </si>
  <si>
    <r>
      <rPr>
        <sz val="11"/>
        <color rgb="FF328637"/>
        <rFont val="Calibri"/>
      </rPr>
      <t xml:space="preserve">Son aquella </t>
    </r>
    <r>
      <rPr>
        <b/>
        <sz val="11"/>
        <color rgb="FFCC3399"/>
        <rFont val="Calibri Light"/>
      </rPr>
      <t>tomas industriales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</si>
  <si>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14. Tomas mixtas con micro medidor  </t>
    </r>
    <r>
      <rPr>
        <b/>
        <sz val="11"/>
        <color rgb="FF000B19"/>
        <rFont val="Calibri Light"/>
      </rPr>
      <t>(tomas)</t>
    </r>
    <r>
      <rPr>
        <sz val="11"/>
        <color rgb="FF000B19"/>
        <rFont val="Calibri Light"/>
      </rPr>
      <t>:</t>
    </r>
  </si>
  <si>
    <t> El número de tomas mixtas con macro medidor no puede ser mayor al número de tomas mixtas totales reportado.</t>
  </si>
  <si>
    <r>
      <rPr>
        <sz val="11"/>
        <color rgb="FF328637"/>
        <rFont val="Calibri"/>
      </rPr>
      <t xml:space="preserve">Son aquella </t>
    </r>
    <r>
      <rPr>
        <b/>
        <sz val="11"/>
        <color rgb="FFCC3399"/>
        <rFont val="Calibri Light"/>
      </rPr>
      <t>tomas mixtas activas</t>
    </r>
    <r>
      <rPr>
        <sz val="11"/>
        <color rgb="FF328637"/>
        <rFont val="Calibri Light"/>
      </rPr>
      <t xml:space="preserve"> incluyendo  las de las localidades rurale integradas al sistema, que cuentan con un micro medidor de consumo instalado, se incluyen las tomas cuyo micro medidor no funciona.</t>
    </r>
  </si>
  <si>
    <r>
      <rPr>
        <sz val="11"/>
        <color rgb="FF000B19"/>
        <rFont val="Calibri"/>
      </rPr>
      <t>15. Tomas públicas con micro medidor </t>
    </r>
    <r>
      <rPr>
        <b/>
        <sz val="11"/>
        <color rgb="FF000B19"/>
        <rFont val="Calibri Light"/>
      </rPr>
      <t>(tomas)</t>
    </r>
    <r>
      <rPr>
        <sz val="11"/>
        <color rgb="FF000B19"/>
        <rFont val="Calibri Light"/>
      </rPr>
      <t>:</t>
    </r>
  </si>
  <si>
    <t> El número de tomas públicas con macro medidor no puede ser mayor al número de tomas públicas totales reportado.</t>
  </si>
  <si>
    <r>
      <rPr>
        <sz val="11"/>
        <color rgb="FF328637"/>
        <rFont val="Calibri"/>
      </rPr>
      <t xml:space="preserve">Son aquella </t>
    </r>
    <r>
      <rPr>
        <b/>
        <sz val="11"/>
        <color rgb="FFCC3399"/>
        <rFont val="Calibri Light"/>
      </rPr>
      <t>tomas públicas activas</t>
    </r>
    <r>
      <rPr>
        <sz val="11"/>
        <color rgb="FF328637"/>
        <rFont val="Calibri Light"/>
      </rPr>
      <t xml:space="preserve"> incluyendo  las de las localidades rurale integradas al sistema, que cuentan con un micro medidor de consumo instalado, se incluyen las tomas cuyo micro medidor no funciona.</t>
    </r>
  </si>
  <si>
    <t>Tomas totales con micro medidor : tomas.</t>
  </si>
  <si>
    <r>
      <rPr>
        <sz val="11"/>
        <color rgb="FF328637"/>
        <rFont val="Calibri"/>
      </rPr>
      <t xml:space="preserve">Son las </t>
    </r>
    <r>
      <rPr>
        <b/>
        <sz val="11"/>
        <color rgb="FFCC3399"/>
        <rFont val="Calibri Light"/>
      </rPr>
      <t>tomas totales activas</t>
    </r>
    <r>
      <rPr>
        <sz val="11"/>
        <color rgb="FF328637"/>
        <rFont val="Calibri Light"/>
      </rPr>
      <t xml:space="preserve"> incluyendo  las de las localidades rurales integradas al sistema, que cuentan con un micro medidor de consumo instalado; se incluyen las tomas cuyo micro medidor no funciona.</t>
    </r>
  </si>
  <si>
    <r>
      <rPr>
        <sz val="11"/>
        <color rgb="FF000B19"/>
        <rFont val="Calibri"/>
      </rPr>
      <t>16. Tomas domésticas con micro medidor funcionando </t>
    </r>
    <r>
      <rPr>
        <b/>
        <sz val="11"/>
        <color rgb="FF000B19"/>
        <rFont val="Calibri Light"/>
      </rPr>
      <t>(Tomas)</t>
    </r>
    <r>
      <rPr>
        <sz val="11"/>
        <color rgb="FF000B19"/>
        <rFont val="Calibri Light"/>
      </rPr>
      <t>:</t>
    </r>
  </si>
  <si>
    <t>C13</t>
  </si>
  <si>
    <t> El número de tomas domésticas con micro medidor funcionando no puede ser mayor al número de tomas domésticas totales con micro medidor reportado.</t>
  </si>
  <si>
    <r>
      <rPr>
        <sz val="11"/>
        <color rgb="FF328637"/>
        <rFont val="Calibri"/>
      </rPr>
      <t xml:space="preserve">Son aquella </t>
    </r>
    <r>
      <rPr>
        <b/>
        <sz val="11"/>
        <color rgb="FFCC3399"/>
        <rFont val="Calibri Light"/>
      </rPr>
      <t>tomas domésticas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</si>
  <si>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t>Tomas domésticas con micro medidor reportadas:</t>
  </si>
  <si>
    <r>
      <rPr>
        <sz val="11"/>
        <color rgb="FF000B19"/>
        <rFont val="Calibri"/>
      </rPr>
      <t>17. Tomas comerciales con micro medidor funcionando </t>
    </r>
    <r>
      <rPr>
        <b/>
        <sz val="11"/>
        <color rgb="FF000B19"/>
        <rFont val="Calibri Light"/>
      </rPr>
      <t>(tomas)</t>
    </r>
    <r>
      <rPr>
        <sz val="11"/>
        <color rgb="FF000B19"/>
        <rFont val="Calibri Light"/>
      </rPr>
      <t>:</t>
    </r>
  </si>
  <si>
    <t>C14</t>
  </si>
  <si>
    <t> El número de tomas comerciales con micro medidor funcionando no puede ser mayor al número de tomas comerciales totales con micro medidor reportado.</t>
  </si>
  <si>
    <r>
      <rPr>
        <sz val="11"/>
        <color rgb="FF328637"/>
        <rFont val="Calibri"/>
      </rPr>
      <t xml:space="preserve">Son aquella </t>
    </r>
    <r>
      <rPr>
        <b/>
        <sz val="11"/>
        <color rgb="FFCC3399"/>
        <rFont val="Calibri Light"/>
      </rPr>
      <t>tomas comerciales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</si>
  <si>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comerciales con micro medidor reportadas:</t>
    </r>
    <r>
      <rPr>
        <b/>
        <sz val="11"/>
        <color rgb="FFD35400"/>
        <rFont val="Calibri Light"/>
      </rPr>
      <t>.</t>
    </r>
  </si>
  <si>
    <r>
      <rPr>
        <sz val="11"/>
        <color rgb="FF000B19"/>
        <rFont val="Calibri"/>
      </rPr>
      <t>18. Tomas industriales con micro medidor funcionando </t>
    </r>
    <r>
      <rPr>
        <b/>
        <sz val="11"/>
        <color rgb="FF000B19"/>
        <rFont val="Calibri Light"/>
      </rPr>
      <t>(tomas)</t>
    </r>
    <r>
      <rPr>
        <sz val="11"/>
        <color rgb="FF000B19"/>
        <rFont val="Calibri Light"/>
      </rPr>
      <t>:</t>
    </r>
  </si>
  <si>
    <t>C15</t>
  </si>
  <si>
    <t> El número de tomas industriales con micro medidor funcionando no puede ser mayor al número de tomas industriales totales con micro medidor reportado.</t>
  </si>
  <si>
    <r>
      <rPr>
        <sz val="11"/>
        <color rgb="FF328637"/>
        <rFont val="Calibri"/>
      </rPr>
      <t xml:space="preserve">Son aquella </t>
    </r>
    <r>
      <rPr>
        <sz val="11"/>
        <color rgb="FFCC3399"/>
        <rFont val="Calibri Light"/>
      </rPr>
      <t>tomas industriales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</si>
  <si>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industriales con micro medidor reportadas:</t>
    </r>
    <r>
      <rPr>
        <b/>
        <sz val="11"/>
        <color rgb="FFD35400"/>
        <rFont val="Calibri Light"/>
      </rPr>
      <t>.</t>
    </r>
  </si>
  <si>
    <r>
      <rPr>
        <sz val="11"/>
        <color rgb="FF000B19"/>
        <rFont val="Calibri"/>
      </rPr>
      <t>19. Tomas mixtas con micro medidor funcionando </t>
    </r>
    <r>
      <rPr>
        <b/>
        <sz val="11"/>
        <color rgb="FF000B19"/>
        <rFont val="Calibri Light"/>
      </rPr>
      <t>(tomas)</t>
    </r>
    <r>
      <rPr>
        <sz val="11"/>
        <color rgb="FF000B19"/>
        <rFont val="Calibri Light"/>
      </rPr>
      <t>:</t>
    </r>
  </si>
  <si>
    <t>C16</t>
  </si>
  <si>
    <t>Tomas mixtas con micro medidor reportadas:</t>
  </si>
  <si>
    <t> El número de tomas mixtas con micro medidor funcionando no puede ser mayor al número de tomas mixtas totales con micro medidor reportado.</t>
  </si>
  <si>
    <r>
      <rPr>
        <sz val="11"/>
        <color rgb="FF328637"/>
        <rFont val="Calibri"/>
      </rPr>
      <t xml:space="preserve">Son aquella </t>
    </r>
    <r>
      <rPr>
        <sz val="11"/>
        <color rgb="FFCC3399"/>
        <rFont val="Calibri Light"/>
      </rPr>
      <t>tomas mixtas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</si>
  <si>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mixtas con micro medidor reportadas:</t>
    </r>
    <r>
      <rPr>
        <b/>
        <sz val="11"/>
        <color rgb="FFD35400"/>
        <rFont val="Calibri Light"/>
      </rPr>
      <t>.</t>
    </r>
  </si>
  <si>
    <r>
      <rPr>
        <sz val="11"/>
        <color rgb="FF000B19"/>
        <rFont val="Calibri"/>
      </rPr>
      <t>20. Tomas públicas con micro medidor funcionando </t>
    </r>
    <r>
      <rPr>
        <b/>
        <sz val="11"/>
        <color rgb="FF000B19"/>
        <rFont val="Calibri Light"/>
      </rPr>
      <t>(tomas):</t>
    </r>
  </si>
  <si>
    <t>C17</t>
  </si>
  <si>
    <t> El número de tomas públicas con micro medidor funcionando no puede ser mayor al número de tomas públicas totales con micro medidor reportado.</t>
  </si>
  <si>
    <r>
      <rPr>
        <sz val="11"/>
        <color rgb="FF328637"/>
        <rFont val="Calibri"/>
      </rPr>
      <t xml:space="preserve">Son aquella </t>
    </r>
    <r>
      <rPr>
        <sz val="11"/>
        <color rgb="FFCC3399"/>
        <rFont val="Calibri Light"/>
      </rPr>
      <t>tomas públicas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</si>
  <si>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públicas con micro medidor reportadas:</t>
    </r>
    <r>
      <rPr>
        <b/>
        <sz val="11"/>
        <color rgb="FFD35400"/>
        <rFont val="Calibri Light"/>
      </rPr>
      <t>.</t>
    </r>
  </si>
  <si>
    <r>
      <rPr>
        <sz val="11"/>
        <color rgb="FF2980B9"/>
        <rFont val="Calibri"/>
      </rPr>
      <t>Tomas totales con micro medidor funcionando </t>
    </r>
    <r>
      <rPr>
        <b/>
        <sz val="11"/>
        <color rgb="FF2980B9"/>
        <rFont val="Calibri Light"/>
      </rPr>
      <t>(Tomas)</t>
    </r>
    <r>
      <rPr>
        <sz val="11"/>
        <color rgb="FF2980B9"/>
        <rFont val="Calibri Light"/>
      </rPr>
      <t>:</t>
    </r>
  </si>
  <si>
    <r>
      <rPr>
        <sz val="11"/>
        <color rgb="FF328637"/>
        <rFont val="Calibri"/>
      </rPr>
      <t>Son el</t>
    </r>
    <r>
      <rPr>
        <sz val="11"/>
        <color rgb="FFCC3399"/>
        <rFont val="Calibri Light"/>
      </rPr>
      <t xml:space="preserve"> total de tomas activas</t>
    </r>
    <r>
      <rPr>
        <sz val="11"/>
        <color rgb="FF328637"/>
        <rFont val="Calibri Light"/>
      </rPr>
      <t xml:space="preserve"> incluyendo  las de las localidades rurale integradas al sistema, que cuentan con un micro medidor  de consumos en buenas condiciones de operación y del cual se factura el consumo que registra.</t>
    </r>
  </si>
  <si>
    <r>
      <rPr>
        <sz val="11"/>
        <color rgb="FFD35400"/>
        <rFont val="Calibri"/>
      </rPr>
      <t>Tomas  con micro medidor reportadas:</t>
    </r>
    <r>
      <rPr>
        <b/>
        <sz val="11"/>
        <color rgb="FFD35400"/>
        <rFont val="Calibri Light"/>
      </rPr>
      <t> tomas.</t>
    </r>
  </si>
  <si>
    <t>Tomas totales con micro medidor funcionando no pueden ser mayores al número de Tomas totales con micro medidor: m3.</t>
  </si>
  <si>
    <t>21. Descargas domésticas al sistema de drenaje sanitario:</t>
  </si>
  <si>
    <t>C19</t>
  </si>
  <si>
    <r>
      <rPr>
        <sz val="11"/>
        <color rgb="FF328637"/>
        <rFont val="Calibri"/>
      </rPr>
      <t xml:space="preserve">Serán las </t>
    </r>
    <r>
      <rPr>
        <sz val="11"/>
        <color rgb="FFCC3399"/>
        <rFont val="Calibri Light"/>
      </rPr>
      <t>conexiones de las viviendas particulares que vierten el agua residual a la red de alcantarillado.</t>
    </r>
    <r>
      <rPr>
        <sz val="11"/>
        <color rgb="FF328637"/>
        <rFont val="Calibri Light"/>
      </rPr>
      <t xml:space="preserve">  Se incluyen las descargas de las viviendas a las cuales no se les brinda el servicio de agua y que vierten sus aguas al sistema de drenaje y las de las localidades rurales integradas al sistema. </t>
    </r>
  </si>
  <si>
    <t>22. Descargas comerciales al sistema de drenaje sanitario.</t>
  </si>
  <si>
    <t>C20</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</si>
  <si>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</si>
  <si>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</si>
  <si>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C21</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</si>
  <si>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</si>
  <si>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</si>
  <si>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C22</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</si>
  <si>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</si>
  <si>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</si>
  <si>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C23</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</si>
  <si>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</si>
  <si>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</si>
  <si>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</si>
  <si>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rPr>
        <sz val="11"/>
        <color rgb="FF000B19"/>
        <rFont val="Calibri"/>
      </rPr>
      <t>26. Monto facturado por el servicio de agua de las tomas domésticas </t>
    </r>
    <r>
      <rPr>
        <b/>
        <sz val="11"/>
        <color rgb="FF000B19"/>
        <rFont val="Calibri Light"/>
      </rPr>
      <t>($)</t>
    </r>
    <r>
      <rPr>
        <sz val="11"/>
        <color rgb="FF000B19"/>
        <rFont val="Calibri Light"/>
      </rPr>
      <t>:</t>
    </r>
  </si>
  <si>
    <t>C24</t>
  </si>
  <si>
    <t>Importe total de las facturas y/o recibos elaborados en el periodo que se reporta de los usuarios domésticos, correspondientes al servicio de agua.  No se incluyen rezagos, recargos y multas.</t>
  </si>
  <si>
    <r>
      <rPr>
        <sz val="11"/>
        <color rgb="FF000B19"/>
        <rFont val="Calibri"/>
      </rPr>
      <t>27. Monto facturado por el servicio de drenaje de las descargas domésticas: </t>
    </r>
    <r>
      <rPr>
        <b/>
        <sz val="11"/>
        <color rgb="FF000B19"/>
        <rFont val="Calibri Light"/>
      </rPr>
      <t>($)</t>
    </r>
    <r>
      <rPr>
        <sz val="11"/>
        <color rgb="FF000B19"/>
        <rFont val="Calibri Light"/>
      </rPr>
      <t>:</t>
    </r>
  </si>
  <si>
    <t>C25</t>
  </si>
  <si>
    <t>Importe total de las facturas y/o recibos elaborados en el periodo que se reporta de los usuarios domésticos, correspondientes al servicio de drenaje.  No se incluyen rezagos, recargos y multas.</t>
  </si>
  <si>
    <r>
      <rPr>
        <sz val="11"/>
        <color rgb="FF000B19"/>
        <rFont val="Calibri"/>
      </rPr>
      <t>28. Monto facturado por el servicio de tratamiento de las descargas domésticas </t>
    </r>
    <r>
      <rPr>
        <b/>
        <sz val="11"/>
        <color rgb="FF000B19"/>
        <rFont val="Calibri Light"/>
      </rPr>
      <t>($)</t>
    </r>
    <r>
      <rPr>
        <sz val="11"/>
        <color rgb="FF000B19"/>
        <rFont val="Calibri Light"/>
      </rPr>
      <t>:</t>
    </r>
  </si>
  <si>
    <t>C26</t>
  </si>
  <si>
    <t>Importe total de las facturas y/o recibos elaborados en el periodo que se reporta de los usuarios domésticos, correspondientes al servicio de tratamiento.  No se incluyen rezagos, recargos y multas.</t>
  </si>
  <si>
    <r>
      <rPr>
        <sz val="11"/>
        <color rgb="FF000B19"/>
        <rFont val="Calibri"/>
      </rPr>
      <t>29. Monto facturado por el servicio de agua de las tomas comerciales </t>
    </r>
    <r>
      <rPr>
        <b/>
        <sz val="11"/>
        <color rgb="FF000B19"/>
        <rFont val="Calibri Light"/>
      </rPr>
      <t>($)</t>
    </r>
    <r>
      <rPr>
        <sz val="11"/>
        <color rgb="FF000B19"/>
        <rFont val="Calibri Light"/>
      </rPr>
      <t>:</t>
    </r>
  </si>
  <si>
    <t>C27</t>
  </si>
  <si>
    <t>Importe total de las facturas y/o recibos elaborados en el periodo que se reporta de los usuarios comerciales, correspondientes al servicio de agua.  No se incluyen rezagos, recargos y multas.</t>
  </si>
  <si>
    <r>
      <rPr>
        <sz val="11"/>
        <color rgb="FF000B19"/>
        <rFont val="Calibri"/>
      </rPr>
      <t>30. Monto facturado por el servicio de drenaje de las descargas comerciales </t>
    </r>
    <r>
      <rPr>
        <b/>
        <sz val="11"/>
        <color rgb="FF000B19"/>
        <rFont val="Calibri Light"/>
      </rPr>
      <t>($)</t>
    </r>
    <r>
      <rPr>
        <sz val="11"/>
        <color rgb="FF000B19"/>
        <rFont val="Calibri Light"/>
      </rPr>
      <t>:</t>
    </r>
  </si>
  <si>
    <t>C28</t>
  </si>
  <si>
    <t>Importe total de las facturas y/o recibos elaborados en el periodo que se reporta de los usuarios comerciales, correspondientes al servicio de drenaje.  No se incluyen rezagos, recargos y multas.</t>
  </si>
  <si>
    <r>
      <rPr>
        <sz val="11"/>
        <color rgb="FF000B19"/>
        <rFont val="Calibri"/>
      </rPr>
      <t>31. Monto facturado por el servicio de tratamiento de las descargas comerciales </t>
    </r>
    <r>
      <rPr>
        <b/>
        <sz val="11"/>
        <color rgb="FF000B19"/>
        <rFont val="Calibri Light"/>
      </rPr>
      <t>($)</t>
    </r>
    <r>
      <rPr>
        <sz val="11"/>
        <color rgb="FF000B19"/>
        <rFont val="Calibri Light"/>
      </rPr>
      <t>:</t>
    </r>
  </si>
  <si>
    <t>C29</t>
  </si>
  <si>
    <t>Importe total de las facturas y/o recibos elaborados en el periodo que se reporta de los usuarios comerciales, correspondientes al servicio de tratamiento.  No se incluyen rezagos, recargos y multas.</t>
  </si>
  <si>
    <r>
      <rPr>
        <sz val="11"/>
        <color rgb="FF000B19"/>
        <rFont val="Calibri"/>
      </rPr>
      <t>32. Monto facturado por el servicio de agua de las tomas industriales </t>
    </r>
    <r>
      <rPr>
        <b/>
        <sz val="11"/>
        <color rgb="FF000B19"/>
        <rFont val="Calibri Light"/>
      </rPr>
      <t>($)</t>
    </r>
    <r>
      <rPr>
        <sz val="11"/>
        <color rgb="FF000B19"/>
        <rFont val="Calibri Light"/>
      </rPr>
      <t>:</t>
    </r>
  </si>
  <si>
    <t>C30</t>
  </si>
  <si>
    <t>Importe total de las facturas y/o recibos elaborados en el periodo que se reporta de los usuarios industriales, correspondientes al servicio de agua.  No se incluyen rezagos, recargos y multas.</t>
  </si>
  <si>
    <r>
      <rPr>
        <sz val="11"/>
        <color rgb="FF000B19"/>
        <rFont val="Calibri"/>
      </rPr>
      <t xml:space="preserve">33. Monto facturado por el servicio de drenaje de las descargas industriales </t>
    </r>
    <r>
      <rPr>
        <b/>
        <sz val="11"/>
        <color rgb="FF000B19"/>
        <rFont val="Calibri Light"/>
      </rPr>
      <t>($)</t>
    </r>
  </si>
  <si>
    <t>C31</t>
  </si>
  <si>
    <t>Importe total de las facturas y/o recibos elaborados en el periodo que se reporta de los usuarios industriales, correspondientes al servicio de drenaje.  No se incluyen rezagos, recargos y multas.</t>
  </si>
  <si>
    <r>
      <rPr>
        <sz val="11"/>
        <color rgb="FF000B19"/>
        <rFont val="Calibri"/>
      </rPr>
      <t xml:space="preserve">34. Monto facturado por el servicio de tratamiento de las descargas industriales </t>
    </r>
    <r>
      <rPr>
        <b/>
        <sz val="11"/>
        <color rgb="FF000B19"/>
        <rFont val="Calibri Light"/>
      </rPr>
      <t>($)</t>
    </r>
  </si>
  <si>
    <t>C32</t>
  </si>
  <si>
    <t>Importe total de las facturas y/o recibos elaborados en el periodo que se reporta de los usuarios industriales, correspondientes al servicio de tratamiento.  No se incluyen rezagos, recargos y multas.</t>
  </si>
  <si>
    <r>
      <rPr>
        <sz val="11"/>
        <color rgb="FF000B19"/>
        <rFont val="Calibri"/>
      </rPr>
      <t xml:space="preserve">35. Monto facturado por el servicio de agua de las tomas mixtas </t>
    </r>
    <r>
      <rPr>
        <b/>
        <sz val="11"/>
        <color rgb="FF000B19"/>
        <rFont val="Calibri Light"/>
      </rPr>
      <t>($)</t>
    </r>
  </si>
  <si>
    <t>C33</t>
  </si>
  <si>
    <t>Importe total de las facturas y/o recibos elaborados en el periodo que se reporta de los usuarios mixtos, correspondientes al servicio de agua.  No se incluyen rezagos, recargos y multas.</t>
  </si>
  <si>
    <r>
      <rPr>
        <sz val="11"/>
        <color rgb="FF000B19"/>
        <rFont val="Calibri"/>
      </rPr>
      <t>36. Monto facturado por el servicio de drenaje de las descargas mixtas</t>
    </r>
    <r>
      <rPr>
        <b/>
        <sz val="11"/>
        <color rgb="FF000B19"/>
        <rFont val="Calibri Light"/>
      </rPr>
      <t> ($)</t>
    </r>
    <r>
      <rPr>
        <sz val="11"/>
        <color rgb="FF000B19"/>
        <rFont val="Calibri Light"/>
      </rPr>
      <t>:</t>
    </r>
  </si>
  <si>
    <t>C34</t>
  </si>
  <si>
    <t>Importe total de las facturas y/o recibos elaborados en el periodo que se reporta de los usuarios mixtos, correspondientes al servicio de drenaje.  No se incluyen rezagos, recargos y multas.</t>
  </si>
  <si>
    <r>
      <rPr>
        <sz val="11"/>
        <color rgb="FF000B19"/>
        <rFont val="Calibri"/>
      </rPr>
      <t>37. Monto facturado por el servicio de tratamiento de las descargas mixtas </t>
    </r>
    <r>
      <rPr>
        <b/>
        <sz val="11"/>
        <color rgb="FF000B19"/>
        <rFont val="Calibri Light"/>
      </rPr>
      <t>($)</t>
    </r>
    <r>
      <rPr>
        <sz val="11"/>
        <color rgb="FF000B19"/>
        <rFont val="Calibri Light"/>
      </rPr>
      <t>:</t>
    </r>
  </si>
  <si>
    <t>C35</t>
  </si>
  <si>
    <t>Importe total de las facturas y/o recibos elaborados en el periodo que se reporta de los usuarios mixtos, correspondientes al servicio de tratamiento.  No se incluyen rezagos, recargos y multas.</t>
  </si>
  <si>
    <r>
      <rPr>
        <sz val="11"/>
        <color rgb="FF000B19"/>
        <rFont val="Calibri"/>
      </rPr>
      <t>38. Monto facturado por el servicio de agua de las tomas públicas </t>
    </r>
    <r>
      <rPr>
        <b/>
        <sz val="11"/>
        <color rgb="FF000B19"/>
        <rFont val="Calibri Light"/>
      </rPr>
      <t>($)</t>
    </r>
    <r>
      <rPr>
        <sz val="11"/>
        <color rgb="FF000B19"/>
        <rFont val="Calibri Light"/>
      </rPr>
      <t>:</t>
    </r>
  </si>
  <si>
    <t>C36</t>
  </si>
  <si>
    <t>Importe total de las facturas y/o recibos elaborados en el periodo que se reporta de los usuarios públicos, correspondientes al servicio de agua.  No se incluyen rezagos, recargos y multas.</t>
  </si>
  <si>
    <r>
      <rPr>
        <sz val="11"/>
        <color rgb="FF000B19"/>
        <rFont val="Calibri"/>
      </rPr>
      <t>39. Monto facturado por el servicio de drenaje de las descargas públicas </t>
    </r>
    <r>
      <rPr>
        <b/>
        <sz val="11"/>
        <color rgb="FF000B19"/>
        <rFont val="Calibri Light"/>
      </rPr>
      <t>($)</t>
    </r>
    <r>
      <rPr>
        <sz val="11"/>
        <color rgb="FF000B19"/>
        <rFont val="Calibri Light"/>
      </rPr>
      <t>:</t>
    </r>
  </si>
  <si>
    <t>C37</t>
  </si>
  <si>
    <t>Importe total de las facturas y/o recibos elaborados en el periodo que se reporta de los usuarios  públicos, correspondientes al servicio de drenaje.  No se incluyen rezagos, recargos y multas.</t>
  </si>
  <si>
    <r>
      <rPr>
        <sz val="11"/>
        <color rgb="FF000B19"/>
        <rFont val="Calibri"/>
      </rPr>
      <t>40. Monto facturado por el servicio de tratamiento de las descargas públicas </t>
    </r>
    <r>
      <rPr>
        <b/>
        <sz val="11"/>
        <color rgb="FF000B19"/>
        <rFont val="Calibri Light"/>
      </rPr>
      <t>($)</t>
    </r>
    <r>
      <rPr>
        <sz val="11"/>
        <color rgb="FF000B19"/>
        <rFont val="Calibri Light"/>
      </rPr>
      <t>:</t>
    </r>
  </si>
  <si>
    <t>C38</t>
  </si>
  <si>
    <t>Importe total de las facturas y/o recibos elaborados en el periodo que se reporta de los usuarios  públicos, correspondientes al servicio de tratamiento.  No se incluyen rezagos, recargos y multas.</t>
  </si>
  <si>
    <t>Monto facturado total del servicio doméstico:</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</si>
  <si>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</si>
  <si>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</si>
  <si>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</si>
  <si>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</si>
  <si>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</si>
  <si>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</si>
  <si>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</si>
  <si>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</si>
  <si>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</si>
  <si>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</si>
  <si>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</si>
  <si>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</si>
  <si>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</si>
  <si>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</si>
  <si>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</si>
  <si>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</si>
  <si>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</si>
  <si>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rPr>
        <sz val="11"/>
        <color rgb="FF000B19"/>
        <rFont val="Calibri"/>
      </rPr>
      <t>41. Reportes recibidos </t>
    </r>
    <r>
      <rPr>
        <b/>
        <sz val="11"/>
        <color rgb="FF000B19"/>
        <rFont val="Calibri Light"/>
      </rPr>
      <t>(Reporte)</t>
    </r>
    <r>
      <rPr>
        <sz val="11"/>
        <color rgb="FF000B19"/>
        <rFont val="Calibri Light"/>
      </rPr>
      <t>:</t>
    </r>
  </si>
  <si>
    <t>C39</t>
  </si>
  <si>
    <t>Total de reclamos y avisos de los usuarios correspondientes al periodo que se reporta debidas a fallas en el servicio, falta de agua, volúmenes y montos facturados, mala atención por parte de los trabajadores del Organismo Operador, fugas, entre otros.</t>
  </si>
  <si>
    <r>
      <rPr>
        <sz val="11"/>
        <color rgb="FF000B19"/>
        <rFont val="Calibri"/>
      </rPr>
      <t>42. Reportes atendidos </t>
    </r>
    <r>
      <rPr>
        <b/>
        <sz val="11"/>
        <color rgb="FF000B19"/>
        <rFont val="Calibri Light"/>
      </rPr>
      <t>(Reporte)</t>
    </r>
    <r>
      <rPr>
        <sz val="11"/>
        <color rgb="FF000B19"/>
        <rFont val="Calibri Light"/>
      </rPr>
      <t>:</t>
    </r>
  </si>
  <si>
    <t>C40</t>
  </si>
  <si>
    <t> El número de reportes atendidos no puede ser mayor al número de reportes recibidos.</t>
  </si>
  <si>
    <t>Total de reclamos y avisos de los usuarios resueltos en el periodo que se reporta relacionados con los reportes emitidos por los usuarios.</t>
  </si>
  <si>
    <r>
      <rPr>
        <sz val="11"/>
        <color rgb="FFF39C12"/>
        <rFont val="Calibri"/>
      </rPr>
      <t>El porcentaje de reportes atendidos representa un </t>
    </r>
    <r>
      <rPr>
        <b/>
        <sz val="11"/>
        <color rgb="FFF39C12"/>
        <rFont val="Calibri Light"/>
      </rPr>
      <t>%</t>
    </r>
    <r>
      <rPr>
        <sz val="11"/>
        <color rgb="FFF39C12"/>
        <rFont val="Calibri Light"/>
      </rPr>
      <t> en relación con el número de reportes recibidos.</t>
    </r>
  </si>
  <si>
    <r>
      <rPr>
        <sz val="11"/>
        <color rgb="FF000B19"/>
        <rFont val="Calibri"/>
      </rPr>
      <t>43. Volumen facturado medido doméstico </t>
    </r>
    <r>
      <rPr>
        <b/>
        <sz val="11"/>
        <color rgb="FF000B19"/>
        <rFont val="Calibri Light"/>
      </rPr>
      <t>(m</t>
    </r>
    <r>
      <rPr>
        <sz val="11"/>
        <color rgb="FF000B19"/>
        <rFont val="Calibri Light"/>
      </rPr>
      <t>3</t>
    </r>
    <r>
      <rPr>
        <b/>
        <sz val="11"/>
        <color rgb="FF000B19"/>
        <rFont val="Calibri Light"/>
      </rPr>
      <t>)</t>
    </r>
    <r>
      <rPr>
        <sz val="11"/>
        <color rgb="FF000B19"/>
        <rFont val="Calibri Light"/>
      </rPr>
      <t>:</t>
    </r>
  </si>
  <si>
    <t>C41</t>
  </si>
  <si>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</si>
  <si>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</si>
  <si>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</si>
  <si>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rPr>
        <sz val="11"/>
        <color rgb="FF000B19"/>
        <rFont val="Calibri"/>
      </rPr>
      <t>44. Volumen facturado medido comercial </t>
    </r>
    <r>
      <rPr>
        <b/>
        <sz val="11"/>
        <color rgb="FF000B19"/>
        <rFont val="Calibri Light"/>
      </rPr>
      <t>(m</t>
    </r>
    <r>
      <rPr>
        <sz val="11"/>
        <color rgb="FF000B19"/>
        <rFont val="Calibri Light"/>
      </rPr>
      <t>3</t>
    </r>
    <r>
      <rPr>
        <b/>
        <sz val="11"/>
        <color rgb="FF000B19"/>
        <rFont val="Calibri Light"/>
      </rPr>
      <t>)</t>
    </r>
    <r>
      <rPr>
        <sz val="11"/>
        <color rgb="FF000B19"/>
        <rFont val="Calibri Light"/>
      </rPr>
      <t>:</t>
    </r>
  </si>
  <si>
    <t>C42</t>
  </si>
  <si>
    <t> Volumen facturado medido comercial no puede ser mayor al volumen extraído total medido.</t>
  </si>
  <si>
    <t>Volumen de agua distribuido, medido y registrado por los lecturistas a las tomas comerciales . </t>
  </si>
  <si>
    <t>45. Volumen facturado medido industrial (m3)</t>
  </si>
  <si>
    <t>C43</t>
  </si>
  <si>
    <t> No puede ser mayor al volumen extraído total medido.</t>
  </si>
  <si>
    <t>Volumen de agua distribuido, medido y registrado por los lecturistas a las tomas industriales . </t>
  </si>
  <si>
    <r>
      <rPr>
        <sz val="11"/>
        <color rgb="FF000B19"/>
        <rFont val="Calibri"/>
      </rPr>
      <t>46. Volumen facturado medido mixto </t>
    </r>
    <r>
      <rPr>
        <b/>
        <sz val="11"/>
        <color rgb="FF000B19"/>
        <rFont val="Calibri Light"/>
      </rPr>
      <t>(m3)</t>
    </r>
    <r>
      <rPr>
        <sz val="11"/>
        <color rgb="FF000B19"/>
        <rFont val="Calibri Light"/>
      </rPr>
      <t>:</t>
    </r>
  </si>
  <si>
    <t>C44</t>
  </si>
  <si>
    <t> no puede ser mayor al volumen extraído total medido.</t>
  </si>
  <si>
    <t>Volumen de agua distribuido, medido y registrado por los lecturistas a las tomas mixtas .</t>
  </si>
  <si>
    <r>
      <rPr>
        <sz val="11"/>
        <color rgb="FF000B19"/>
        <rFont val="Calibri"/>
      </rPr>
      <t>47. Volumen facturado medido público </t>
    </r>
    <r>
      <rPr>
        <b/>
        <sz val="11"/>
        <color rgb="FF000B19"/>
        <rFont val="Calibri Light"/>
      </rPr>
      <t>(m3)</t>
    </r>
    <r>
      <rPr>
        <sz val="11"/>
        <color rgb="FF000B19"/>
        <rFont val="Calibri Light"/>
      </rPr>
      <t>:</t>
    </r>
  </si>
  <si>
    <t>C45</t>
  </si>
  <si>
    <t>Volumen de agua distribuido, medido y registrado por los lecturistas a las tomas públicas..</t>
  </si>
  <si>
    <t>Volumen facturado medido total:</t>
  </si>
  <si>
    <r>
      <rPr>
        <b/>
        <sz val="11"/>
        <color rgb="FF2980B9"/>
        <rFont val="Calibri Light"/>
      </rPr>
      <t>m3</t>
    </r>
  </si>
  <si>
    <r>
      <rPr>
        <sz val="11"/>
        <color rgb="FF000B19"/>
        <rFont val="Calibri"/>
      </rPr>
      <t>48. Volumen facturado estimado doméstico </t>
    </r>
    <r>
      <rPr>
        <b/>
        <sz val="11"/>
        <color rgb="FF000B19"/>
        <rFont val="Calibri Light"/>
      </rPr>
      <t>(m3)</t>
    </r>
    <r>
      <rPr>
        <sz val="11"/>
        <color rgb="FF000B19"/>
        <rFont val="Calibri Light"/>
      </rPr>
      <t>:</t>
    </r>
  </si>
  <si>
    <t>C46</t>
  </si>
  <si>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</si>
  <si>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</si>
  <si>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</si>
  <si>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rPr>
        <sz val="11"/>
        <color rgb="FF000B19"/>
        <rFont val="Calibri"/>
      </rPr>
      <t>49. Volumen facturado estimado comercial </t>
    </r>
    <r>
      <rPr>
        <b/>
        <sz val="11"/>
        <color rgb="FF000B19"/>
        <rFont val="Calibri Light"/>
      </rPr>
      <t>(m3)</t>
    </r>
    <r>
      <rPr>
        <sz val="11"/>
        <color rgb="FF000B19"/>
        <rFont val="Calibri Light"/>
      </rPr>
      <t>:</t>
    </r>
  </si>
  <si>
    <t>C47</t>
  </si>
  <si>
    <t>Volumen consumido por los usuarios comerciales que no cuentan con un micro medidor o no opera correctamente. Se puede estimar de la misma forma en que se estima el volumen consumido estimado doméstico. </t>
  </si>
  <si>
    <r>
      <rPr>
        <sz val="11"/>
        <color rgb="FF000B19"/>
        <rFont val="Calibri"/>
      </rPr>
      <t>50. Volumen facturado estimado industrial </t>
    </r>
    <r>
      <rPr>
        <b/>
        <sz val="11"/>
        <color rgb="FF000B19"/>
        <rFont val="Calibri Light"/>
      </rPr>
      <t>(m3)</t>
    </r>
    <r>
      <rPr>
        <sz val="11"/>
        <color rgb="FF000B19"/>
        <rFont val="Calibri Light"/>
      </rPr>
      <t>:</t>
    </r>
  </si>
  <si>
    <t>C48</t>
  </si>
  <si>
    <t>Volumen consumido por los usuarios industriales que no cuentan con un micro medidor o no opera correctamente. Se puede estimar de la misma forma en que se estima el volumen consumido estimado doméstico. </t>
  </si>
  <si>
    <r>
      <rPr>
        <sz val="11"/>
        <color rgb="FF000B19"/>
        <rFont val="Calibri"/>
      </rPr>
      <t>51. Volumen facturado estimado mixto </t>
    </r>
    <r>
      <rPr>
        <b/>
        <sz val="11"/>
        <color rgb="FF000B19"/>
        <rFont val="Calibri Light"/>
      </rPr>
      <t>(m3)</t>
    </r>
    <r>
      <rPr>
        <sz val="11"/>
        <color rgb="FF000B19"/>
        <rFont val="Calibri Light"/>
      </rPr>
      <t>:</t>
    </r>
  </si>
  <si>
    <t>C49</t>
  </si>
  <si>
    <t>Volumen consumido por los usuarios mixtos que no cuenta con un micro medidor o no opera correctamente. Se puede estimar de la misma forma en que se estima el volumen consumido estimado doméstico.</t>
  </si>
  <si>
    <r>
      <rPr>
        <sz val="11"/>
        <color rgb="FF000B19"/>
        <rFont val="Calibri"/>
      </rPr>
      <t>52. Volumen facturado estimado público </t>
    </r>
    <r>
      <rPr>
        <b/>
        <sz val="11"/>
        <color rgb="FF000B19"/>
        <rFont val="Calibri Light"/>
      </rPr>
      <t>(m3)</t>
    </r>
    <r>
      <rPr>
        <sz val="11"/>
        <color rgb="FF000B19"/>
        <rFont val="Calibri Light"/>
      </rPr>
      <t>:</t>
    </r>
  </si>
  <si>
    <t>C50</t>
  </si>
  <si>
    <t>Volumen consumido por los usuarios publicos que no cuenta con un micro medidor o no opera correctamente. Se puede estimar de la misma forma en que se estima el volumen consumido estimado doméstico.</t>
  </si>
  <si>
    <t>El volumen facturado  total estimado y medido es:</t>
  </si>
  <si>
    <r>
      <rPr>
        <b/>
        <sz val="11"/>
        <color rgb="FF2980B9"/>
        <rFont val="Calibri Light"/>
      </rPr>
      <t>m3</t>
    </r>
  </si>
  <si>
    <r>
      <rPr>
        <sz val="11"/>
        <color rgb="FF000B19"/>
        <rFont val="Calibri"/>
      </rPr>
      <t>53. Volumen de agua distribuido en pipas </t>
    </r>
    <r>
      <rPr>
        <b/>
        <sz val="11"/>
        <color rgb="FF000B19"/>
        <rFont val="Calibri Light"/>
      </rPr>
      <t>(m3)</t>
    </r>
    <r>
      <rPr>
        <sz val="11"/>
        <color rgb="FF000B19"/>
        <rFont val="Calibri Light"/>
      </rPr>
      <t>:</t>
    </r>
  </si>
  <si>
    <t>C51</t>
  </si>
  <si>
    <t>Cantidad de agua que se distribuyó a la población mediante pipas. </t>
  </si>
  <si>
    <r>
      <rPr>
        <sz val="11"/>
        <color rgb="FF000B19"/>
        <rFont val="Calibri"/>
      </rPr>
      <t>54. Deudores que forman la cartera vencida </t>
    </r>
    <r>
      <rPr>
        <b/>
        <sz val="11"/>
        <color rgb="FF000B19"/>
        <rFont val="Calibri Light"/>
      </rPr>
      <t>(número de deudores)</t>
    </r>
  </si>
  <si>
    <t>C57</t>
  </si>
  <si>
    <t>Cantidad total de usuarios que no han cubierto su pago a la fecha de su vencimiento, serán los que su deuda esta incluida en la cartera vencida. </t>
  </si>
  <si>
    <r>
      <rPr>
        <sz val="11"/>
        <color rgb="FF000B19"/>
        <rFont val="Calibri"/>
      </rPr>
      <t>55. Usuarios con pago a tiempo </t>
    </r>
    <r>
      <rPr>
        <b/>
        <sz val="11"/>
        <color rgb="FF000B19"/>
        <rFont val="Calibri Light"/>
      </rPr>
      <t>(n</t>
    </r>
    <r>
      <rPr>
        <b/>
        <u/>
        <sz val="11"/>
        <color rgb="FF000B19"/>
        <rFont val="Calibri Light"/>
      </rPr>
      <t>úmero de usuarios)</t>
    </r>
    <r>
      <rPr>
        <u/>
        <sz val="11"/>
        <color rgb="FF000B19"/>
        <rFont val="Calibri Light"/>
      </rPr>
      <t>:</t>
    </r>
  </si>
  <si>
    <t>C58</t>
  </si>
  <si>
    <t>Es el número de usuarios que pagan su factura y/o recibo en tiempo.</t>
  </si>
  <si>
    <r>
      <rPr>
        <sz val="11"/>
        <color rgb="FF000B19"/>
        <rFont val="Calibri"/>
      </rPr>
      <t>56. Cartera vencida tomas domésticas </t>
    </r>
    <r>
      <rPr>
        <b/>
        <sz val="11"/>
        <color rgb="FF000B19"/>
        <rFont val="Calibri Light"/>
      </rPr>
      <t>($)</t>
    </r>
    <r>
      <rPr>
        <sz val="11"/>
        <color rgb="FF000B19"/>
        <rFont val="Calibri Light"/>
      </rPr>
      <t>:</t>
    </r>
  </si>
  <si>
    <t>C59</t>
  </si>
  <si>
    <t>Monto constituido contablemente por las facturas y/o recibos que no han sido pagados por los usuarios domésticos a la fecha de su vencimiento. </t>
  </si>
  <si>
    <r>
      <rPr>
        <sz val="11"/>
        <color rgb="FF000B19"/>
        <rFont val="Calibri"/>
      </rPr>
      <t>57. Cartera vencida tomas comerciales </t>
    </r>
    <r>
      <rPr>
        <b/>
        <sz val="11"/>
        <color rgb="FF000B19"/>
        <rFont val="Calibri Light"/>
      </rPr>
      <t>($)</t>
    </r>
    <r>
      <rPr>
        <sz val="11"/>
        <color rgb="FF000B19"/>
        <rFont val="Calibri Light"/>
      </rPr>
      <t>:</t>
    </r>
  </si>
  <si>
    <t>C60</t>
  </si>
  <si>
    <t>Monto constituido contablementelas por las facturas y/o recibos que no han sido pagados por los usuarios comerciales a la fecha de su vencimiento. </t>
  </si>
  <si>
    <r>
      <rPr>
        <sz val="11"/>
        <color rgb="FF000B19"/>
        <rFont val="Calibri"/>
      </rPr>
      <t>58. Cartera vencida tomas industriales </t>
    </r>
    <r>
      <rPr>
        <b/>
        <sz val="11"/>
        <color rgb="FF000B19"/>
        <rFont val="Calibri Light"/>
      </rPr>
      <t>($)</t>
    </r>
    <r>
      <rPr>
        <sz val="11"/>
        <color rgb="FF000B19"/>
        <rFont val="Calibri Light"/>
      </rPr>
      <t>:</t>
    </r>
  </si>
  <si>
    <t>C61</t>
  </si>
  <si>
    <t>Monto constituido contablemente por las facturas y/o recibos que no han sido pagados por los usuarios industriales a la fecha de su vencimiento. </t>
  </si>
  <si>
    <r>
      <rPr>
        <sz val="11"/>
        <color rgb="FF000B19"/>
        <rFont val="Calibri"/>
      </rPr>
      <t>59. Cartera vencida tomas mixtas </t>
    </r>
    <r>
      <rPr>
        <b/>
        <sz val="11"/>
        <color rgb="FF000B19"/>
        <rFont val="Calibri Light"/>
      </rPr>
      <t>($)</t>
    </r>
    <r>
      <rPr>
        <sz val="11"/>
        <color rgb="FF000B19"/>
        <rFont val="Calibri Light"/>
      </rPr>
      <t>:</t>
    </r>
  </si>
  <si>
    <t>C62</t>
  </si>
  <si>
    <t>Monto constituido contablemente por las facturas y/o recibos que no han sido pagados por los usuarios mixtos a la fecha de su vencimiento. </t>
  </si>
  <si>
    <r>
      <rPr>
        <sz val="11"/>
        <color rgb="FF000B19"/>
        <rFont val="Calibri"/>
      </rPr>
      <t>60. Cartera vencida tomas públicas </t>
    </r>
    <r>
      <rPr>
        <b/>
        <sz val="11"/>
        <color rgb="FF000B19"/>
        <rFont val="Calibri Light"/>
      </rPr>
      <t>($)</t>
    </r>
    <r>
      <rPr>
        <sz val="11"/>
        <color rgb="FF000B19"/>
        <rFont val="Calibri Light"/>
      </rPr>
      <t>:</t>
    </r>
  </si>
  <si>
    <t>C63</t>
  </si>
  <si>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</si>
  <si>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</si>
  <si>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</si>
  <si>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</si>
  <si>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rPr>
        <sz val="11"/>
        <color rgb="FF000B19"/>
        <rFont val="Calibri"/>
      </rPr>
      <t>61. Periodo para considerar una cuenta  respecto a la fecha de vencimiento para considerarse cartera vencida </t>
    </r>
    <r>
      <rPr>
        <b/>
        <sz val="11"/>
        <color rgb="FF000B19"/>
        <rFont val="Calibri Light"/>
      </rPr>
      <t>(meses):</t>
    </r>
  </si>
  <si>
    <t>C64</t>
  </si>
  <si>
    <r>
      <rPr>
        <sz val="11"/>
        <color rgb="FF000B19"/>
        <rFont val="Calibri"/>
      </rPr>
      <t>62. Volumen cobrado doméstico </t>
    </r>
    <r>
      <rPr>
        <b/>
        <sz val="11"/>
        <color rgb="FF000B19"/>
        <rFont val="Calibri Light"/>
      </rPr>
      <t>(m3)</t>
    </r>
    <r>
      <rPr>
        <sz val="11"/>
        <color rgb="FF000B19"/>
        <rFont val="Calibri Light"/>
      </rPr>
      <t>:</t>
    </r>
  </si>
  <si>
    <t>C52</t>
  </si>
  <si>
    <t>Volumen de agua registrado en los recibos que los usuarios domésticos pagaron en el periodo, incluye los ajustes realizados en los consumos por quejas recibidas, entre otros. </t>
  </si>
  <si>
    <r>
      <rPr>
        <sz val="11"/>
        <color rgb="FF000B19"/>
        <rFont val="Calibri"/>
      </rPr>
      <t>63. Volumen cobrado comercial </t>
    </r>
    <r>
      <rPr>
        <b/>
        <sz val="11"/>
        <color rgb="FF000B19"/>
        <rFont val="Arial"/>
      </rPr>
      <t>(m3)</t>
    </r>
    <r>
      <rPr>
        <sz val="11"/>
        <color rgb="FF000B19"/>
        <rFont val="Arial"/>
      </rPr>
      <t>:</t>
    </r>
  </si>
  <si>
    <t>C53</t>
  </si>
  <si>
    <t>Volumen de agua registrado en los recibos que los usuarios comerciales pagaron en el periodo,  incluye los ajustes realizados en los consumos por quejas recibidas, entre otros.</t>
  </si>
  <si>
    <r>
      <rPr>
        <sz val="11"/>
        <color rgb="FF000B19"/>
        <rFont val="Calibri"/>
      </rPr>
      <t>64. Volumen cobrado industrial </t>
    </r>
    <r>
      <rPr>
        <b/>
        <sz val="11"/>
        <color rgb="FF000B19"/>
        <rFont val="Arial"/>
      </rPr>
      <t>(m3)</t>
    </r>
    <r>
      <rPr>
        <sz val="11"/>
        <color rgb="FF000B19"/>
        <rFont val="Arial"/>
      </rPr>
      <t>:</t>
    </r>
  </si>
  <si>
    <t>C54</t>
  </si>
  <si>
    <t>Volumen de agua registrado en los recibos que los usuarios industriales pagaron en el periodo,  incluye los ajustes realizados en los consumos por quejas recibidas, entre otros.</t>
  </si>
  <si>
    <r>
      <rPr>
        <sz val="11"/>
        <color rgb="FF000B19"/>
        <rFont val="Calibri"/>
      </rPr>
      <t>65. Volumen cobrado mixto </t>
    </r>
    <r>
      <rPr>
        <b/>
        <sz val="11"/>
        <color rgb="FF000B19"/>
        <rFont val="Arial"/>
      </rPr>
      <t>(m3)</t>
    </r>
    <r>
      <rPr>
        <sz val="11"/>
        <color rgb="FF000B19"/>
        <rFont val="Arial"/>
      </rPr>
      <t>:</t>
    </r>
  </si>
  <si>
    <t>C55</t>
  </si>
  <si>
    <t>Volumen de agua registrado en los recibos que los usuarios mixtos pagaron en el periodo,  incluye los ajustes realizados en los consumos por quejas recibidas, entre otros.</t>
  </si>
  <si>
    <r>
      <rPr>
        <sz val="11"/>
        <color rgb="FF000B19"/>
        <rFont val="Calibri"/>
      </rPr>
      <t>66. Volumen cobrado público </t>
    </r>
    <r>
      <rPr>
        <b/>
        <sz val="11"/>
        <color rgb="FF000B19"/>
        <rFont val="Calibri Light"/>
      </rPr>
      <t>(m3)</t>
    </r>
    <r>
      <rPr>
        <sz val="11"/>
        <color rgb="FF000B19"/>
        <rFont val="Calibri Light"/>
      </rPr>
      <t>:</t>
    </r>
  </si>
  <si>
    <t>C56</t>
  </si>
  <si>
    <t>Volumen de agua registrado en los recibos que los usuarios públicos pagaron en el periodo,  incluye los ajustes realizados en los consumos por quejas recibidas, entre otros.</t>
  </si>
  <si>
    <r>
      <rPr>
        <sz val="11"/>
        <color rgb="FF2980B9"/>
        <rFont val="Calibri"/>
      </rPr>
      <t>Volumen total cobrado </t>
    </r>
    <r>
      <rPr>
        <b/>
        <sz val="11"/>
        <color rgb="FF2980B9"/>
        <rFont val="Calibri Light"/>
      </rPr>
      <t>(m3)</t>
    </r>
    <r>
      <rPr>
        <sz val="11"/>
        <color rgb="FF2980B9"/>
        <rFont val="Calibri Light"/>
      </rPr>
      <t>:</t>
    </r>
  </si>
  <si>
    <t>Volumen de agua registrado en los recibos que todos los usuarios pagaron en el periodo,  incluye los ajustes realizados en los consumos por quejas recibidas, entre otros.</t>
  </si>
  <si>
    <t>El Volumen total cobrado no puede ser mayor al Volumen facturado total: m3.</t>
  </si>
  <si>
    <t>Datos Técnicos de Saneamiento</t>
  </si>
  <si>
    <t>1. Volumen de agua residual generada (m3):  El volumen de agua residual generada no puede ser mayor al volumen extraído total; por regla en caso de no contar con macro medidores, se tendrá el 75% del volumen total extraído.</t>
  </si>
  <si>
    <t>TS1</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</si>
  <si>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</si>
  <si>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</si>
  <si>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</si>
  <si>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rPr>
        <sz val="11"/>
        <color rgb="FF000B19"/>
        <rFont val="Calibri"/>
      </rPr>
      <t>2. Volumen de agua residual a la entrada en plantas </t>
    </r>
    <r>
      <rPr>
        <b/>
        <sz val="11"/>
        <color rgb="FF000B19"/>
        <rFont val="Calibri Light"/>
      </rPr>
      <t>(m</t>
    </r>
    <r>
      <rPr>
        <sz val="11"/>
        <color rgb="FF000B19"/>
        <rFont val="Calibri Light"/>
      </rPr>
      <t>3</t>
    </r>
    <r>
      <rPr>
        <b/>
        <sz val="11"/>
        <color rgb="FF000B19"/>
        <rFont val="Calibri Light"/>
      </rPr>
      <t>):</t>
    </r>
  </si>
  <si>
    <t>TS2</t>
  </si>
  <si>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</si>
  <si>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</si>
  <si>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</si>
  <si>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rPr>
        <sz val="11"/>
        <color rgb="FF000B19"/>
        <rFont val="Calibri"/>
      </rPr>
      <t>3. Capacidad de tratamiento instalada </t>
    </r>
    <r>
      <rPr>
        <b/>
        <sz val="11"/>
        <color rgb="FF000B19"/>
        <rFont val="Calibri Light"/>
      </rPr>
      <t>(l.p.s):</t>
    </r>
  </si>
  <si>
    <t>TS3</t>
  </si>
  <si>
    <t>Es el caudal de diseño de la planta de tratamiento de aguas residuales.  </t>
  </si>
  <si>
    <t>¿Cómo lo obtenemos? Especificaciones técnicas de la planta.</t>
  </si>
  <si>
    <t>4. Volumen de agua tratado (m3):</t>
  </si>
  <si>
    <t>TS4</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</si>
  <si>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</si>
  <si>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</si>
  <si>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rPr>
        <sz val="11"/>
        <color rgb="FF000B19"/>
        <rFont val="Calibri"/>
      </rPr>
      <t>5. Volumen de agua reutilizada (Volumen de venta de agua tratada) </t>
    </r>
    <r>
      <rPr>
        <b/>
        <sz val="11"/>
        <color rgb="FF000B19"/>
        <rFont val="Calibri Light"/>
      </rPr>
      <t>(m3):</t>
    </r>
  </si>
  <si>
    <t>TS5</t>
  </si>
  <si>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</si>
  <si>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</si>
  <si>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rPr>
        <sz val="11"/>
        <color rgb="FF000B19"/>
        <rFont val="Calibri"/>
      </rPr>
      <t>6. Consumo de energía eléctrica en plantas de tratamiento </t>
    </r>
    <r>
      <rPr>
        <b/>
        <sz val="11"/>
        <color rgb="FF000B19"/>
        <rFont val="Calibri Light"/>
      </rPr>
      <t>(kW/Hr):</t>
    </r>
  </si>
  <si>
    <t>TS7</t>
  </si>
  <si>
    <t>Kilowatts por hora consumidos por la operación de la  planta de tratamiento.</t>
  </si>
  <si>
    <t>Datos Administrativos</t>
  </si>
  <si>
    <t>La siguiente serie de preguntas tiene como finalidad conocer la gestión de recursos humanos en su relación con las diversas unidades administrativas del organismo operador.</t>
  </si>
  <si>
    <r>
      <rPr>
        <sz val="11"/>
        <color rgb="FF000B19"/>
        <rFont val="Calibri"/>
      </rPr>
      <t>1. Empleados en el área administrativa </t>
    </r>
    <r>
      <rPr>
        <b/>
        <sz val="11"/>
        <color rgb="FF000B19"/>
        <rFont val="Calibri Light"/>
      </rPr>
      <t>(número de empleados)</t>
    </r>
    <r>
      <rPr>
        <sz val="11"/>
        <color rgb="FF000B19"/>
        <rFont val="Calibri Light"/>
      </rPr>
      <t>:</t>
    </r>
  </si>
  <si>
    <t>Número de trabajadores cuyas labores están orientadas a la administración y comercialización de los servicios. No se incluyen a los integrantes del Consejo. </t>
  </si>
  <si>
    <r>
      <rPr>
        <sz val="11"/>
        <color rgb="FF000B19"/>
        <rFont val="Calibri"/>
      </rPr>
      <t>2. Empleados en el área de agua potable </t>
    </r>
    <r>
      <rPr>
        <b/>
        <sz val="11"/>
        <color rgb="FF000B19"/>
        <rFont val="Calibri Light"/>
      </rPr>
      <t>(número de empleados)</t>
    </r>
    <r>
      <rPr>
        <sz val="11"/>
        <color rgb="FF000B19"/>
        <rFont val="Calibri Light"/>
      </rPr>
      <t>:</t>
    </r>
  </si>
  <si>
    <t>Número de trabajadores cuyas labores están orientadas hacia la operación  y mantenimiento del servicio de agua potable, se incluye el personal de oficina relacionado con las actividades mencionadas. </t>
  </si>
  <si>
    <r>
      <rPr>
        <sz val="11"/>
        <color rgb="FF000B19"/>
        <rFont val="Calibri"/>
      </rPr>
      <t>3. Número de trabajadores cuyas labores están orientadas  a la operación y mantenimiento del servicio de drenaje sanitario, se incluye al personal de oficina relacionado con las actividades mencionadas. </t>
    </r>
    <r>
      <rPr>
        <b/>
        <sz val="11"/>
        <color rgb="FF000B19"/>
        <rFont val="Calibri Light"/>
      </rPr>
      <t>(número de empleados)</t>
    </r>
  </si>
  <si>
    <t>Empleados en el área de drenaje sanitario</t>
  </si>
  <si>
    <r>
      <rPr>
        <sz val="11"/>
        <color rgb="FF000B19"/>
        <rFont val="Calibri"/>
      </rPr>
      <t>4. Empleados en el área de tratamiento </t>
    </r>
    <r>
      <rPr>
        <b/>
        <sz val="11"/>
        <color rgb="FF000B19"/>
        <rFont val="Calibri Light"/>
      </rPr>
      <t>(número de empleados):</t>
    </r>
  </si>
  <si>
    <t>Número de trabajadores cuyas labores estén orientadas  a la operación y mantenimiento de la planta de tratamiento, se incluye al personal de oficina relacionado con las actividades mencionadas. </t>
  </si>
  <si>
    <r>
      <rPr>
        <sz val="11"/>
        <color rgb="FF000B19"/>
        <rFont val="Calibri"/>
      </rPr>
      <t>5. Empleados en el área de planeación </t>
    </r>
    <r>
      <rPr>
        <b/>
        <sz val="11"/>
        <color rgb="FF000B19"/>
        <rFont val="Calibri Light"/>
      </rPr>
      <t>(número de empleados):</t>
    </r>
  </si>
  <si>
    <t>Número de trabajadores cuyas labores están orientadas a definir las metas a cumplir por el Organismo Operador y la definición de las actividades y recursos para alcanzar el objetivo. </t>
  </si>
  <si>
    <r>
      <rPr>
        <sz val="11"/>
        <color rgb="FF2980B9"/>
        <rFont val="Calibri"/>
      </rPr>
      <t>Total de empleados que laboran dentro del organismo: </t>
    </r>
    <r>
      <rPr>
        <b/>
        <sz val="11"/>
        <color rgb="FF2980B9"/>
        <rFont val="Calibri Light"/>
      </rPr>
      <t>empleados</t>
    </r>
    <r>
      <rPr>
        <sz val="11"/>
        <color rgb="FF2980B9"/>
        <rFont val="Calibri Light"/>
      </rPr>
      <t>.</t>
    </r>
  </si>
  <si>
    <r>
      <rPr>
        <b/>
        <sz val="11"/>
        <color rgb="FF2980B9"/>
        <rFont val="Calibri Light"/>
      </rPr>
      <t>Empleados</t>
    </r>
    <r>
      <rPr>
        <sz val="11"/>
        <color rgb="FF2980B9"/>
        <rFont val="Calibri Light"/>
      </rPr>
      <t>.</t>
    </r>
  </si>
  <si>
    <t>Número total de trabajadores del organismo operador, cualquiera que sea su régimen de contratación siempre y cuando trabajen en labores normales para la prestación de los servicios.  </t>
  </si>
  <si>
    <r>
      <rPr>
        <sz val="11"/>
        <color rgb="FF000B19"/>
        <rFont val="Calibri"/>
      </rPr>
      <t>6. Empleados certificados </t>
    </r>
    <r>
      <rPr>
        <b/>
        <sz val="11"/>
        <color rgb="FF000B19"/>
        <rFont val="Calibri Light"/>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</si>
  <si>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</si>
  <si>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Datos Financieros</t>
  </si>
  <si>
    <t>El siguiente grupo consta de preguntas relativas a dimensionar la capacidad financiera del Organismo Operador.</t>
  </si>
  <si>
    <r>
      <rPr>
        <sz val="11"/>
        <color rgb="FF000B19"/>
        <rFont val="Calibri"/>
      </rPr>
      <t>1. Ingresos por el servicio de agua potable </t>
    </r>
    <r>
      <rPr>
        <b/>
        <sz val="11"/>
        <color rgb="FF000B19"/>
        <rFont val="Calibri Light"/>
      </rPr>
      <t>($)</t>
    </r>
    <r>
      <rPr>
        <sz val="11"/>
        <color rgb="FF000B19"/>
        <rFont val="Calibri Light"/>
      </rPr>
      <t>:</t>
    </r>
  </si>
  <si>
    <t>F1</t>
  </si>
  <si>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</si>
  <si>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</si>
  <si>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rPr>
        <sz val="11"/>
        <color rgb="FF000B19"/>
        <rFont val="Calibri"/>
      </rPr>
      <t>2. Ingresos por el servicio de drenaje sanitario </t>
    </r>
    <r>
      <rPr>
        <b/>
        <sz val="11"/>
        <color rgb="FF000B19"/>
        <rFont val="Calibri Light"/>
      </rPr>
      <t>($)</t>
    </r>
    <r>
      <rPr>
        <sz val="11"/>
        <color rgb="FF000B19"/>
        <rFont val="Calibri Light"/>
      </rPr>
      <t>:</t>
    </r>
  </si>
  <si>
    <t>F2</t>
  </si>
  <si>
    <t>Monto  recaudado por concepto de recolección de las aguas residuales en la red de drenaje sanitario exclusivamente, no se incluyen los rezagos, recargos y multas cobrados en el período.</t>
  </si>
  <si>
    <r>
      <rPr>
        <sz val="11"/>
        <color rgb="FF000B19"/>
        <rFont val="Calibri"/>
      </rPr>
      <t>3. Ingresos por el servicio de tratamiento </t>
    </r>
    <r>
      <rPr>
        <b/>
        <sz val="11"/>
        <color rgb="FF000B19"/>
        <rFont val="Calibri Light"/>
      </rPr>
      <t>($)</t>
    </r>
    <r>
      <rPr>
        <sz val="11"/>
        <color rgb="FF000B19"/>
        <rFont val="Calibri Light"/>
      </rPr>
      <t>:</t>
    </r>
  </si>
  <si>
    <t>F3</t>
  </si>
  <si>
    <t>Monto  recaudado por concepto de tratar las aguas residuales en las plantas de tratamiento, no se incluyen los rezagos, recargos y multas cobrados en el período.</t>
  </si>
  <si>
    <r>
      <rPr>
        <sz val="11"/>
        <color rgb="FF000B19"/>
        <rFont val="Calibri"/>
      </rPr>
      <t>4. Ingresos por la venta de agua tratada </t>
    </r>
    <r>
      <rPr>
        <b/>
        <sz val="11"/>
        <color rgb="FF000B19"/>
        <rFont val="Calibri Light"/>
      </rPr>
      <t>($)</t>
    </r>
    <r>
      <rPr>
        <sz val="11"/>
        <color rgb="FF000B19"/>
        <rFont val="Calibri Light"/>
      </rPr>
      <t>:</t>
    </r>
  </si>
  <si>
    <t>Monto  recaudado  por la venta del agua residual tratada.</t>
  </si>
  <si>
    <r>
      <rPr>
        <sz val="11"/>
        <color rgb="FF000B19"/>
        <rFont val="Calibri"/>
      </rPr>
      <t>5. Ingresos por derechos de incorporación </t>
    </r>
    <r>
      <rPr>
        <b/>
        <sz val="11"/>
        <color rgb="FF000B19"/>
        <rFont val="Calibri Light"/>
      </rPr>
      <t>($)</t>
    </r>
    <r>
      <rPr>
        <sz val="11"/>
        <color rgb="FF000B19"/>
        <rFont val="Calibri Light"/>
      </rPr>
      <t>:</t>
    </r>
  </si>
  <si>
    <t>Monto recaudado por el Organismo Operador por la integración al sistema de unidades habitacionales, comerciales, mixtas, públicas y parques industriales de nueva creación, así como los derechos de incorporación individuales.</t>
  </si>
  <si>
    <r>
      <rPr>
        <sz val="11"/>
        <color rgb="FF000B19"/>
        <rFont val="Calibri"/>
      </rPr>
      <t>6. Ingresos por servicios operativos </t>
    </r>
    <r>
      <rPr>
        <b/>
        <sz val="11"/>
        <color rgb="FF000B19"/>
        <rFont val="Calibri Light"/>
      </rPr>
      <t>($)</t>
    </r>
    <r>
      <rPr>
        <sz val="11"/>
        <color rgb="FF000B19"/>
        <rFont val="Calibri Light"/>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</si>
  <si>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</si>
  <si>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r>
      <rPr>
        <sz val="11"/>
        <color rgb="FF000B19"/>
        <rFont val="Calibri"/>
      </rPr>
      <t>7. Ingresos por servicios administrativos </t>
    </r>
    <r>
      <rPr>
        <b/>
        <sz val="11"/>
        <color rgb="FF000B19"/>
        <rFont val="Calibri Light"/>
      </rPr>
      <t>($)</t>
    </r>
    <r>
      <rPr>
        <sz val="11"/>
        <color rgb="FF000B19"/>
        <rFont val="Calibri Light"/>
      </rPr>
      <t>:</t>
    </r>
  </si>
  <si>
    <t>Monto recaudado por la prestación de los siguientes servicios: duplicado de recibo, cambio de titular, carta de factibilidad, expedición de constancia, cancelación de contrato de servicios de agua potable, etc.</t>
  </si>
  <si>
    <r>
      <rPr>
        <sz val="11"/>
        <color rgb="FF000B19"/>
        <rFont val="Calibri"/>
      </rPr>
      <t>8. Ingresos por rezagos </t>
    </r>
    <r>
      <rPr>
        <b/>
        <sz val="11"/>
        <color rgb="FF000B19"/>
        <rFont val="Calibri Light"/>
      </rPr>
      <t>($)</t>
    </r>
    <r>
      <rPr>
        <sz val="11"/>
        <color rgb="FF000B19"/>
        <rFont val="Calibri Light"/>
      </rPr>
      <t>:</t>
    </r>
  </si>
  <si>
    <t>Monto recaudado por concepto de los servicios prestados no pagados a tiempo.</t>
  </si>
  <si>
    <r>
      <rPr>
        <sz val="11"/>
        <color rgb="FF000B19"/>
        <rFont val="Calibri"/>
      </rPr>
      <t>9. Ingresos por nuevas conexiones de agua potable y descargas sanitarias </t>
    </r>
    <r>
      <rPr>
        <b/>
        <sz val="11"/>
        <color rgb="FF000B19"/>
        <rFont val="Calibri Light"/>
      </rPr>
      <t>($)</t>
    </r>
    <r>
      <rPr>
        <sz val="11"/>
        <color rgb="FF000B19"/>
        <rFont val="Calibri Light"/>
      </rPr>
      <t>:</t>
    </r>
  </si>
  <si>
    <t>Monto recaudado que se integrará de los siguientes conceptos: contratos, materiales e instalación de ramal para agua potable y para descarga de agua residual, suministro e instalación de medidores de agua y cuadros de medición.</t>
  </si>
  <si>
    <r>
      <rPr>
        <sz val="11"/>
        <color rgb="FF000B19"/>
        <rFont val="Calibri"/>
      </rPr>
      <t>10. Ingreso por la venta de agua en pipas </t>
    </r>
    <r>
      <rPr>
        <b/>
        <sz val="11"/>
        <color rgb="FF000B19"/>
        <rFont val="Calibri Light"/>
      </rPr>
      <t>($)</t>
    </r>
    <r>
      <rPr>
        <sz val="11"/>
        <color rgb="FF000B19"/>
        <rFont val="Calibri Light"/>
      </rPr>
      <t>:</t>
    </r>
  </si>
  <si>
    <t>Monto  recaudado  por concepto de suministro de agua en pipas.</t>
  </si>
  <si>
    <r>
      <rPr>
        <sz val="11"/>
        <color rgb="FF000B19"/>
        <rFont val="Calibri"/>
      </rPr>
      <t>11. Ingreso por devolución de IVA </t>
    </r>
    <r>
      <rPr>
        <b/>
        <sz val="11"/>
        <color rgb="FF000B19"/>
        <rFont val="Calibri Light"/>
      </rPr>
      <t>($)</t>
    </r>
    <r>
      <rPr>
        <sz val="11"/>
        <color rgb="FF000B19"/>
        <rFont val="Calibri Light"/>
      </rPr>
      <t>:</t>
    </r>
  </si>
  <si>
    <t>Monto que la Secretaría de Hacienda y Crédito Público  reembolso al Organismo Operador por los saldos a favor de IVA.</t>
  </si>
  <si>
    <r>
      <rPr>
        <sz val="11"/>
        <color rgb="FF000B19"/>
        <rFont val="Calibri"/>
      </rPr>
      <t>12. Ingreso por devolución de derechos de extracción </t>
    </r>
    <r>
      <rPr>
        <b/>
        <sz val="11"/>
        <color rgb="FF000B19"/>
        <rFont val="Calibri Light"/>
      </rPr>
      <t>($)</t>
    </r>
    <r>
      <rPr>
        <sz val="11"/>
        <color rgb="FF000B19"/>
        <rFont val="Calibri Light"/>
      </rPr>
      <t>:</t>
    </r>
  </si>
  <si>
    <t>Monto asignado por la Comisión Nacional del Agua para la realización de acciones de mejoramiento de eficiencia y de infraestructura hidráulica,  una vez cubiertos los derechos por el uso o aprovechamiento   de aguas nacionales.</t>
  </si>
  <si>
    <r>
      <rPr>
        <sz val="11"/>
        <color rgb="FF000B19"/>
        <rFont val="Calibri"/>
      </rPr>
      <t>13. Ingreso por  devolución de derechos de descarga </t>
    </r>
    <r>
      <rPr>
        <b/>
        <sz val="11"/>
        <color rgb="FF000B19"/>
        <rFont val="Calibri Light"/>
      </rPr>
      <t>($)</t>
    </r>
    <r>
      <rPr>
        <sz val="11"/>
        <color rgb="FF000B19"/>
        <rFont val="Calibri Light"/>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</si>
  <si>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</si>
  <si>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rPr>
        <sz val="11"/>
        <color rgb="FF000B19"/>
        <rFont val="Calibri"/>
      </rPr>
      <t>14. Otros ingresos </t>
    </r>
    <r>
      <rPr>
        <b/>
        <sz val="11"/>
        <color rgb="FF000B19"/>
        <rFont val="Calibri Light"/>
      </rPr>
      <t>($)</t>
    </r>
    <r>
      <rPr>
        <sz val="11"/>
        <color rgb="FF000B19"/>
        <rFont val="Calibri Light"/>
      </rPr>
      <t>:</t>
    </r>
  </si>
  <si>
    <t>Monto recaudado por concepto de: venta de materiales, productos financieros,  gastos de cobranza, multas, sanciones y cualquier otro ingreso no clasificado en otro apartado.</t>
  </si>
  <si>
    <r>
      <rPr>
        <sz val="11"/>
        <color rgb="FF2980B9"/>
        <rFont val="Calibri"/>
      </rPr>
      <t>La suma de Ingresos propios  totales </t>
    </r>
    <r>
      <rPr>
        <b/>
        <sz val="11"/>
        <color rgb="FF2980B9"/>
        <rFont val="Calibri Light"/>
      </rPr>
      <t>sin considerar aquellos ingresos por remanentes de ejercicios anteriores, aportaciones municipales, estatales o federales</t>
    </r>
    <r>
      <rPr>
        <sz val="11"/>
        <color rgb="FF2980B9"/>
        <rFont val="Calibri Light"/>
      </rPr>
      <t>, es</t>
    </r>
    <r>
      <rPr>
        <b/>
        <sz val="11"/>
        <color rgb="FF2980B9"/>
        <rFont val="Calibri Light"/>
      </rPr>
      <t> </t>
    </r>
    <r>
      <rPr>
        <sz val="11"/>
        <color rgb="FF2980B9"/>
        <rFont val="Calibri Light"/>
      </rPr>
      <t>por:</t>
    </r>
  </si>
  <si>
    <t>Pesos</t>
  </si>
  <si>
    <r>
      <rPr>
        <sz val="11"/>
        <color rgb="FF328637"/>
        <rFont val="Calibri"/>
      </rPr>
      <t>Monto recaudado por el Organismo Operador, por todos los conceptos de </t>
    </r>
    <r>
      <rPr>
        <b/>
        <sz val="11"/>
        <color rgb="FF328637"/>
        <rFont val="Calibri Light"/>
      </rPr>
      <t>ingresos excepto los ingresos provenientes de la federación, estado, municipios y remanentes de ejercicios anteriores.</t>
    </r>
  </si>
  <si>
    <r>
      <rPr>
        <sz val="11"/>
        <color rgb="FF000B19"/>
        <rFont val="Calibri"/>
      </rPr>
      <t>15. Ingresos federales </t>
    </r>
    <r>
      <rPr>
        <b/>
        <sz val="11"/>
        <color rgb="FF000B19"/>
        <rFont val="Calibri Light"/>
      </rPr>
      <t>($)</t>
    </r>
    <r>
      <rPr>
        <sz val="11"/>
        <color rgb="FF000B19"/>
        <rFont val="Calibri Light"/>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</si>
  <si>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</si>
  <si>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</si>
  <si>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</si>
  <si>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rPr>
        <sz val="11"/>
        <color rgb="FF000B19"/>
        <rFont val="Calibri"/>
      </rPr>
      <t>16. Ingresos estatales </t>
    </r>
    <r>
      <rPr>
        <b/>
        <sz val="11"/>
        <color rgb="FF000B19"/>
        <rFont val="Calibri Light"/>
      </rPr>
      <t>($)</t>
    </r>
    <r>
      <rPr>
        <sz val="11"/>
        <color rgb="FF000B19"/>
        <rFont val="Calibri Light"/>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</si>
  <si>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</si>
  <si>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</si>
  <si>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</si>
  <si>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rPr>
        <sz val="11"/>
        <color rgb="FF000B19"/>
        <rFont val="Calibri"/>
      </rPr>
      <t>17. Ingresos municipales: </t>
    </r>
    <r>
      <rPr>
        <b/>
        <sz val="11"/>
        <color rgb="FF000B19"/>
        <rFont val="Calibri Light"/>
      </rPr>
      <t>($)</t>
    </r>
    <r>
      <rPr>
        <sz val="11"/>
        <color rgb="FF000B19"/>
        <rFont val="Calibri Light"/>
      </rPr>
      <t>:</t>
    </r>
  </si>
  <si>
    <t>Recursos provenientes del Municipio destinados a coadyuvar en el fortalecimiento del Organismo Operador.</t>
  </si>
  <si>
    <r>
      <rPr>
        <sz val="11"/>
        <color rgb="FF000B19"/>
        <rFont val="Calibri"/>
      </rPr>
      <t>18. Remanentes </t>
    </r>
    <r>
      <rPr>
        <b/>
        <sz val="11"/>
        <color rgb="FF000B19"/>
        <rFont val="Calibri Light"/>
      </rPr>
      <t>($)</t>
    </r>
    <r>
      <rPr>
        <sz val="11"/>
        <color rgb="FF000B19"/>
        <rFont val="Calibri Light"/>
      </rPr>
      <t>:</t>
    </r>
  </si>
  <si>
    <t>Recursos provenientes de remanentes de ejercicios anteriores, destinados a coadyuvar en el fortalecimiento del Organismo Operador.</t>
  </si>
  <si>
    <r>
      <rPr>
        <sz val="11"/>
        <color rgb="FF2980B9"/>
        <rFont val="Calibri"/>
      </rPr>
      <t>Ingresos totales por contribuciones, aportaciones, convenios federales, estatales y municipales, y remanentes de ejercicios anteriores:</t>
    </r>
    <r>
      <rPr>
        <b/>
        <sz val="11"/>
        <color rgb="FF2980B9"/>
        <rFont val="Calibri Light"/>
      </rPr>
      <t> pesos</t>
    </r>
    <r>
      <rPr>
        <sz val="11"/>
        <color rgb="FF2980B9"/>
        <rFont val="Calibri Light"/>
      </rPr>
      <t>.</t>
    </r>
  </si>
  <si>
    <r>
      <rPr>
        <sz val="11"/>
        <color rgb="FF2980B9"/>
        <rFont val="Calibri"/>
      </rPr>
      <t>la suma de Ingresos totales es por: </t>
    </r>
    <r>
      <rPr>
        <b/>
        <sz val="11"/>
        <color rgb="FF2980B9"/>
        <rFont val="Calibri Light"/>
      </rPr>
      <t> pesos</t>
    </r>
    <r>
      <rPr>
        <sz val="11"/>
        <color rgb="FF2980B9"/>
        <rFont val="Calibri Light"/>
      </rPr>
      <t>.</t>
    </r>
  </si>
  <si>
    <r>
      <rPr>
        <sz val="11"/>
        <color rgb="FF328637"/>
        <rFont val="Calibri"/>
      </rPr>
      <t>Monto recaudado por el Organismo Operador, por todos los conceptos de ingresos</t>
    </r>
    <r>
      <rPr>
        <b/>
        <sz val="11"/>
        <color rgb="FF328637"/>
        <rFont val="Calibri Light"/>
      </rPr>
      <t> considerando los ingresos provenientes de la federación, estado, municipios y remanentes de ejercicios anteriores</t>
    </r>
    <r>
      <rPr>
        <sz val="11"/>
        <color rgb="FF328637"/>
        <rFont val="Calibri Light"/>
      </rPr>
      <t>.</t>
    </r>
  </si>
  <si>
    <r>
      <rPr>
        <sz val="11"/>
        <color rgb="FF000B19"/>
        <rFont val="Calibri"/>
      </rPr>
      <t>19. Gastos de operación del sistema de agua potable </t>
    </r>
    <r>
      <rPr>
        <b/>
        <sz val="11"/>
        <color rgb="FF000B19"/>
        <rFont val="Calibri Light"/>
      </rPr>
      <t>($)</t>
    </r>
    <r>
      <rPr>
        <sz val="11"/>
        <color rgb="FF000B19"/>
        <rFont val="Calibri Light"/>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</si>
  <si>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</si>
  <si>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</si>
  <si>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rPr>
        <sz val="11"/>
        <color rgb="FF000B19"/>
        <rFont val="Calibri"/>
      </rPr>
      <t>20. Gastos de operación del sistema de drenaje sanitario </t>
    </r>
    <r>
      <rPr>
        <b/>
        <sz val="11"/>
        <color rgb="FF000B19"/>
        <rFont val="Calibri Light"/>
      </rPr>
      <t>($)</t>
    </r>
    <r>
      <rPr>
        <sz val="11"/>
        <color rgb="FF000B19"/>
        <rFont val="Calibri Light"/>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</si>
  <si>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</si>
  <si>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rPr>
        <sz val="11"/>
        <color rgb="FF000B19"/>
        <rFont val="Calibri"/>
      </rPr>
      <t>21. Gastos de operación de la planta de tratamiento de aguas residuales </t>
    </r>
    <r>
      <rPr>
        <b/>
        <sz val="11"/>
        <color rgb="FF000B19"/>
        <rFont val="Calibri Light"/>
      </rPr>
      <t>($)</t>
    </r>
    <r>
      <rPr>
        <sz val="11"/>
        <color rgb="FF000B19"/>
        <rFont val="Calibri Light"/>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</si>
  <si>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</si>
  <si>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rPr>
        <sz val="11"/>
        <color rgb="FF000B19"/>
        <rFont val="Calibri"/>
      </rPr>
      <t>22. Gastos de administración </t>
    </r>
    <r>
      <rPr>
        <b/>
        <sz val="11"/>
        <color rgb="FF000B19"/>
        <rFont val="Calibri Light"/>
      </rPr>
      <t>($)</t>
    </r>
    <r>
      <rPr>
        <sz val="11"/>
        <color rgb="FF000B19"/>
        <rFont val="Calibri Light"/>
      </rPr>
      <t>:</t>
    </r>
  </si>
  <si>
    <t>Monto que pago el Organismo Operador por concepto de servicios generales y administrativos.</t>
  </si>
  <si>
    <r>
      <rPr>
        <sz val="11"/>
        <color rgb="FF000B19"/>
        <rFont val="Calibri"/>
      </rPr>
      <t>23. Otros gastos </t>
    </r>
    <r>
      <rPr>
        <b/>
        <sz val="11"/>
        <color rgb="FF000B19"/>
        <rFont val="Calibri Light"/>
      </rPr>
      <t>($)</t>
    </r>
    <r>
      <rPr>
        <sz val="11"/>
        <color rgb="FF000B19"/>
        <rFont val="Calibri Light"/>
      </rPr>
      <t>:</t>
    </r>
  </si>
  <si>
    <t>Monto pagado por asesorías recibidas, servicios de difusión e impresión de documentos, impuestos y derechos, intereses bancarios, viáticos, gastos de representación y cualquier otro gasto no clasificado en otro apartado.</t>
  </si>
  <si>
    <r>
      <rPr>
        <sz val="11"/>
        <color rgb="FF000B19"/>
        <rFont val="Calibri"/>
      </rPr>
      <t>24. Gasto por energía eléctrica para la operación de pozos </t>
    </r>
    <r>
      <rPr>
        <b/>
        <sz val="11"/>
        <color rgb="FF000B19"/>
        <rFont val="Calibri Light"/>
      </rPr>
      <t>($)</t>
    </r>
    <r>
      <rPr>
        <sz val="11"/>
        <color rgb="FF000B19"/>
        <rFont val="Calibri Light"/>
      </rPr>
      <t>:</t>
    </r>
  </si>
  <si>
    <t>Monto pagado por el uso de energía eléctrica necesaria para la operación de los equipos de bombeo.</t>
  </si>
  <si>
    <r>
      <rPr>
        <sz val="11"/>
        <color rgb="FFD35400"/>
        <rFont val="Calibri"/>
      </rPr>
      <t>El importe capturado de la pregunta Gastos de operación del sistema de agua potable es:</t>
    </r>
    <r>
      <rPr>
        <b/>
        <sz val="11"/>
        <color rgb="FFD35400"/>
        <rFont val="Calibri Light"/>
      </rPr>
      <t> pesos</t>
    </r>
    <r>
      <rPr>
        <sz val="11"/>
        <color rgb="FFD35400"/>
        <rFont val="Calibri Light"/>
      </rPr>
      <t>.</t>
    </r>
  </si>
  <si>
    <r>
      <rPr>
        <sz val="11"/>
        <color rgb="FF000B19"/>
        <rFont val="Calibri"/>
      </rPr>
      <t>25. Gasto por energía eléctrica para la operación de la planta de tratamiento </t>
    </r>
    <r>
      <rPr>
        <b/>
        <sz val="11"/>
        <color rgb="FF000B19"/>
        <rFont val="Calibri Light"/>
      </rPr>
      <t>($)</t>
    </r>
    <r>
      <rPr>
        <sz val="11"/>
        <color rgb="FF000B19"/>
        <rFont val="Calibri Light"/>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</si>
  <si>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</si>
  <si>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</si>
  <si>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rPr>
        <sz val="11"/>
        <color rgb="FFD35400"/>
        <rFont val="Calibri"/>
      </rPr>
      <t>El importe capturado de la pregunta Gastos de operación de la planta de tratamiento de aguas residuales es: </t>
    </r>
    <r>
      <rPr>
        <b/>
        <sz val="11"/>
        <color rgb="FFD35400"/>
        <rFont val="Calibri Light"/>
      </rPr>
      <t>pesos.</t>
    </r>
  </si>
  <si>
    <r>
      <rPr>
        <sz val="11"/>
        <color rgb="FF000B19"/>
        <rFont val="Calibri"/>
      </rPr>
      <t>26. Gasto por energía eléctrica para rebombeo de aguas residuales</t>
    </r>
    <r>
      <rPr>
        <b/>
        <sz val="11"/>
        <color rgb="FF000B19"/>
        <rFont val="Calibri Light"/>
      </rPr>
      <t> ($)</t>
    </r>
    <r>
      <rPr>
        <sz val="11"/>
        <color rgb="FF000B19"/>
        <rFont val="Calibri Light"/>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</si>
  <si>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</si>
  <si>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</si>
  <si>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rPr>
        <sz val="11"/>
        <color rgb="FFD35400"/>
        <rFont val="Calibri"/>
      </rPr>
      <t>El importe capturado de la pregunta Gastos de operación de la planta de tratamiento de aguas residuales es: </t>
    </r>
    <r>
      <rPr>
        <b/>
        <sz val="11"/>
        <color rgb="FFD35400"/>
        <rFont val="Calibri Light"/>
      </rPr>
      <t>pesos</t>
    </r>
    <r>
      <rPr>
        <sz val="11"/>
        <color rgb="FFD35400"/>
        <rFont val="Calibri Light"/>
      </rPr>
      <t>.</t>
    </r>
  </si>
  <si>
    <r>
      <rPr>
        <sz val="11"/>
        <color rgb="FF000B19"/>
        <rFont val="Calibri"/>
      </rPr>
      <t>27. Gastos por sueldos </t>
    </r>
    <r>
      <rPr>
        <b/>
        <sz val="11"/>
        <color rgb="FF000B19"/>
        <rFont val="Calibri Light"/>
      </rPr>
      <t>($)</t>
    </r>
    <r>
      <rPr>
        <sz val="11"/>
        <color rgb="FF000B19"/>
        <rFont val="Calibri Light"/>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</si>
  <si>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</si>
  <si>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r>
      <rPr>
        <sz val="11"/>
        <color rgb="FF000B19"/>
        <rFont val="Calibri"/>
      </rPr>
      <t>28. Gastos por previsión social </t>
    </r>
    <r>
      <rPr>
        <b/>
        <sz val="11"/>
        <color rgb="FF000B19"/>
        <rFont val="Calibri Light"/>
      </rPr>
      <t>($)</t>
    </r>
    <r>
      <rPr>
        <sz val="11"/>
        <color rgb="FF000B19"/>
        <rFont val="Calibri Light"/>
      </rPr>
      <t>:</t>
    </r>
  </si>
  <si>
    <t xml:space="preserve">Monto pagado por el Organismo Operador para mejorar las condiciones de vida del trabajador pero que el trabajador no recibe en efectivo. Por ejemplo, seguros de vida, seguridad social, servicios médicos, infonavit, SAR, etc. </t>
  </si>
  <si>
    <r>
      <rPr>
        <sz val="11"/>
        <color rgb="FF000B19"/>
        <rFont val="Calibri"/>
      </rPr>
      <t>29. Gastos en derechos de extracción </t>
    </r>
    <r>
      <rPr>
        <b/>
        <sz val="11"/>
        <color rgb="FF000B19"/>
        <rFont val="Calibri Light"/>
      </rPr>
      <t>($)</t>
    </r>
    <r>
      <rPr>
        <sz val="11"/>
        <color rgb="FF000B19"/>
        <rFont val="Calibri Light"/>
      </rPr>
      <t>:</t>
    </r>
  </si>
  <si>
    <t> El importe registrado debe estar contenido en el dato de la pregunta Otros gastos por lo que no puede ser mayor a su importe.</t>
  </si>
  <si>
    <t>Pago que hace el Organismo Operador a la CONAGUA por el uso o aprovechamiento del agua.</t>
  </si>
  <si>
    <r>
      <rPr>
        <sz val="11"/>
        <color rgb="FFD35400"/>
        <rFont val="Calibri"/>
      </rPr>
      <t>El importe capturado de Otros gastos, es:</t>
    </r>
    <r>
      <rPr>
        <b/>
        <sz val="11"/>
        <color rgb="FFD35400"/>
        <rFont val="Calibri Light"/>
      </rPr>
      <t> pesos</t>
    </r>
    <r>
      <rPr>
        <sz val="11"/>
        <color rgb="FFD35400"/>
        <rFont val="Calibri Light"/>
      </rPr>
      <t>.</t>
    </r>
  </si>
  <si>
    <r>
      <rPr>
        <sz val="11"/>
        <color rgb="FF000B19"/>
        <rFont val="Calibri"/>
      </rPr>
      <t>30. Gasto en derechos de descarga </t>
    </r>
    <r>
      <rPr>
        <b/>
        <sz val="11"/>
        <color rgb="FF000B19"/>
        <rFont val="Calibri Light"/>
      </rPr>
      <t>($)</t>
    </r>
    <r>
      <rPr>
        <sz val="11"/>
        <color rgb="FF000B19"/>
        <rFont val="Calibri Light"/>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</si>
  <si>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</si>
  <si>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</si>
  <si>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rPr>
        <sz val="11"/>
        <color rgb="FFD35400"/>
        <rFont val="Calibri"/>
      </rPr>
      <t>El importe capturado de la Otros gastos, es: </t>
    </r>
    <r>
      <rPr>
        <b/>
        <sz val="11"/>
        <color rgb="FFD35400"/>
        <rFont val="Calibri Light"/>
      </rPr>
      <t>pesos</t>
    </r>
    <r>
      <rPr>
        <sz val="11"/>
        <color rgb="FFD35400"/>
        <rFont val="Calibri Light"/>
      </rPr>
      <t>.</t>
    </r>
  </si>
  <si>
    <r>
      <rPr>
        <sz val="11"/>
        <color rgb="FF2980B9"/>
        <rFont val="Calibri"/>
      </rPr>
      <t>Gastos totales de operación </t>
    </r>
    <r>
      <rPr>
        <b/>
        <sz val="11"/>
        <color rgb="FF2980B9"/>
        <rFont val="Calibri Light"/>
      </rPr>
      <t>($)</t>
    </r>
    <r>
      <rPr>
        <sz val="11"/>
        <color rgb="FF2980B9"/>
        <rFont val="Calibri Light"/>
      </rPr>
      <t>:</t>
    </r>
  </si>
  <si>
    <r>
      <rPr>
        <b/>
        <sz val="11"/>
        <color rgb="FF2980B9"/>
        <rFont val="Calibri"/>
      </rPr>
      <t>pesos</t>
    </r>
    <r>
      <rPr>
        <sz val="11"/>
        <color rgb="FF2980B9"/>
        <rFont val="Calibri Light"/>
      </rPr>
      <t>.</t>
    </r>
  </si>
  <si>
    <t>Monto que el Organismo Operador pago para prestar, operar, mantener y administrar los servicios de agua, drenaje y tratamiento.  No se incluyen los gastos cubiertos con recursos federales, estatales, municipales y remanentes.</t>
  </si>
  <si>
    <t>¿Cómo lo obtenemos? Sistema Contable, Balanza de Comprobación, Estado de Situación Financiera, Estado de Actividades, Estado Analítico del Egreso. Total de gastos sin considerar la depreciación</t>
  </si>
  <si>
    <r>
      <rPr>
        <sz val="11"/>
        <color rgb="FF000B19"/>
        <rFont val="Calibri"/>
      </rPr>
      <t>31. Gastos cubiertos con recursos federales  </t>
    </r>
    <r>
      <rPr>
        <b/>
        <sz val="11"/>
        <color rgb="FF000B19"/>
        <rFont val="Calibri Light"/>
      </rPr>
      <t>($)</t>
    </r>
    <r>
      <rPr>
        <sz val="11"/>
        <color rgb="FF000B19"/>
        <rFont val="Calibri Light"/>
      </rPr>
      <t>:</t>
    </r>
  </si>
  <si>
    <t>Monto que el Organismo Operador pago con recurso federal para prestar, operar, mantener y administrar los servicios de agua, drenaje y tratamiento.</t>
  </si>
  <si>
    <r>
      <rPr>
        <sz val="11"/>
        <color rgb="FF000B19"/>
        <rFont val="Calibri"/>
      </rPr>
      <t>32. Gastos cubiertos con recursos estatales </t>
    </r>
    <r>
      <rPr>
        <b/>
        <sz val="11"/>
        <color rgb="FF000B19"/>
        <rFont val="Calibri Light"/>
      </rPr>
      <t>($)</t>
    </r>
    <r>
      <rPr>
        <sz val="11"/>
        <color rgb="FF000B19"/>
        <rFont val="Calibri Light"/>
      </rPr>
      <t>:</t>
    </r>
  </si>
  <si>
    <t>Monto que el Organismo Operador pago con recurso estatal para prestar, operar, mantener y administrar los servicios de agua, drenaje y tratamiento.</t>
  </si>
  <si>
    <r>
      <rPr>
        <sz val="11"/>
        <color rgb="FF000B19"/>
        <rFont val="Calibri"/>
      </rPr>
      <t>33. Gastos cubiertos con recursos remanentes </t>
    </r>
    <r>
      <rPr>
        <b/>
        <sz val="11"/>
        <color rgb="FF000B19"/>
        <rFont val="Calibri Light"/>
      </rPr>
      <t>($)</t>
    </r>
    <r>
      <rPr>
        <sz val="11"/>
        <color rgb="FF000B19"/>
        <rFont val="Calibri Light"/>
      </rPr>
      <t>:</t>
    </r>
  </si>
  <si>
    <t>F34</t>
  </si>
  <si>
    <t>Monto que el Organismo Operador pago con recurso de remanentes para prestar, operar, mantener y administrar los servicios de agua, drenaje y tratamiento.</t>
  </si>
  <si>
    <r>
      <rPr>
        <sz val="11"/>
        <color rgb="FF000B19"/>
        <rFont val="Calibri"/>
      </rPr>
      <t>34. Gastos cubiertos con recursos municipales </t>
    </r>
    <r>
      <rPr>
        <b/>
        <sz val="11"/>
        <color rgb="FF000B19"/>
        <rFont val="Calibri Light"/>
      </rPr>
      <t>($)</t>
    </r>
    <r>
      <rPr>
        <sz val="11"/>
        <color rgb="FF000B19"/>
        <rFont val="Calibri Light"/>
      </rPr>
      <t>:</t>
    </r>
  </si>
  <si>
    <t>F33</t>
  </si>
  <si>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</si>
  <si>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</si>
  <si>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rPr>
      <t>($):  Pesos</t>
    </r>
    <r>
      <rPr>
        <sz val="11"/>
        <color rgb="FF2980B9"/>
        <rFont val="Calibri Light"/>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</si>
</sst>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_-;\-* #,##0_-;_-* &quot;-&quot;??_-;_-@"/>
    <numFmt numFmtId="166" formatCode="_-* #,##0.00_-;\-* #,##0.00_-;_-* &quot;-&quot;??.00_-;_-@"/>
    <numFmt numFmtId="167" formatCode="#,##0_ ;\-#,##0\ "/>
    <numFmt numFmtId="168" formatCode="_-* #,##0_-;\-* #,##0_-;_-* &quot;-&quot;_-;_-@"/>
    <numFmt numFmtId="169" formatCode="_-* #,##0.00_-;\-* #,##0.00_-;_-* &quot;-&quot;??_-;_-@"/>
    <numFmt numFmtId="170" formatCode="_-&quot;$&quot;* #,##0.00_-;\-&quot;$&quot;* #,##0.00_-;_-&quot;$&quot;* &quot;-&quot;??_-;_-@"/>
  </numFmts>
  <fonts count="42">
    <font>
      <sz val="11"/>
      <color theme="1"/>
      <name val="Calibri"/>
      <scheme val="minor"/>
    </font>
    <font>
      <b/>
      <sz val="18"/>
      <color theme="1"/>
      <name val="Calibri"/>
    </font>
    <font>
      <sz val="11"/>
      <color theme="1"/>
      <name val="Calibri"/>
      <scheme val="minor"/>
    </font>
    <font>
      <sz val="11"/>
      <color theme="1"/>
      <name val="Calibri"/>
    </font>
    <font>
      <sz val="10"/>
      <color rgb="FF000B19"/>
      <name val="Calibri"/>
    </font>
    <font>
      <sz val="10"/>
      <color theme="1"/>
      <name val="Calibri"/>
    </font>
    <font>
      <sz val="10"/>
      <color rgb="FF328637"/>
      <name val="Calibri"/>
    </font>
    <font>
      <u/>
      <sz val="11"/>
      <color theme="10"/>
      <name val="Calibri"/>
    </font>
    <font>
      <b/>
      <sz val="10"/>
      <color rgb="FF000B19"/>
      <name val="Calibri"/>
    </font>
    <font>
      <b/>
      <sz val="18"/>
      <color rgb="FF000B19"/>
      <name val="Calibri"/>
    </font>
    <font>
      <b/>
      <sz val="11"/>
      <color rgb="FF000B19"/>
      <name val="Calibri"/>
    </font>
    <font>
      <sz val="11"/>
      <color rgb="FF000B19"/>
      <name val="Calibri"/>
    </font>
    <font>
      <sz val="11"/>
      <color rgb="FF328637"/>
      <name val="Calibri"/>
    </font>
    <font>
      <b/>
      <sz val="11"/>
      <color rgb="FF328637"/>
      <name val="Calibri"/>
    </font>
    <font>
      <b/>
      <sz val="11"/>
      <color rgb="FF2980B9"/>
      <name val="Calibri"/>
    </font>
    <font>
      <sz val="11"/>
      <color rgb="FFD35400"/>
      <name val="Calibri"/>
    </font>
    <font>
      <sz val="11"/>
      <color rgb="FF548135"/>
      <name val="Calibri"/>
    </font>
    <font>
      <sz val="11"/>
      <color rgb="FFE67E22"/>
      <name val="Calibri"/>
    </font>
    <font>
      <b/>
      <sz val="10"/>
      <color theme="1"/>
      <name val="Calibri"/>
    </font>
    <font>
      <sz val="11"/>
      <color rgb="FF2980B9"/>
      <name val="Calibri"/>
    </font>
    <font>
      <b/>
      <sz val="11"/>
      <color rgb="FF660000"/>
      <name val="Calibri"/>
    </font>
    <font>
      <sz val="11"/>
      <color rgb="FFF39C12"/>
      <name val="Calibri"/>
    </font>
    <font>
      <sz val="11"/>
      <color theme="5"/>
      <name val="Calibri"/>
    </font>
    <font>
      <sz val="11"/>
      <name val="Calibri"/>
    </font>
    <font>
      <b/>
      <sz val="11"/>
      <color rgb="FF000B19"/>
      <name val="Calibri Light"/>
    </font>
    <font>
      <sz val="11"/>
      <color rgb="FF000B19"/>
      <name val="Calibri Light"/>
    </font>
    <font>
      <b/>
      <sz val="11"/>
      <color rgb="FF328637"/>
      <name val="Calibri Light"/>
    </font>
    <font>
      <b/>
      <sz val="11"/>
      <color rgb="FFD35400"/>
      <name val="Calibri Light"/>
    </font>
    <font>
      <sz val="11"/>
      <color rgb="FFD35400"/>
      <name val="Calibri Light"/>
    </font>
    <font>
      <b/>
      <sz val="11"/>
      <color rgb="FFE67E22"/>
      <name val="Calibri Light"/>
    </font>
    <font>
      <sz val="11"/>
      <color rgb="FFE67E22"/>
      <name val="Calibri Light"/>
    </font>
    <font>
      <b/>
      <sz val="11"/>
      <color rgb="FF000B19"/>
      <name val="Arial"/>
    </font>
    <font>
      <sz val="11"/>
      <color rgb="FF000B19"/>
      <name val="Arial"/>
    </font>
    <font>
      <b/>
      <sz val="11"/>
      <color rgb="FFCC3399"/>
      <name val="Calibri Light"/>
    </font>
    <font>
      <sz val="11"/>
      <color rgb="FF328637"/>
      <name val="Calibri Light"/>
    </font>
    <font>
      <sz val="11"/>
      <color rgb="FFCC3399"/>
      <name val="Calibri Light"/>
    </font>
    <font>
      <b/>
      <sz val="11"/>
      <color rgb="FF2980B9"/>
      <name val="Calibri Light"/>
    </font>
    <font>
      <sz val="11"/>
      <color rgb="FF2980B9"/>
      <name val="Calibri Light"/>
    </font>
    <font>
      <b/>
      <sz val="11"/>
      <color rgb="FFF39C12"/>
      <name val="Calibri Light"/>
    </font>
    <font>
      <sz val="11"/>
      <color rgb="FFF39C12"/>
      <name val="Calibri Light"/>
    </font>
    <font>
      <b/>
      <u/>
      <sz val="11"/>
      <color rgb="FF000B19"/>
      <name val="Calibri Light"/>
    </font>
    <font>
      <u/>
      <sz val="11"/>
      <color rgb="FF000B19"/>
      <name val="Calibri Light"/>
    </font>
  </fonts>
  <fills count="7">
    <fill>
      <patternFill patternType="none"/>
    </fill>
    <fill>
      <patternFill patternType="gray125"/>
    </fill>
    <fill>
      <patternFill patternType="solid">
        <fgColor rgb="FFD9E2F3"/>
        <bgColor rgb="FFD9E2F3"/>
      </patternFill>
    </fill>
    <fill>
      <patternFill patternType="solid">
        <fgColor rgb="FFFFFFFF"/>
        <bgColor rgb="FFFFFFFF"/>
      </patternFill>
    </fill>
    <fill>
      <patternFill patternType="solid">
        <fgColor rgb="FFE2EFD9"/>
        <bgColor rgb="FFE2EFD9"/>
      </patternFill>
    </fill>
    <fill>
      <patternFill patternType="solid">
        <fgColor rgb="FFF9CB9C"/>
        <bgColor rgb="FFF9CB9C"/>
      </patternFill>
    </fill>
    <fill>
      <patternFill patternType="solid">
        <fgColor rgb="FFFF0000"/>
        <bgColor rgb="FFFF0000"/>
      </patternFill>
    </fill>
  </fills>
  <borders count="14">
    <border>
      <left/>
      <right/>
      <top/>
      <bottom/>
      <diagonal/>
    </border>
    <border>
      <left/>
      <right/>
      <top/>
      <bottom/>
      <diagonal/>
    </border>
    <border>
      <left style="medium">
        <color rgb="FF2E75B5"/>
      </left>
      <right style="medium">
        <color rgb="FF2E75B5"/>
      </right>
      <top style="medium">
        <color rgb="FF2E75B5"/>
      </top>
      <bottom style="medium">
        <color rgb="FF2E75B5"/>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style="medium">
        <color theme="8"/>
      </right>
      <top style="medium">
        <color theme="8"/>
      </top>
      <bottom style="medium">
        <color theme="8"/>
      </bottom>
      <diagonal/>
    </border>
    <border>
      <left style="medium">
        <color rgb="FF0070C0"/>
      </left>
      <right style="medium">
        <color rgb="FF0070C0"/>
      </right>
      <top style="medium">
        <color rgb="FF0070C0"/>
      </top>
      <bottom style="medium">
        <color rgb="FF0070C0"/>
      </bottom>
      <diagonal/>
    </border>
  </borders>
  <cellStyleXfs count="1">
    <xf numFmtId="0" fontId="0" fillId="0" borderId="0"/>
  </cellStyleXfs>
  <cellXfs count="169">
    <xf numFmtId="0" fontId="0" fillId="0" borderId="0" xfId="0" applyFont="1" applyAlignment="1"/>
    <xf numFmtId="0" fontId="1" fillId="2" borderId="1" xfId="0" applyFont="1" applyFill="1" applyBorder="1" applyAlignment="1">
      <alignment horizontal="center" vertical="center"/>
    </xf>
    <xf numFmtId="0" fontId="2" fillId="0" borderId="0" xfId="0" applyFont="1" applyAlignment="1">
      <alignment vertical="center"/>
    </xf>
    <xf numFmtId="0" fontId="4" fillId="0" borderId="0" xfId="0" applyFont="1" applyAlignment="1">
      <alignment horizontal="left" vertical="center" wrapText="1"/>
    </xf>
    <xf numFmtId="0" fontId="5" fillId="0" borderId="0" xfId="0" applyFont="1"/>
    <xf numFmtId="0" fontId="2" fillId="0" borderId="0" xfId="0" applyFont="1" applyAlignment="1">
      <alignment vertical="center"/>
    </xf>
    <xf numFmtId="17" fontId="5" fillId="3" borderId="2" xfId="0" applyNumberFormat="1" applyFont="1" applyFill="1" applyBorder="1" applyAlignment="1">
      <alignment horizontal="center"/>
    </xf>
    <xf numFmtId="17" fontId="5" fillId="4" borderId="2" xfId="0" applyNumberFormat="1" applyFont="1" applyFill="1" applyBorder="1" applyAlignment="1">
      <alignment horizontal="center"/>
    </xf>
    <xf numFmtId="0" fontId="4" fillId="0" borderId="0" xfId="0" applyFont="1" applyAlignment="1">
      <alignment vertical="center" wrapText="1"/>
    </xf>
    <xf numFmtId="0" fontId="2"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wrapText="1"/>
    </xf>
    <xf numFmtId="0" fontId="3" fillId="0" borderId="4" xfId="0" applyFont="1" applyBorder="1"/>
    <xf numFmtId="0" fontId="3" fillId="0" borderId="5" xfId="0" applyFont="1" applyBorder="1"/>
    <xf numFmtId="0" fontId="5" fillId="0" borderId="0" xfId="0" applyFont="1" applyAlignment="1">
      <alignment vertical="center" wrapText="1"/>
    </xf>
    <xf numFmtId="0" fontId="3" fillId="0" borderId="0" xfId="0" applyFont="1"/>
    <xf numFmtId="0" fontId="6" fillId="0" borderId="0" xfId="0" applyFont="1" applyAlignment="1">
      <alignment horizontal="left" vertical="center" wrapText="1"/>
    </xf>
    <xf numFmtId="0" fontId="5" fillId="0" borderId="3" xfId="0" applyFont="1" applyBorder="1" applyAlignment="1">
      <alignment vertical="center"/>
    </xf>
    <xf numFmtId="0" fontId="4" fillId="0" borderId="0" xfId="0" applyFont="1"/>
    <xf numFmtId="0" fontId="6" fillId="0" borderId="0" xfId="0" applyFont="1" applyAlignment="1">
      <alignment vertical="center" wrapText="1"/>
    </xf>
    <xf numFmtId="0" fontId="5" fillId="0" borderId="4" xfId="0" applyFont="1" applyBorder="1" applyAlignment="1">
      <alignment vertical="center"/>
    </xf>
    <xf numFmtId="0" fontId="5" fillId="0" borderId="0" xfId="0" applyFont="1" applyAlignment="1">
      <alignment vertical="center"/>
    </xf>
    <xf numFmtId="0" fontId="7" fillId="0" borderId="3" xfId="0" applyFont="1" applyBorder="1" applyAlignment="1">
      <alignment vertical="center"/>
    </xf>
    <xf numFmtId="0" fontId="8" fillId="0" borderId="0" xfId="0" applyFont="1" applyAlignment="1">
      <alignment vertical="center" wrapText="1"/>
    </xf>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9" fillId="2" borderId="1" xfId="0" applyFont="1" applyFill="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vertical="center" wrapText="1"/>
    </xf>
    <xf numFmtId="0" fontId="10" fillId="0" borderId="0" xfId="0" applyFont="1" applyAlignment="1">
      <alignment vertical="center" wrapText="1"/>
    </xf>
    <xf numFmtId="0" fontId="5" fillId="0" borderId="0" xfId="0" applyFont="1" applyAlignment="1">
      <alignment vertical="center" wrapText="1"/>
    </xf>
    <xf numFmtId="17" fontId="5" fillId="3" borderId="2" xfId="0" applyNumberFormat="1" applyFont="1" applyFill="1" applyBorder="1" applyAlignment="1">
      <alignment horizontal="center" wrapText="1"/>
    </xf>
    <xf numFmtId="17" fontId="5" fillId="0" borderId="2" xfId="0" applyNumberFormat="1" applyFont="1" applyBorder="1" applyAlignment="1">
      <alignment horizontal="center" wrapText="1"/>
    </xf>
    <xf numFmtId="17" fontId="5" fillId="4" borderId="2" xfId="0" applyNumberFormat="1" applyFont="1" applyFill="1" applyBorder="1" applyAlignment="1">
      <alignment horizontal="center" wrapText="1"/>
    </xf>
    <xf numFmtId="0" fontId="11" fillId="0" borderId="0" xfId="0" applyFont="1" applyAlignment="1">
      <alignment vertical="center" wrapText="1"/>
    </xf>
    <xf numFmtId="3" fontId="5" fillId="0" borderId="12" xfId="0" applyNumberFormat="1" applyFont="1" applyBorder="1" applyAlignment="1">
      <alignment horizontal="center" vertical="center" wrapText="1"/>
    </xf>
    <xf numFmtId="3" fontId="5" fillId="4" borderId="12" xfId="0" applyNumberFormat="1" applyFont="1" applyFill="1" applyBorder="1" applyAlignment="1">
      <alignment horizontal="center" vertical="center" wrapText="1"/>
    </xf>
    <xf numFmtId="0" fontId="12" fillId="0" borderId="0" xfId="0" applyFont="1" applyAlignment="1">
      <alignment vertical="center" wrapText="1"/>
    </xf>
    <xf numFmtId="0" fontId="5" fillId="0" borderId="0" xfId="0" applyFont="1" applyAlignment="1">
      <alignment horizontal="center" vertical="center"/>
    </xf>
    <xf numFmtId="1" fontId="5" fillId="0" borderId="0" xfId="0" applyNumberFormat="1"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3" fillId="0" borderId="0" xfId="0" applyFont="1" applyAlignment="1">
      <alignment vertical="center"/>
    </xf>
    <xf numFmtId="1" fontId="5" fillId="0" borderId="12" xfId="0" applyNumberFormat="1" applyFont="1" applyBorder="1" applyAlignment="1">
      <alignment horizontal="center" vertical="center" wrapText="1"/>
    </xf>
    <xf numFmtId="1" fontId="5" fillId="4" borderId="12" xfId="0" applyNumberFormat="1" applyFont="1" applyFill="1" applyBorder="1" applyAlignment="1">
      <alignment horizontal="center" vertical="center" wrapText="1"/>
    </xf>
    <xf numFmtId="0" fontId="13" fillId="0" borderId="0" xfId="0" applyFont="1" applyAlignment="1">
      <alignment horizontal="left" vertical="center" wrapText="1"/>
    </xf>
    <xf numFmtId="1" fontId="5" fillId="3" borderId="12" xfId="0" applyNumberFormat="1" applyFont="1" applyFill="1" applyBorder="1" applyAlignment="1">
      <alignment horizontal="center" vertical="center" wrapText="1"/>
    </xf>
    <xf numFmtId="3" fontId="5" fillId="0" borderId="12" xfId="0" applyNumberFormat="1" applyFont="1" applyBorder="1" applyAlignment="1">
      <alignment horizontal="center" vertical="center" wrapText="1"/>
    </xf>
    <xf numFmtId="0" fontId="14" fillId="0" borderId="0" xfId="0" applyFont="1" applyAlignment="1">
      <alignment vertical="center" wrapText="1"/>
    </xf>
    <xf numFmtId="0" fontId="15" fillId="0" borderId="0" xfId="0" applyFont="1" applyAlignment="1">
      <alignment horizontal="left" vertical="center" wrapText="1"/>
    </xf>
    <xf numFmtId="0" fontId="11" fillId="0" borderId="0" xfId="0" applyFont="1" applyAlignment="1">
      <alignment vertical="center" wrapText="1"/>
    </xf>
    <xf numFmtId="3" fontId="5" fillId="3" borderId="12" xfId="0" applyNumberFormat="1" applyFont="1" applyFill="1" applyBorder="1" applyAlignment="1">
      <alignment horizontal="center" vertical="center" wrapText="1"/>
    </xf>
    <xf numFmtId="0" fontId="16" fillId="0" borderId="0" xfId="0" applyFont="1" applyAlignment="1">
      <alignment horizontal="left" vertical="center" wrapText="1"/>
    </xf>
    <xf numFmtId="1" fontId="5" fillId="0" borderId="12" xfId="0" applyNumberFormat="1" applyFont="1" applyBorder="1" applyAlignment="1">
      <alignment horizontal="center" vertical="center" wrapText="1"/>
    </xf>
    <xf numFmtId="1" fontId="5" fillId="4" borderId="12" xfId="0" applyNumberFormat="1" applyFont="1" applyFill="1" applyBorder="1" applyAlignment="1">
      <alignment horizontal="center" vertical="center" wrapText="1"/>
    </xf>
    <xf numFmtId="0" fontId="14" fillId="0" borderId="0" xfId="0" applyFont="1" applyAlignment="1">
      <alignment vertical="center"/>
    </xf>
    <xf numFmtId="1" fontId="5" fillId="0" borderId="12" xfId="0" applyNumberFormat="1" applyFont="1" applyBorder="1" applyAlignment="1">
      <alignment horizontal="center" vertical="center"/>
    </xf>
    <xf numFmtId="1" fontId="5" fillId="4" borderId="12" xfId="0" applyNumberFormat="1" applyFont="1" applyFill="1" applyBorder="1" applyAlignment="1">
      <alignment horizontal="center" vertical="center"/>
    </xf>
    <xf numFmtId="1" fontId="5" fillId="0" borderId="0" xfId="0" applyNumberFormat="1" applyFont="1" applyAlignment="1">
      <alignment vertical="center"/>
    </xf>
    <xf numFmtId="1" fontId="12" fillId="0" borderId="0" xfId="0" applyNumberFormat="1" applyFont="1" applyAlignment="1">
      <alignment horizontal="left" vertical="center" wrapText="1"/>
    </xf>
    <xf numFmtId="3" fontId="5" fillId="0" borderId="12" xfId="0" applyNumberFormat="1" applyFont="1" applyBorder="1" applyAlignment="1">
      <alignment horizontal="center" vertical="center"/>
    </xf>
    <xf numFmtId="3" fontId="5" fillId="4" borderId="12" xfId="0" applyNumberFormat="1" applyFont="1" applyFill="1" applyBorder="1" applyAlignment="1">
      <alignment horizontal="center" vertical="center"/>
    </xf>
    <xf numFmtId="0" fontId="17" fillId="0" borderId="0" xfId="0" applyFont="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4" borderId="4" xfId="0" applyFont="1" applyFill="1" applyBorder="1" applyAlignment="1">
      <alignment vertical="center" wrapText="1"/>
    </xf>
    <xf numFmtId="0" fontId="11" fillId="0" borderId="0" xfId="0" applyFont="1" applyAlignment="1">
      <alignment vertical="center"/>
    </xf>
    <xf numFmtId="2" fontId="5" fillId="0" borderId="12" xfId="0" applyNumberFormat="1" applyFont="1" applyBorder="1" applyAlignment="1">
      <alignment horizontal="center" vertical="center" wrapText="1"/>
    </xf>
    <xf numFmtId="2" fontId="5" fillId="4" borderId="12" xfId="0" applyNumberFormat="1" applyFont="1" applyFill="1" applyBorder="1" applyAlignment="1">
      <alignment horizontal="center" vertical="center" wrapText="1"/>
    </xf>
    <xf numFmtId="49" fontId="5" fillId="0" borderId="0" xfId="0" applyNumberFormat="1" applyFont="1" applyAlignment="1">
      <alignment horizontal="center" vertical="center"/>
    </xf>
    <xf numFmtId="3" fontId="5" fillId="0" borderId="0" xfId="0" applyNumberFormat="1" applyFont="1" applyAlignment="1">
      <alignment horizontal="center" vertical="center"/>
    </xf>
    <xf numFmtId="2" fontId="5" fillId="0" borderId="12" xfId="0" applyNumberFormat="1" applyFont="1" applyBorder="1" applyAlignment="1">
      <alignment horizontal="center" wrapText="1"/>
    </xf>
    <xf numFmtId="2" fontId="5" fillId="4" borderId="12" xfId="0" applyNumberFormat="1" applyFont="1" applyFill="1" applyBorder="1" applyAlignment="1">
      <alignment horizontal="center" wrapText="1"/>
    </xf>
    <xf numFmtId="0" fontId="11" fillId="0" borderId="0" xfId="0" applyFont="1" applyAlignment="1">
      <alignment horizontal="left" vertical="center" wrapText="1"/>
    </xf>
    <xf numFmtId="164" fontId="5" fillId="0" borderId="0" xfId="0" applyNumberFormat="1" applyFont="1" applyAlignment="1">
      <alignment horizontal="center" vertical="center"/>
    </xf>
    <xf numFmtId="0" fontId="10" fillId="0" borderId="0" xfId="0" applyFont="1" applyAlignment="1">
      <alignment horizontal="left" vertical="center" wrapText="1"/>
    </xf>
    <xf numFmtId="17" fontId="5" fillId="0" borderId="6" xfId="0" applyNumberFormat="1" applyFont="1" applyBorder="1" applyAlignment="1">
      <alignment vertical="center"/>
    </xf>
    <xf numFmtId="17" fontId="5" fillId="0" borderId="7" xfId="0" applyNumberFormat="1" applyFont="1" applyBorder="1" applyAlignment="1">
      <alignment vertical="center"/>
    </xf>
    <xf numFmtId="17" fontId="5" fillId="0" borderId="8" xfId="0" applyNumberFormat="1" applyFont="1"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wrapText="1"/>
    </xf>
    <xf numFmtId="0" fontId="9" fillId="2" borderId="1"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xf>
    <xf numFmtId="17" fontId="5" fillId="0" borderId="2" xfId="0" applyNumberFormat="1" applyFont="1" applyBorder="1" applyAlignment="1">
      <alignment horizontal="center"/>
    </xf>
    <xf numFmtId="1" fontId="5" fillId="0" borderId="12" xfId="0" applyNumberFormat="1" applyFont="1" applyBorder="1" applyAlignment="1">
      <alignment vertical="center"/>
    </xf>
    <xf numFmtId="1" fontId="5" fillId="4" borderId="12" xfId="0" applyNumberFormat="1" applyFont="1" applyFill="1" applyBorder="1" applyAlignment="1">
      <alignment vertical="center"/>
    </xf>
    <xf numFmtId="1" fontId="5" fillId="0" borderId="12" xfId="0" applyNumberFormat="1" applyFont="1" applyBorder="1" applyAlignment="1">
      <alignment vertical="center"/>
    </xf>
    <xf numFmtId="165" fontId="5" fillId="0" borderId="12" xfId="0" applyNumberFormat="1" applyFont="1" applyBorder="1" applyAlignment="1">
      <alignment vertical="center"/>
    </xf>
    <xf numFmtId="165" fontId="5" fillId="4" borderId="12" xfId="0" applyNumberFormat="1" applyFont="1" applyFill="1" applyBorder="1" applyAlignment="1">
      <alignment vertical="center"/>
    </xf>
    <xf numFmtId="165" fontId="5" fillId="0" borderId="12" xfId="0" applyNumberFormat="1" applyFont="1" applyBorder="1" applyAlignment="1">
      <alignment vertical="center"/>
    </xf>
    <xf numFmtId="165" fontId="5" fillId="0" borderId="0" xfId="0" applyNumberFormat="1" applyFont="1" applyAlignment="1">
      <alignment vertical="center"/>
    </xf>
    <xf numFmtId="165" fontId="5" fillId="0" borderId="12" xfId="0" applyNumberFormat="1" applyFont="1" applyBorder="1" applyAlignment="1">
      <alignment horizontal="center" vertical="center"/>
    </xf>
    <xf numFmtId="165" fontId="5" fillId="4" borderId="12" xfId="0" applyNumberFormat="1" applyFont="1" applyFill="1" applyBorder="1" applyAlignment="1">
      <alignment horizontal="center" vertical="center"/>
    </xf>
    <xf numFmtId="165" fontId="5" fillId="0" borderId="0" xfId="0" applyNumberFormat="1" applyFont="1" applyAlignment="1">
      <alignment horizontal="center" vertical="center"/>
    </xf>
    <xf numFmtId="165" fontId="18" fillId="0" borderId="0" xfId="0" applyNumberFormat="1" applyFont="1" applyAlignment="1">
      <alignment horizontal="center" vertical="center"/>
    </xf>
    <xf numFmtId="165" fontId="5" fillId="4" borderId="12" xfId="0" applyNumberFormat="1" applyFont="1" applyFill="1" applyBorder="1" applyAlignment="1">
      <alignment horizontal="center" vertical="center"/>
    </xf>
    <xf numFmtId="165" fontId="5" fillId="4" borderId="12" xfId="0" applyNumberFormat="1" applyFont="1" applyFill="1" applyBorder="1" applyAlignment="1">
      <alignment vertical="center"/>
    </xf>
    <xf numFmtId="0" fontId="5" fillId="0" borderId="0" xfId="0" applyFont="1" applyAlignment="1">
      <alignment horizontal="center" wrapText="1"/>
    </xf>
    <xf numFmtId="165" fontId="5" fillId="0" borderId="12" xfId="0" applyNumberFormat="1" applyFont="1" applyBorder="1" applyAlignment="1">
      <alignment vertical="center" wrapText="1"/>
    </xf>
    <xf numFmtId="165" fontId="5" fillId="4" borderId="12" xfId="0" applyNumberFormat="1" applyFont="1" applyFill="1" applyBorder="1" applyAlignment="1">
      <alignment vertical="center" wrapText="1"/>
    </xf>
    <xf numFmtId="165" fontId="5" fillId="0" borderId="12" xfId="0" applyNumberFormat="1" applyFont="1" applyBorder="1" applyAlignment="1">
      <alignment vertical="center" wrapText="1"/>
    </xf>
    <xf numFmtId="0" fontId="5" fillId="0" borderId="0" xfId="0" applyFont="1" applyAlignment="1">
      <alignment wrapText="1"/>
    </xf>
    <xf numFmtId="17" fontId="5" fillId="0" borderId="12" xfId="0" applyNumberFormat="1" applyFont="1" applyBorder="1" applyAlignment="1">
      <alignment horizontal="center" vertical="center"/>
    </xf>
    <xf numFmtId="0" fontId="19" fillId="0" borderId="0" xfId="0" applyFont="1" applyAlignment="1">
      <alignment vertical="center" wrapText="1"/>
    </xf>
    <xf numFmtId="165" fontId="5" fillId="0" borderId="12" xfId="0" applyNumberFormat="1" applyFont="1" applyBorder="1" applyAlignment="1">
      <alignment horizontal="center" vertical="center"/>
    </xf>
    <xf numFmtId="0" fontId="20" fillId="0" borderId="0" xfId="0" applyFont="1" applyAlignment="1">
      <alignment horizontal="center" wrapText="1"/>
    </xf>
    <xf numFmtId="166" fontId="5" fillId="0" borderId="12" xfId="0" applyNumberFormat="1" applyFont="1" applyBorder="1" applyAlignment="1">
      <alignment horizontal="center" vertical="center"/>
    </xf>
    <xf numFmtId="166" fontId="5" fillId="4" borderId="12" xfId="0" applyNumberFormat="1" applyFont="1" applyFill="1" applyBorder="1" applyAlignment="1">
      <alignment horizontal="center" vertical="center"/>
    </xf>
    <xf numFmtId="167" fontId="5" fillId="4" borderId="12" xfId="0" applyNumberFormat="1" applyFont="1" applyFill="1" applyBorder="1" applyAlignment="1">
      <alignment vertical="center"/>
    </xf>
    <xf numFmtId="1" fontId="5" fillId="0" borderId="0" xfId="0" applyNumberFormat="1" applyFont="1"/>
    <xf numFmtId="165" fontId="5" fillId="0" borderId="7" xfId="0" applyNumberFormat="1" applyFont="1" applyBorder="1" applyAlignment="1">
      <alignment horizontal="center" vertical="center"/>
    </xf>
    <xf numFmtId="166" fontId="5" fillId="0" borderId="12" xfId="0" applyNumberFormat="1" applyFont="1" applyBorder="1" applyAlignment="1">
      <alignment horizontal="center" vertical="center" wrapText="1"/>
    </xf>
    <xf numFmtId="166" fontId="5" fillId="4" borderId="12" xfId="0" applyNumberFormat="1" applyFont="1" applyFill="1" applyBorder="1" applyAlignment="1">
      <alignment horizontal="center" vertical="center" wrapText="1"/>
    </xf>
    <xf numFmtId="167" fontId="5" fillId="4" borderId="12" xfId="0" applyNumberFormat="1" applyFont="1" applyFill="1" applyBorder="1" applyAlignment="1">
      <alignment vertical="center" wrapText="1"/>
    </xf>
    <xf numFmtId="0" fontId="19" fillId="0" borderId="0" xfId="0" applyFont="1"/>
    <xf numFmtId="167" fontId="5" fillId="4" borderId="12" xfId="0" applyNumberFormat="1" applyFont="1" applyFill="1" applyBorder="1" applyAlignment="1">
      <alignment vertical="center"/>
    </xf>
    <xf numFmtId="9" fontId="5" fillId="0" borderId="13" xfId="0" applyNumberFormat="1" applyFont="1" applyBorder="1" applyAlignment="1">
      <alignment horizontal="center" vertical="center"/>
    </xf>
    <xf numFmtId="0" fontId="21" fillId="0" borderId="0" xfId="0" applyFont="1" applyAlignment="1">
      <alignment horizontal="left" vertical="center" wrapText="1"/>
    </xf>
    <xf numFmtId="168" fontId="18" fillId="0" borderId="0" xfId="0" applyNumberFormat="1" applyFont="1" applyAlignment="1">
      <alignment horizontal="center" vertical="center"/>
    </xf>
    <xf numFmtId="167" fontId="5" fillId="0" borderId="12" xfId="0" applyNumberFormat="1" applyFont="1" applyBorder="1" applyAlignment="1">
      <alignment vertical="center"/>
    </xf>
    <xf numFmtId="167" fontId="5" fillId="0" borderId="12" xfId="0" applyNumberFormat="1" applyFont="1" applyBorder="1" applyAlignment="1">
      <alignment vertical="center"/>
    </xf>
    <xf numFmtId="167" fontId="5" fillId="0" borderId="0" xfId="0" applyNumberFormat="1" applyFont="1" applyAlignment="1">
      <alignment vertical="center"/>
    </xf>
    <xf numFmtId="0" fontId="3" fillId="0" borderId="0" xfId="0" applyFont="1" applyAlignment="1">
      <alignment horizontal="left" vertical="center" wrapText="1"/>
    </xf>
    <xf numFmtId="2" fontId="5" fillId="0" borderId="0" xfId="0" applyNumberFormat="1" applyFont="1"/>
    <xf numFmtId="0" fontId="20" fillId="0" borderId="0" xfId="0" applyFont="1"/>
    <xf numFmtId="0" fontId="5" fillId="0" borderId="6" xfId="0" applyFont="1" applyBorder="1"/>
    <xf numFmtId="0" fontId="5" fillId="0" borderId="7" xfId="0" applyFont="1" applyBorder="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xf numFmtId="0" fontId="5" fillId="0" borderId="0" xfId="0" applyFont="1" applyAlignment="1">
      <alignment horizontal="center" vertical="center"/>
    </xf>
    <xf numFmtId="169" fontId="5" fillId="0" borderId="0" xfId="0" applyNumberFormat="1" applyFont="1"/>
    <xf numFmtId="0" fontId="22" fillId="0" borderId="0" xfId="0" applyFont="1" applyAlignment="1">
      <alignment horizontal="left" vertical="center" wrapText="1"/>
    </xf>
    <xf numFmtId="3" fontId="5" fillId="0" borderId="0" xfId="0" applyNumberFormat="1" applyFont="1"/>
    <xf numFmtId="3" fontId="5" fillId="0" borderId="12" xfId="0" applyNumberFormat="1" applyFont="1" applyBorder="1" applyAlignment="1">
      <alignment vertical="center"/>
    </xf>
    <xf numFmtId="3" fontId="5" fillId="4" borderId="12" xfId="0" applyNumberFormat="1" applyFont="1" applyFill="1" applyBorder="1" applyAlignment="1">
      <alignment vertical="center"/>
    </xf>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11" fillId="0" borderId="0" xfId="0" applyFont="1"/>
    <xf numFmtId="1" fontId="5" fillId="0" borderId="12" xfId="0" applyNumberFormat="1" applyFont="1" applyBorder="1" applyAlignment="1">
      <alignment horizontal="center" vertical="center"/>
    </xf>
    <xf numFmtId="1" fontId="5" fillId="4" borderId="12" xfId="0" applyNumberFormat="1" applyFont="1" applyFill="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5" borderId="0" xfId="0" applyFont="1" applyFill="1" applyAlignment="1"/>
    <xf numFmtId="167" fontId="5" fillId="0" borderId="0" xfId="0" applyNumberFormat="1" applyFont="1"/>
    <xf numFmtId="170" fontId="5" fillId="0" borderId="0" xfId="0" applyNumberFormat="1" applyFont="1"/>
    <xf numFmtId="0" fontId="5" fillId="5" borderId="0" xfId="0" applyFont="1" applyFill="1"/>
    <xf numFmtId="169" fontId="5" fillId="0" borderId="12" xfId="0" applyNumberFormat="1" applyFont="1" applyBorder="1" applyAlignment="1">
      <alignment vertical="center"/>
    </xf>
    <xf numFmtId="169" fontId="5" fillId="4" borderId="12" xfId="0" applyNumberFormat="1" applyFont="1" applyFill="1" applyBorder="1" applyAlignment="1">
      <alignment vertical="center"/>
    </xf>
    <xf numFmtId="0" fontId="19" fillId="0" borderId="0" xfId="0" applyFont="1" applyAlignment="1">
      <alignment horizontal="left" vertical="center" wrapText="1"/>
    </xf>
    <xf numFmtId="169" fontId="5" fillId="0" borderId="12" xfId="0" applyNumberFormat="1" applyFont="1" applyBorder="1" applyAlignment="1">
      <alignment vertical="center"/>
    </xf>
    <xf numFmtId="169" fontId="5" fillId="4" borderId="12" xfId="0" applyNumberFormat="1" applyFont="1" applyFill="1" applyBorder="1" applyAlignment="1">
      <alignment vertical="center"/>
    </xf>
    <xf numFmtId="0" fontId="14" fillId="0" borderId="0" xfId="0" applyFont="1" applyAlignment="1">
      <alignment horizontal="left" vertical="center" wrapText="1"/>
    </xf>
    <xf numFmtId="167" fontId="5" fillId="6" borderId="12" xfId="0" applyNumberFormat="1" applyFont="1" applyFill="1" applyBorder="1" applyAlignment="1">
      <alignment vertical="center"/>
    </xf>
    <xf numFmtId="0" fontId="5" fillId="0" borderId="6" xfId="0" applyFont="1" applyBorder="1" applyAlignment="1">
      <alignment horizontal="center"/>
    </xf>
    <xf numFmtId="0" fontId="23"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lopez@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N1000"/>
  <sheetViews>
    <sheetView tabSelected="1" workbookViewId="0">
      <pane ySplit="3" topLeftCell="A4" activePane="bottomLeft" state="frozen"/>
      <selection activeCell="P18" sqref="P18"/>
      <selection pane="bottomLeft" activeCell="P18" sqref="P18"/>
    </sheetView>
  </sheetViews>
  <sheetFormatPr baseColWidth="10" defaultColWidth="14.42578125" defaultRowHeight="15" customHeight="1"/>
  <cols>
    <col min="1" max="1" width="60.85546875" customWidth="1"/>
    <col min="2" max="2" width="8.140625" customWidth="1"/>
    <col min="3" max="3" width="10.7109375" customWidth="1"/>
    <col min="4" max="8" width="13" customWidth="1"/>
    <col min="9" max="14" width="10.7109375" customWidth="1"/>
  </cols>
  <sheetData>
    <row r="1" spans="1:14" ht="23.25">
      <c r="A1" s="1" t="s">
        <v>0</v>
      </c>
      <c r="B1" s="2"/>
    </row>
    <row r="2" spans="1:14">
      <c r="A2" s="3" t="s">
        <v>2</v>
      </c>
      <c r="B2" s="2"/>
      <c r="D2" s="4"/>
      <c r="E2" s="4"/>
      <c r="F2" s="4"/>
      <c r="G2" s="4"/>
      <c r="H2" s="4"/>
    </row>
    <row r="3" spans="1:14">
      <c r="A3" s="3"/>
      <c r="B3" s="5" t="s">
        <v>3</v>
      </c>
      <c r="C3" s="6">
        <v>45292</v>
      </c>
      <c r="D3" s="6">
        <v>45323</v>
      </c>
      <c r="E3" s="7">
        <v>45352</v>
      </c>
      <c r="F3" s="6">
        <v>45383</v>
      </c>
      <c r="G3" s="6">
        <v>45413</v>
      </c>
      <c r="H3" s="7">
        <v>45444</v>
      </c>
      <c r="I3" s="6">
        <v>45474</v>
      </c>
      <c r="J3" s="6">
        <v>45505</v>
      </c>
      <c r="K3" s="7">
        <v>45536</v>
      </c>
      <c r="L3" s="6">
        <v>45566</v>
      </c>
      <c r="M3" s="6">
        <v>45597</v>
      </c>
      <c r="N3" s="7">
        <v>45627</v>
      </c>
    </row>
    <row r="4" spans="1:14">
      <c r="A4" s="8" t="s">
        <v>4</v>
      </c>
      <c r="B4" s="9" t="s">
        <v>5</v>
      </c>
      <c r="C4" s="10" t="s">
        <v>6</v>
      </c>
      <c r="D4" s="11"/>
      <c r="E4" s="11"/>
      <c r="F4" s="11"/>
      <c r="G4" s="11"/>
      <c r="H4" s="12"/>
      <c r="I4" s="12"/>
      <c r="J4" s="12"/>
      <c r="K4" s="12"/>
      <c r="L4" s="12"/>
      <c r="M4" s="12"/>
      <c r="N4" s="13"/>
    </row>
    <row r="5" spans="1:14">
      <c r="A5" s="3"/>
      <c r="C5" s="14"/>
      <c r="D5" s="14"/>
      <c r="E5" s="14"/>
      <c r="F5" s="14"/>
      <c r="G5" s="14"/>
      <c r="H5" s="15"/>
      <c r="I5" s="15"/>
      <c r="J5" s="15"/>
      <c r="K5" s="15"/>
      <c r="L5" s="15"/>
      <c r="M5" s="15"/>
      <c r="N5" s="15"/>
    </row>
    <row r="6" spans="1:14">
      <c r="A6" s="16" t="s">
        <v>7</v>
      </c>
      <c r="C6" s="4"/>
      <c r="D6" s="4"/>
      <c r="E6" s="4"/>
      <c r="F6" s="4"/>
      <c r="G6" s="4"/>
      <c r="H6" s="15"/>
      <c r="I6" s="15"/>
      <c r="J6" s="15"/>
      <c r="K6" s="15"/>
      <c r="L6" s="15"/>
      <c r="M6" s="15"/>
      <c r="N6" s="15"/>
    </row>
    <row r="7" spans="1:14" ht="25.5">
      <c r="A7" s="16" t="s">
        <v>8</v>
      </c>
      <c r="C7" s="4"/>
      <c r="D7" s="4"/>
      <c r="E7" s="4"/>
      <c r="F7" s="4"/>
      <c r="G7" s="4"/>
      <c r="H7" s="15"/>
      <c r="I7" s="15"/>
      <c r="J7" s="15"/>
      <c r="K7" s="15"/>
      <c r="L7" s="15"/>
      <c r="M7" s="15"/>
      <c r="N7" s="15"/>
    </row>
    <row r="8" spans="1:14">
      <c r="A8" s="16" t="s">
        <v>9</v>
      </c>
      <c r="C8" s="4"/>
      <c r="D8" s="4"/>
      <c r="E8" s="4"/>
      <c r="F8" s="4"/>
      <c r="G8" s="4"/>
      <c r="H8" s="15"/>
      <c r="I8" s="15"/>
      <c r="J8" s="15"/>
      <c r="K8" s="15"/>
      <c r="L8" s="15"/>
      <c r="M8" s="15"/>
      <c r="N8" s="15"/>
    </row>
    <row r="9" spans="1:14">
      <c r="A9" s="4"/>
      <c r="C9" s="4"/>
      <c r="D9" s="4"/>
      <c r="E9" s="4"/>
      <c r="F9" s="4"/>
      <c r="G9" s="4"/>
      <c r="H9" s="15"/>
      <c r="I9" s="15"/>
      <c r="J9" s="15"/>
      <c r="K9" s="15"/>
      <c r="L9" s="15"/>
      <c r="M9" s="15"/>
      <c r="N9" s="15"/>
    </row>
    <row r="10" spans="1:14">
      <c r="A10" s="4"/>
      <c r="C10" s="4"/>
      <c r="D10" s="4"/>
      <c r="E10" s="4"/>
      <c r="F10" s="4"/>
      <c r="G10" s="4"/>
      <c r="H10" s="15"/>
      <c r="I10" s="15"/>
      <c r="J10" s="15"/>
      <c r="K10" s="15"/>
      <c r="L10" s="15"/>
      <c r="M10" s="15"/>
      <c r="N10" s="15"/>
    </row>
    <row r="11" spans="1:14">
      <c r="A11" s="8" t="s">
        <v>10</v>
      </c>
      <c r="B11" s="9" t="s">
        <v>11</v>
      </c>
      <c r="C11" s="17" t="s">
        <v>12</v>
      </c>
      <c r="D11" s="11"/>
      <c r="E11" s="11"/>
      <c r="F11" s="11"/>
      <c r="G11" s="11"/>
      <c r="H11" s="12"/>
      <c r="I11" s="12"/>
      <c r="J11" s="12"/>
      <c r="K11" s="12"/>
      <c r="L11" s="12"/>
      <c r="M11" s="12"/>
      <c r="N11" s="13"/>
    </row>
    <row r="12" spans="1:14">
      <c r="A12" s="3"/>
      <c r="C12" s="14"/>
      <c r="D12" s="14"/>
      <c r="E12" s="14"/>
      <c r="F12" s="14"/>
      <c r="G12" s="14"/>
      <c r="H12" s="15"/>
      <c r="I12" s="15"/>
      <c r="J12" s="15"/>
      <c r="K12" s="15"/>
      <c r="L12" s="15"/>
      <c r="M12" s="15"/>
      <c r="N12" s="15"/>
    </row>
    <row r="13" spans="1:14" ht="38.25">
      <c r="A13" s="16" t="s">
        <v>13</v>
      </c>
      <c r="C13" s="4"/>
      <c r="D13" s="4"/>
      <c r="E13" s="4"/>
      <c r="F13" s="4"/>
      <c r="G13" s="4"/>
      <c r="H13" s="15"/>
      <c r="I13" s="15"/>
      <c r="J13" s="15"/>
      <c r="K13" s="15"/>
      <c r="L13" s="15"/>
      <c r="M13" s="15"/>
      <c r="N13" s="15"/>
    </row>
    <row r="14" spans="1:14">
      <c r="A14" s="16" t="s">
        <v>14</v>
      </c>
      <c r="C14" s="4"/>
      <c r="D14" s="4"/>
      <c r="E14" s="4"/>
      <c r="F14" s="4"/>
      <c r="G14" s="4"/>
      <c r="H14" s="15"/>
      <c r="I14" s="15"/>
      <c r="J14" s="15"/>
      <c r="K14" s="15"/>
      <c r="L14" s="15"/>
      <c r="M14" s="15"/>
      <c r="N14" s="15"/>
    </row>
    <row r="15" spans="1:14">
      <c r="A15" s="16" t="s">
        <v>15</v>
      </c>
      <c r="C15" s="4"/>
      <c r="D15" s="4"/>
      <c r="E15" s="4"/>
      <c r="F15" s="4"/>
      <c r="G15" s="4"/>
      <c r="H15" s="15"/>
      <c r="I15" s="15"/>
      <c r="J15" s="15"/>
      <c r="K15" s="15"/>
      <c r="L15" s="15"/>
      <c r="M15" s="15"/>
      <c r="N15" s="15"/>
    </row>
    <row r="16" spans="1:14">
      <c r="A16" s="4"/>
      <c r="C16" s="4"/>
      <c r="D16" s="4"/>
      <c r="E16" s="4"/>
      <c r="F16" s="4"/>
      <c r="G16" s="4"/>
      <c r="H16" s="15"/>
      <c r="I16" s="15"/>
      <c r="J16" s="15"/>
      <c r="K16" s="15"/>
      <c r="L16" s="15"/>
      <c r="M16" s="15"/>
      <c r="N16" s="15"/>
    </row>
    <row r="17" spans="1:14">
      <c r="A17" s="4"/>
      <c r="C17" s="4"/>
      <c r="D17" s="4"/>
      <c r="E17" s="4"/>
      <c r="F17" s="4"/>
      <c r="G17" s="4"/>
      <c r="H17" s="15"/>
      <c r="I17" s="15"/>
      <c r="J17" s="15"/>
      <c r="K17" s="15"/>
      <c r="L17" s="15"/>
      <c r="M17" s="15"/>
      <c r="N17" s="15"/>
    </row>
    <row r="18" spans="1:14">
      <c r="A18" s="8" t="s">
        <v>16</v>
      </c>
      <c r="B18" s="9" t="s">
        <v>17</v>
      </c>
      <c r="C18" s="10" t="s">
        <v>18</v>
      </c>
      <c r="D18" s="11"/>
      <c r="E18" s="11"/>
      <c r="F18" s="11"/>
      <c r="G18" s="11"/>
      <c r="H18" s="12"/>
      <c r="I18" s="12"/>
      <c r="J18" s="12"/>
      <c r="K18" s="12"/>
      <c r="L18" s="12"/>
      <c r="M18" s="12"/>
      <c r="N18" s="13"/>
    </row>
    <row r="19" spans="1:14">
      <c r="A19" s="3"/>
      <c r="C19" s="14"/>
      <c r="D19" s="14"/>
      <c r="E19" s="14"/>
      <c r="F19" s="14"/>
      <c r="G19" s="14"/>
      <c r="H19" s="15"/>
      <c r="I19" s="15"/>
      <c r="J19" s="15"/>
      <c r="K19" s="15"/>
      <c r="L19" s="15"/>
      <c r="M19" s="15"/>
      <c r="N19" s="15"/>
    </row>
    <row r="20" spans="1:14" ht="38.25">
      <c r="A20" s="16" t="s">
        <v>19</v>
      </c>
      <c r="C20" s="4"/>
      <c r="D20" s="4"/>
      <c r="E20" s="4"/>
      <c r="F20" s="4"/>
      <c r="G20" s="4"/>
      <c r="H20" s="15"/>
      <c r="I20" s="15"/>
      <c r="J20" s="15"/>
      <c r="K20" s="15"/>
      <c r="L20" s="15"/>
      <c r="M20" s="15"/>
      <c r="N20" s="15"/>
    </row>
    <row r="21" spans="1:14">
      <c r="A21" s="16" t="s">
        <v>14</v>
      </c>
      <c r="C21" s="4"/>
      <c r="D21" s="4"/>
      <c r="E21" s="4"/>
      <c r="F21" s="4"/>
      <c r="G21" s="4"/>
      <c r="H21" s="15"/>
      <c r="I21" s="15"/>
      <c r="J21" s="15"/>
      <c r="K21" s="15"/>
      <c r="L21" s="15"/>
      <c r="M21" s="15"/>
      <c r="N21" s="15"/>
    </row>
    <row r="22" spans="1:14">
      <c r="A22" s="16" t="s">
        <v>15</v>
      </c>
      <c r="C22" s="4"/>
      <c r="D22" s="4"/>
      <c r="E22" s="4"/>
      <c r="F22" s="4"/>
      <c r="G22" s="4"/>
      <c r="H22" s="15"/>
      <c r="I22" s="15"/>
      <c r="J22" s="15"/>
      <c r="K22" s="15"/>
      <c r="L22" s="15"/>
      <c r="M22" s="15"/>
      <c r="N22" s="15"/>
    </row>
    <row r="23" spans="1:14">
      <c r="A23" s="4"/>
      <c r="C23" s="4"/>
      <c r="D23" s="4"/>
      <c r="E23" s="4"/>
      <c r="F23" s="4"/>
      <c r="G23" s="4"/>
      <c r="H23" s="15"/>
      <c r="I23" s="15"/>
      <c r="J23" s="15"/>
      <c r="K23" s="15"/>
      <c r="L23" s="15"/>
      <c r="M23" s="15"/>
      <c r="N23" s="15"/>
    </row>
    <row r="24" spans="1:14">
      <c r="A24" s="4"/>
      <c r="C24" s="4"/>
      <c r="D24" s="4"/>
      <c r="E24" s="4"/>
      <c r="F24" s="4"/>
      <c r="G24" s="4"/>
      <c r="H24" s="15"/>
      <c r="I24" s="15"/>
      <c r="J24" s="15"/>
      <c r="K24" s="15"/>
      <c r="L24" s="15"/>
      <c r="M24" s="15"/>
      <c r="N24" s="15"/>
    </row>
    <row r="25" spans="1:14">
      <c r="A25" s="8" t="s">
        <v>20</v>
      </c>
      <c r="B25" s="9" t="s">
        <v>21</v>
      </c>
      <c r="C25" s="17" t="s">
        <v>22</v>
      </c>
      <c r="D25" s="11"/>
      <c r="E25" s="11"/>
      <c r="F25" s="11"/>
      <c r="G25" s="11"/>
      <c r="H25" s="12"/>
      <c r="I25" s="12"/>
      <c r="J25" s="12"/>
      <c r="K25" s="12"/>
      <c r="L25" s="12"/>
      <c r="M25" s="12"/>
      <c r="N25" s="13"/>
    </row>
    <row r="26" spans="1:14">
      <c r="A26" s="3"/>
      <c r="C26" s="14"/>
      <c r="D26" s="14"/>
      <c r="E26" s="14"/>
      <c r="F26" s="14"/>
      <c r="G26" s="14"/>
      <c r="H26" s="15"/>
      <c r="I26" s="15"/>
      <c r="J26" s="15"/>
      <c r="K26" s="15"/>
      <c r="L26" s="15"/>
      <c r="M26" s="15"/>
      <c r="N26" s="15"/>
    </row>
    <row r="27" spans="1:14" ht="38.25">
      <c r="A27" s="16" t="s">
        <v>23</v>
      </c>
      <c r="C27" s="4"/>
      <c r="D27" s="4"/>
      <c r="E27" s="4"/>
      <c r="F27" s="4"/>
      <c r="G27" s="4"/>
      <c r="H27" s="15"/>
      <c r="I27" s="15"/>
      <c r="J27" s="15"/>
      <c r="K27" s="15"/>
      <c r="L27" s="15"/>
      <c r="M27" s="15"/>
      <c r="N27" s="15"/>
    </row>
    <row r="28" spans="1:14" ht="25.5">
      <c r="A28" s="16" t="s">
        <v>24</v>
      </c>
      <c r="C28" s="4"/>
      <c r="D28" s="4"/>
      <c r="E28" s="4"/>
      <c r="F28" s="4"/>
      <c r="G28" s="4"/>
      <c r="H28" s="15"/>
      <c r="I28" s="15"/>
      <c r="J28" s="15"/>
      <c r="K28" s="15"/>
      <c r="L28" s="15"/>
      <c r="M28" s="15"/>
      <c r="N28" s="15"/>
    </row>
    <row r="29" spans="1:14">
      <c r="A29" s="16" t="s">
        <v>15</v>
      </c>
      <c r="C29" s="4"/>
      <c r="D29" s="4"/>
      <c r="E29" s="4"/>
      <c r="F29" s="4"/>
      <c r="G29" s="4"/>
      <c r="H29" s="15"/>
      <c r="I29" s="15"/>
      <c r="J29" s="15"/>
      <c r="K29" s="15"/>
      <c r="L29" s="15"/>
      <c r="M29" s="15"/>
      <c r="N29" s="15"/>
    </row>
    <row r="30" spans="1:14">
      <c r="A30" s="4"/>
      <c r="C30" s="4"/>
      <c r="D30" s="4"/>
      <c r="E30" s="4"/>
      <c r="F30" s="4"/>
      <c r="G30" s="4"/>
      <c r="H30" s="15"/>
      <c r="I30" s="15"/>
      <c r="J30" s="15"/>
      <c r="K30" s="15"/>
      <c r="L30" s="15"/>
      <c r="M30" s="15"/>
      <c r="N30" s="15"/>
    </row>
    <row r="31" spans="1:14">
      <c r="A31" s="4"/>
      <c r="C31" s="4"/>
      <c r="D31" s="4"/>
      <c r="E31" s="4"/>
      <c r="F31" s="4"/>
      <c r="G31" s="4"/>
      <c r="H31" s="15"/>
      <c r="I31" s="15"/>
      <c r="J31" s="15"/>
      <c r="K31" s="15"/>
      <c r="L31" s="15"/>
      <c r="M31" s="15"/>
      <c r="N31" s="15"/>
    </row>
    <row r="32" spans="1:14">
      <c r="A32" s="8" t="s">
        <v>25</v>
      </c>
      <c r="B32" s="9" t="s">
        <v>26</v>
      </c>
      <c r="C32" s="17" t="s">
        <v>27</v>
      </c>
      <c r="D32" s="11"/>
      <c r="E32" s="11"/>
      <c r="F32" s="11"/>
      <c r="G32" s="11"/>
      <c r="H32" s="12"/>
      <c r="I32" s="12"/>
      <c r="J32" s="12"/>
      <c r="K32" s="12"/>
      <c r="L32" s="12"/>
      <c r="M32" s="12"/>
      <c r="N32" s="13"/>
    </row>
    <row r="33" spans="1:14">
      <c r="A33" s="3"/>
      <c r="C33" s="14"/>
      <c r="D33" s="14"/>
      <c r="E33" s="14"/>
      <c r="F33" s="14"/>
      <c r="G33" s="14"/>
      <c r="H33" s="15"/>
      <c r="I33" s="15"/>
      <c r="J33" s="15"/>
      <c r="K33" s="15"/>
      <c r="L33" s="15"/>
      <c r="M33" s="15"/>
      <c r="N33" s="15"/>
    </row>
    <row r="34" spans="1:14" ht="63.75">
      <c r="A34" s="16" t="s">
        <v>28</v>
      </c>
      <c r="C34" s="4"/>
      <c r="D34" s="4"/>
      <c r="E34" s="4"/>
      <c r="F34" s="4"/>
      <c r="G34" s="4"/>
      <c r="H34" s="15"/>
      <c r="I34" s="15"/>
      <c r="J34" s="15"/>
      <c r="K34" s="15"/>
      <c r="L34" s="15"/>
      <c r="M34" s="15"/>
      <c r="N34" s="15"/>
    </row>
    <row r="35" spans="1:14">
      <c r="A35" s="16" t="s">
        <v>29</v>
      </c>
      <c r="C35" s="4"/>
      <c r="D35" s="4"/>
      <c r="E35" s="4"/>
      <c r="F35" s="4"/>
      <c r="G35" s="4"/>
      <c r="H35" s="15"/>
      <c r="I35" s="15"/>
      <c r="J35" s="15"/>
      <c r="K35" s="15"/>
      <c r="L35" s="15"/>
      <c r="M35" s="15"/>
      <c r="N35" s="15"/>
    </row>
    <row r="36" spans="1:14">
      <c r="A36" s="16"/>
      <c r="C36" s="4"/>
      <c r="D36" s="4"/>
      <c r="E36" s="4"/>
      <c r="F36" s="4"/>
      <c r="G36" s="4"/>
      <c r="H36" s="15"/>
      <c r="I36" s="15"/>
      <c r="J36" s="15"/>
      <c r="K36" s="15"/>
      <c r="L36" s="15"/>
      <c r="M36" s="15"/>
      <c r="N36" s="15"/>
    </row>
    <row r="37" spans="1:14">
      <c r="A37" s="16" t="s">
        <v>15</v>
      </c>
      <c r="C37" s="4"/>
      <c r="D37" s="4"/>
      <c r="E37" s="4"/>
      <c r="F37" s="4"/>
      <c r="G37" s="4"/>
      <c r="H37" s="15"/>
      <c r="I37" s="15"/>
      <c r="J37" s="15"/>
      <c r="K37" s="15"/>
      <c r="L37" s="15"/>
      <c r="M37" s="15"/>
      <c r="N37" s="15"/>
    </row>
    <row r="38" spans="1:14">
      <c r="A38" s="4"/>
      <c r="C38" s="4"/>
      <c r="D38" s="4"/>
      <c r="E38" s="4"/>
      <c r="F38" s="4"/>
      <c r="G38" s="4"/>
      <c r="H38" s="15"/>
      <c r="I38" s="15"/>
      <c r="J38" s="15"/>
      <c r="K38" s="15"/>
      <c r="L38" s="15"/>
      <c r="M38" s="15"/>
      <c r="N38" s="15"/>
    </row>
    <row r="39" spans="1:14">
      <c r="A39" s="4"/>
      <c r="C39" s="4"/>
      <c r="D39" s="4"/>
      <c r="E39" s="4"/>
      <c r="F39" s="4"/>
      <c r="G39" s="4"/>
      <c r="H39" s="15"/>
      <c r="I39" s="15"/>
      <c r="J39" s="15"/>
      <c r="K39" s="15"/>
      <c r="L39" s="15"/>
      <c r="M39" s="15"/>
      <c r="N39" s="15"/>
    </row>
    <row r="40" spans="1:14">
      <c r="A40" s="18" t="s">
        <v>30</v>
      </c>
      <c r="B40" s="9" t="s">
        <v>31</v>
      </c>
      <c r="C40" s="17" t="s">
        <v>32</v>
      </c>
      <c r="D40" s="11"/>
      <c r="E40" s="11"/>
      <c r="F40" s="11"/>
      <c r="G40" s="11"/>
      <c r="H40" s="12"/>
      <c r="I40" s="12"/>
      <c r="J40" s="12"/>
      <c r="K40" s="12"/>
      <c r="L40" s="12"/>
      <c r="M40" s="12"/>
      <c r="N40" s="13"/>
    </row>
    <row r="41" spans="1:14">
      <c r="A41" s="4"/>
      <c r="C41" s="14"/>
      <c r="D41" s="14"/>
      <c r="E41" s="14"/>
      <c r="F41" s="14"/>
      <c r="G41" s="14"/>
      <c r="H41" s="15"/>
      <c r="I41" s="15"/>
      <c r="J41" s="15"/>
      <c r="K41" s="15"/>
      <c r="L41" s="15"/>
      <c r="M41" s="15"/>
      <c r="N41" s="15"/>
    </row>
    <row r="42" spans="1:14" ht="25.5">
      <c r="A42" s="19" t="s">
        <v>33</v>
      </c>
      <c r="C42" s="4"/>
      <c r="D42" s="4"/>
      <c r="E42" s="4"/>
      <c r="F42" s="4"/>
      <c r="G42" s="4"/>
      <c r="H42" s="15"/>
      <c r="I42" s="15"/>
      <c r="J42" s="15"/>
      <c r="K42" s="15"/>
      <c r="L42" s="15"/>
      <c r="M42" s="15"/>
      <c r="N42" s="15"/>
    </row>
    <row r="43" spans="1:14">
      <c r="A43" s="19" t="s">
        <v>34</v>
      </c>
      <c r="C43" s="4"/>
      <c r="D43" s="4"/>
      <c r="E43" s="4"/>
      <c r="F43" s="4"/>
      <c r="G43" s="4"/>
      <c r="H43" s="15"/>
      <c r="I43" s="15"/>
      <c r="J43" s="15"/>
      <c r="K43" s="15"/>
      <c r="L43" s="15"/>
      <c r="M43" s="15"/>
      <c r="N43" s="15"/>
    </row>
    <row r="44" spans="1:14">
      <c r="A44" s="19" t="s">
        <v>15</v>
      </c>
      <c r="C44" s="4"/>
      <c r="D44" s="4"/>
      <c r="E44" s="4"/>
      <c r="F44" s="4"/>
      <c r="G44" s="4"/>
      <c r="H44" s="15"/>
      <c r="I44" s="15"/>
      <c r="J44" s="15"/>
      <c r="K44" s="15"/>
      <c r="L44" s="15"/>
      <c r="M44" s="15"/>
      <c r="N44" s="15"/>
    </row>
    <row r="45" spans="1:14">
      <c r="A45" s="4"/>
      <c r="C45" s="4"/>
      <c r="D45" s="4"/>
      <c r="E45" s="4"/>
      <c r="F45" s="4"/>
      <c r="G45" s="4"/>
      <c r="H45" s="15"/>
      <c r="I45" s="15"/>
      <c r="J45" s="15"/>
      <c r="K45" s="15"/>
      <c r="L45" s="15"/>
      <c r="M45" s="15"/>
      <c r="N45" s="15"/>
    </row>
    <row r="46" spans="1:14">
      <c r="A46" s="4"/>
      <c r="C46" s="15"/>
      <c r="D46" s="15"/>
      <c r="E46" s="15"/>
      <c r="F46" s="15"/>
      <c r="G46" s="15"/>
      <c r="H46" s="15"/>
      <c r="I46" s="15"/>
      <c r="J46" s="15"/>
      <c r="K46" s="15"/>
      <c r="L46" s="15"/>
      <c r="M46" s="15"/>
      <c r="N46" s="15"/>
    </row>
    <row r="47" spans="1:14" ht="25.5">
      <c r="A47" s="8" t="s">
        <v>35</v>
      </c>
      <c r="B47" s="9" t="s">
        <v>36</v>
      </c>
      <c r="C47" s="17" t="s">
        <v>37</v>
      </c>
      <c r="D47" s="20"/>
      <c r="E47" s="20"/>
      <c r="F47" s="20"/>
      <c r="G47" s="20"/>
      <c r="H47" s="12"/>
      <c r="I47" s="12"/>
      <c r="J47" s="12"/>
      <c r="K47" s="12"/>
      <c r="L47" s="12"/>
      <c r="M47" s="12"/>
      <c r="N47" s="13"/>
    </row>
    <row r="48" spans="1:14">
      <c r="C48" s="21"/>
      <c r="D48" s="21"/>
      <c r="E48" s="21"/>
      <c r="F48" s="21"/>
      <c r="G48" s="21"/>
      <c r="H48" s="15"/>
      <c r="I48" s="15"/>
      <c r="J48" s="15"/>
      <c r="K48" s="15"/>
      <c r="L48" s="15"/>
      <c r="M48" s="15"/>
      <c r="N48" s="15"/>
    </row>
    <row r="49" spans="1:14" ht="51">
      <c r="A49" s="16" t="s">
        <v>38</v>
      </c>
      <c r="C49" s="4"/>
      <c r="D49" s="4"/>
      <c r="E49" s="4"/>
      <c r="F49" s="4"/>
      <c r="G49" s="4"/>
      <c r="H49" s="15"/>
      <c r="I49" s="15"/>
      <c r="J49" s="15"/>
      <c r="K49" s="15"/>
      <c r="L49" s="15"/>
      <c r="M49" s="15"/>
      <c r="N49" s="15"/>
    </row>
    <row r="50" spans="1:14">
      <c r="A50" s="16" t="s">
        <v>39</v>
      </c>
      <c r="C50" s="4"/>
      <c r="D50" s="4"/>
      <c r="E50" s="4"/>
      <c r="F50" s="4"/>
      <c r="G50" s="4"/>
      <c r="H50" s="15"/>
      <c r="I50" s="15"/>
      <c r="J50" s="15"/>
      <c r="K50" s="15"/>
      <c r="L50" s="15"/>
      <c r="M50" s="15"/>
      <c r="N50" s="15"/>
    </row>
    <row r="51" spans="1:14">
      <c r="A51" s="16" t="s">
        <v>15</v>
      </c>
      <c r="C51" s="4"/>
      <c r="D51" s="4"/>
      <c r="E51" s="4"/>
      <c r="F51" s="4"/>
      <c r="G51" s="4"/>
      <c r="H51" s="15"/>
      <c r="I51" s="15"/>
      <c r="J51" s="15"/>
      <c r="K51" s="15"/>
      <c r="L51" s="15"/>
      <c r="M51" s="15"/>
      <c r="N51" s="15"/>
    </row>
    <row r="52" spans="1:14">
      <c r="A52" s="4"/>
      <c r="C52" s="4"/>
      <c r="D52" s="4"/>
      <c r="E52" s="4"/>
      <c r="F52" s="4"/>
      <c r="G52" s="4"/>
      <c r="H52" s="15"/>
      <c r="I52" s="15"/>
      <c r="J52" s="15"/>
      <c r="K52" s="15"/>
      <c r="L52" s="15"/>
      <c r="M52" s="15"/>
      <c r="N52" s="15"/>
    </row>
    <row r="53" spans="1:14">
      <c r="A53" s="4"/>
      <c r="C53" s="4"/>
      <c r="D53" s="4"/>
      <c r="E53" s="4"/>
      <c r="F53" s="4"/>
      <c r="G53" s="4"/>
      <c r="H53" s="15"/>
      <c r="I53" s="15"/>
      <c r="J53" s="15"/>
      <c r="K53" s="15"/>
      <c r="L53" s="15"/>
      <c r="M53" s="15"/>
      <c r="N53" s="15"/>
    </row>
    <row r="54" spans="1:14">
      <c r="A54" s="8" t="s">
        <v>40</v>
      </c>
      <c r="B54" s="9" t="s">
        <v>41</v>
      </c>
      <c r="C54" s="22" t="s">
        <v>42</v>
      </c>
      <c r="D54" s="20"/>
      <c r="E54" s="20"/>
      <c r="F54" s="20"/>
      <c r="G54" s="20"/>
      <c r="H54" s="12"/>
      <c r="I54" s="12"/>
      <c r="J54" s="12"/>
      <c r="K54" s="12"/>
      <c r="L54" s="12"/>
      <c r="M54" s="12"/>
      <c r="N54" s="13"/>
    </row>
    <row r="55" spans="1:14">
      <c r="A55" s="3"/>
      <c r="C55" s="21"/>
      <c r="D55" s="21"/>
      <c r="E55" s="21"/>
      <c r="F55" s="21"/>
      <c r="G55" s="21"/>
      <c r="H55" s="15"/>
      <c r="I55" s="15"/>
      <c r="J55" s="15"/>
      <c r="K55" s="15"/>
      <c r="L55" s="15"/>
      <c r="M55" s="15"/>
      <c r="N55" s="15"/>
    </row>
    <row r="56" spans="1:14" ht="51">
      <c r="A56" s="16" t="s">
        <v>43</v>
      </c>
      <c r="C56" s="4"/>
      <c r="D56" s="4"/>
      <c r="E56" s="4"/>
      <c r="F56" s="4"/>
      <c r="G56" s="4"/>
      <c r="H56" s="15"/>
      <c r="I56" s="15"/>
      <c r="J56" s="15"/>
      <c r="K56" s="15"/>
      <c r="L56" s="15"/>
      <c r="M56" s="15"/>
      <c r="N56" s="15"/>
    </row>
    <row r="57" spans="1:14">
      <c r="A57" s="16" t="s">
        <v>15</v>
      </c>
      <c r="C57" s="4"/>
      <c r="D57" s="4"/>
      <c r="E57" s="4"/>
      <c r="F57" s="4"/>
      <c r="G57" s="4"/>
      <c r="H57" s="15"/>
      <c r="I57" s="15"/>
      <c r="J57" s="15"/>
      <c r="K57" s="15"/>
      <c r="L57" s="15"/>
      <c r="M57" s="15"/>
      <c r="N57" s="15"/>
    </row>
    <row r="58" spans="1:14">
      <c r="A58" s="4"/>
      <c r="C58" s="4"/>
      <c r="D58" s="4"/>
      <c r="E58" s="4"/>
      <c r="F58" s="4"/>
      <c r="G58" s="4"/>
      <c r="H58" s="15"/>
      <c r="I58" s="15"/>
      <c r="J58" s="15"/>
      <c r="K58" s="15"/>
      <c r="L58" s="15"/>
      <c r="M58" s="15"/>
      <c r="N58" s="15"/>
    </row>
    <row r="59" spans="1:14">
      <c r="A59" s="4"/>
      <c r="C59" s="15"/>
      <c r="D59" s="15"/>
      <c r="E59" s="15"/>
      <c r="F59" s="15"/>
      <c r="G59" s="15"/>
      <c r="H59" s="15"/>
      <c r="I59" s="15"/>
      <c r="J59" s="15"/>
      <c r="K59" s="15"/>
      <c r="L59" s="15"/>
      <c r="M59" s="15"/>
      <c r="N59" s="15"/>
    </row>
    <row r="60" spans="1:14">
      <c r="A60" s="8" t="s">
        <v>44</v>
      </c>
      <c r="B60" s="9" t="s">
        <v>45</v>
      </c>
      <c r="C60" s="17" t="s">
        <v>46</v>
      </c>
      <c r="D60" s="20"/>
      <c r="E60" s="20"/>
      <c r="F60" s="20"/>
      <c r="G60" s="20"/>
      <c r="H60" s="12"/>
      <c r="I60" s="12"/>
      <c r="J60" s="12"/>
      <c r="K60" s="12"/>
      <c r="L60" s="12"/>
      <c r="M60" s="12"/>
      <c r="N60" s="13"/>
    </row>
    <row r="61" spans="1:14">
      <c r="A61" s="3"/>
      <c r="C61" s="21"/>
      <c r="D61" s="21"/>
      <c r="E61" s="21"/>
      <c r="F61" s="21"/>
      <c r="G61" s="21"/>
      <c r="H61" s="15"/>
      <c r="I61" s="15"/>
      <c r="J61" s="15"/>
      <c r="K61" s="15"/>
      <c r="L61" s="15"/>
      <c r="M61" s="15"/>
      <c r="N61" s="15"/>
    </row>
    <row r="62" spans="1:14">
      <c r="A62" s="16" t="s">
        <v>47</v>
      </c>
      <c r="C62" s="4"/>
      <c r="D62" s="4"/>
      <c r="E62" s="4"/>
      <c r="F62" s="4"/>
      <c r="G62" s="4"/>
      <c r="H62" s="15"/>
      <c r="I62" s="15"/>
      <c r="J62" s="15"/>
      <c r="K62" s="15"/>
      <c r="L62" s="15"/>
      <c r="M62" s="15"/>
      <c r="N62" s="15"/>
    </row>
    <row r="63" spans="1:14">
      <c r="A63" s="16" t="s">
        <v>48</v>
      </c>
      <c r="C63" s="4"/>
      <c r="D63" s="4"/>
      <c r="E63" s="4"/>
      <c r="F63" s="4"/>
      <c r="G63" s="4"/>
      <c r="H63" s="15"/>
      <c r="I63" s="15"/>
      <c r="J63" s="15"/>
      <c r="K63" s="15"/>
      <c r="L63" s="15"/>
      <c r="M63" s="15"/>
      <c r="N63" s="15"/>
    </row>
    <row r="64" spans="1:14">
      <c r="A64" s="4"/>
      <c r="C64" s="4"/>
      <c r="D64" s="4"/>
      <c r="E64" s="4"/>
      <c r="F64" s="4"/>
      <c r="G64" s="4"/>
      <c r="H64" s="15"/>
      <c r="I64" s="15"/>
      <c r="J64" s="15"/>
      <c r="K64" s="15"/>
      <c r="L64" s="15"/>
      <c r="M64" s="15"/>
      <c r="N64" s="15"/>
    </row>
    <row r="65" spans="1:14">
      <c r="A65" s="23" t="s">
        <v>49</v>
      </c>
      <c r="C65" s="24"/>
      <c r="D65" s="25"/>
      <c r="E65" s="25"/>
      <c r="F65" s="25"/>
      <c r="G65" s="25"/>
      <c r="H65" s="25"/>
      <c r="I65" s="25"/>
      <c r="J65" s="25"/>
      <c r="K65" s="25"/>
      <c r="L65" s="25"/>
      <c r="M65" s="25"/>
      <c r="N65" s="26"/>
    </row>
    <row r="66" spans="1:14" ht="38.25">
      <c r="A66" s="8" t="s">
        <v>50</v>
      </c>
      <c r="C66" s="27"/>
      <c r="D66" s="28"/>
      <c r="E66" s="28"/>
      <c r="F66" s="28"/>
      <c r="G66" s="28"/>
      <c r="H66" s="28"/>
      <c r="I66" s="28"/>
      <c r="J66" s="28"/>
      <c r="K66" s="28"/>
      <c r="L66" s="28"/>
      <c r="M66" s="28"/>
      <c r="N66" s="29"/>
    </row>
    <row r="68" spans="1:14">
      <c r="B68" s="2"/>
    </row>
    <row r="69" spans="1:14">
      <c r="B69" s="2"/>
    </row>
    <row r="70" spans="1:14">
      <c r="B70" s="2"/>
    </row>
    <row r="71" spans="1:14">
      <c r="B71" s="2"/>
    </row>
    <row r="72" spans="1:14">
      <c r="B72" s="2"/>
    </row>
    <row r="73" spans="1:14">
      <c r="B73" s="2"/>
    </row>
    <row r="74" spans="1:14">
      <c r="B74" s="2"/>
    </row>
    <row r="75" spans="1:14">
      <c r="B75" s="2"/>
    </row>
    <row r="76" spans="1:14">
      <c r="B76" s="2"/>
    </row>
    <row r="77" spans="1:14">
      <c r="B77" s="2"/>
    </row>
    <row r="78" spans="1:14">
      <c r="B78" s="2"/>
    </row>
    <row r="79" spans="1:14">
      <c r="B79" s="2"/>
    </row>
    <row r="80" spans="1:14">
      <c r="B80" s="2"/>
    </row>
    <row r="81" spans="2:2">
      <c r="B81" s="2"/>
    </row>
    <row r="82" spans="2:2">
      <c r="B82" s="2"/>
    </row>
    <row r="83" spans="2:2">
      <c r="B83" s="2"/>
    </row>
    <row r="84" spans="2:2">
      <c r="B84" s="2"/>
    </row>
    <row r="85" spans="2:2">
      <c r="B85" s="2"/>
    </row>
    <row r="86" spans="2:2">
      <c r="B86" s="2"/>
    </row>
    <row r="87" spans="2:2">
      <c r="B87" s="2"/>
    </row>
    <row r="88" spans="2:2">
      <c r="B88" s="2"/>
    </row>
    <row r="89" spans="2:2">
      <c r="B89" s="2"/>
    </row>
    <row r="90" spans="2:2">
      <c r="B90" s="2"/>
    </row>
    <row r="91" spans="2:2">
      <c r="B91" s="2"/>
    </row>
    <row r="92" spans="2:2">
      <c r="B92" s="2"/>
    </row>
    <row r="93" spans="2:2">
      <c r="B93" s="2"/>
    </row>
    <row r="94" spans="2:2">
      <c r="B94" s="2"/>
    </row>
    <row r="95" spans="2:2">
      <c r="B95" s="2"/>
    </row>
    <row r="96" spans="2:2">
      <c r="B96" s="2"/>
    </row>
    <row r="97" spans="2:2">
      <c r="B97" s="2"/>
    </row>
    <row r="98" spans="2:2">
      <c r="B98" s="2"/>
    </row>
    <row r="99" spans="2:2">
      <c r="B99" s="2"/>
    </row>
    <row r="100" spans="2:2">
      <c r="B100" s="2"/>
    </row>
    <row r="101" spans="2:2">
      <c r="B101" s="2"/>
    </row>
    <row r="102" spans="2:2">
      <c r="B102" s="2"/>
    </row>
    <row r="103" spans="2:2">
      <c r="B103" s="2"/>
    </row>
    <row r="104" spans="2:2">
      <c r="B104" s="2"/>
    </row>
    <row r="105" spans="2:2">
      <c r="B105" s="2"/>
    </row>
    <row r="106" spans="2:2">
      <c r="B106" s="2"/>
    </row>
    <row r="107" spans="2:2">
      <c r="B107" s="2"/>
    </row>
    <row r="108" spans="2:2">
      <c r="B108" s="2"/>
    </row>
    <row r="109" spans="2:2">
      <c r="B109" s="2"/>
    </row>
    <row r="110" spans="2:2">
      <c r="B110" s="2"/>
    </row>
    <row r="111" spans="2:2">
      <c r="B111" s="2"/>
    </row>
    <row r="112" spans="2:2">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row r="124" spans="2:2">
      <c r="B124" s="2"/>
    </row>
    <row r="125" spans="2:2">
      <c r="B125" s="2"/>
    </row>
    <row r="126" spans="2:2">
      <c r="B126" s="2"/>
    </row>
    <row r="127" spans="2:2">
      <c r="B127" s="2"/>
    </row>
    <row r="128" spans="2:2">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sheetData>
  <autoFilter ref="A3:N67"/>
  <hyperlinks>
    <hyperlink ref="C54" r:id="rId1"/>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AC260"/>
  <sheetViews>
    <sheetView workbookViewId="0">
      <pane xSplit="1" ySplit="4" topLeftCell="B5" activePane="bottomRight" state="frozen"/>
      <selection activeCell="P18" sqref="P18"/>
      <selection pane="topRight" activeCell="P18" sqref="P18"/>
      <selection pane="bottomLeft" activeCell="P18" sqref="P18"/>
      <selection pane="bottomRight" activeCell="P18" sqref="P18"/>
    </sheetView>
  </sheetViews>
  <sheetFormatPr baseColWidth="10" defaultColWidth="14.42578125" defaultRowHeight="15" customHeight="1"/>
  <cols>
    <col min="1" max="1" width="64.85546875" customWidth="1"/>
    <col min="2" max="2" width="8.7109375" customWidth="1"/>
    <col min="3" max="14" width="13.7109375" customWidth="1"/>
    <col min="15" max="29" width="11" customWidth="1"/>
  </cols>
  <sheetData>
    <row r="1" spans="1:29" ht="23.25">
      <c r="A1" s="30" t="s">
        <v>51</v>
      </c>
      <c r="B1" s="14"/>
      <c r="C1" s="31"/>
      <c r="D1" s="31"/>
      <c r="E1" s="31"/>
      <c r="F1" s="31"/>
      <c r="G1" s="31"/>
      <c r="H1" s="31"/>
      <c r="I1" s="31"/>
      <c r="J1" s="31"/>
      <c r="K1" s="31"/>
      <c r="L1" s="31"/>
      <c r="M1" s="31"/>
      <c r="N1" s="31"/>
      <c r="O1" s="14"/>
      <c r="P1" s="14"/>
      <c r="Q1" s="14"/>
      <c r="R1" s="14"/>
      <c r="S1" s="14"/>
      <c r="T1" s="14"/>
      <c r="U1" s="14"/>
      <c r="V1" s="14"/>
      <c r="W1" s="14"/>
      <c r="X1" s="14"/>
      <c r="Y1" s="14"/>
      <c r="Z1" s="14"/>
      <c r="AA1" s="14"/>
      <c r="AB1" s="14"/>
      <c r="AC1" s="14"/>
    </row>
    <row r="2" spans="1:29">
      <c r="A2" s="32"/>
      <c r="B2" s="14"/>
      <c r="C2" s="31"/>
      <c r="D2" s="31"/>
      <c r="E2" s="31"/>
      <c r="F2" s="31"/>
      <c r="G2" s="31"/>
      <c r="H2" s="31"/>
      <c r="I2" s="31"/>
      <c r="J2" s="31"/>
      <c r="K2" s="31"/>
      <c r="L2" s="31"/>
      <c r="M2" s="31"/>
      <c r="N2" s="31"/>
      <c r="O2" s="14"/>
      <c r="P2" s="14"/>
      <c r="Q2" s="14"/>
      <c r="R2" s="14"/>
      <c r="S2" s="14"/>
      <c r="T2" s="14"/>
      <c r="U2" s="14"/>
      <c r="V2" s="14"/>
      <c r="W2" s="14"/>
      <c r="X2" s="14"/>
      <c r="Y2" s="14"/>
      <c r="Z2" s="14"/>
      <c r="AA2" s="14"/>
      <c r="AB2" s="14"/>
      <c r="AC2" s="14"/>
    </row>
    <row r="3" spans="1:29" ht="45">
      <c r="A3" s="33" t="s">
        <v>52</v>
      </c>
      <c r="B3" s="14"/>
      <c r="C3" s="31"/>
      <c r="D3" s="31"/>
      <c r="E3" s="31"/>
      <c r="F3" s="31"/>
      <c r="G3" s="31"/>
      <c r="H3" s="31"/>
      <c r="I3" s="31"/>
      <c r="J3" s="31"/>
      <c r="K3" s="31"/>
      <c r="L3" s="31"/>
      <c r="M3" s="31"/>
      <c r="N3" s="31"/>
      <c r="O3" s="14"/>
      <c r="P3" s="14"/>
      <c r="Q3" s="14"/>
      <c r="R3" s="14"/>
      <c r="S3" s="14"/>
      <c r="T3" s="14"/>
      <c r="U3" s="14"/>
      <c r="V3" s="14"/>
      <c r="W3" s="14"/>
      <c r="X3" s="14"/>
      <c r="Y3" s="14"/>
      <c r="Z3" s="14"/>
      <c r="AA3" s="14"/>
      <c r="AB3" s="14"/>
      <c r="AC3" s="14"/>
    </row>
    <row r="4" spans="1:29">
      <c r="A4" s="32"/>
      <c r="B4" s="34" t="s">
        <v>3</v>
      </c>
      <c r="C4" s="35">
        <v>45292</v>
      </c>
      <c r="D4" s="36">
        <v>45323</v>
      </c>
      <c r="E4" s="37">
        <v>45352</v>
      </c>
      <c r="F4" s="36">
        <v>45383</v>
      </c>
      <c r="G4" s="35">
        <v>45413</v>
      </c>
      <c r="H4" s="37">
        <v>45444</v>
      </c>
      <c r="I4" s="35">
        <v>45474</v>
      </c>
      <c r="J4" s="36">
        <v>45505</v>
      </c>
      <c r="K4" s="37">
        <v>45536</v>
      </c>
      <c r="L4" s="36">
        <v>45566</v>
      </c>
      <c r="M4" s="35">
        <v>45597</v>
      </c>
      <c r="N4" s="37">
        <v>45627</v>
      </c>
      <c r="O4" s="14"/>
      <c r="P4" s="14"/>
      <c r="Q4" s="14"/>
      <c r="R4" s="14"/>
      <c r="S4" s="14"/>
      <c r="T4" s="14"/>
      <c r="U4" s="14"/>
      <c r="V4" s="14"/>
      <c r="W4" s="14"/>
      <c r="X4" s="14"/>
      <c r="Y4" s="14"/>
      <c r="Z4" s="14"/>
      <c r="AA4" s="14"/>
      <c r="AB4" s="14"/>
      <c r="AC4" s="14"/>
    </row>
    <row r="5" spans="1:29">
      <c r="A5" s="38" t="s">
        <v>53</v>
      </c>
      <c r="B5" s="14"/>
      <c r="C5" s="39">
        <v>50174842</v>
      </c>
      <c r="D5" s="39">
        <v>50174842</v>
      </c>
      <c r="E5" s="40">
        <v>50174842</v>
      </c>
      <c r="F5" s="39">
        <v>50174842</v>
      </c>
      <c r="G5" s="39">
        <v>50174842</v>
      </c>
      <c r="H5" s="40">
        <v>50174842</v>
      </c>
      <c r="I5" s="39">
        <v>50174842</v>
      </c>
      <c r="J5" s="39">
        <v>50174842</v>
      </c>
      <c r="K5" s="40">
        <v>50174842</v>
      </c>
      <c r="L5" s="39">
        <v>50174842</v>
      </c>
      <c r="M5" s="39">
        <v>50174842</v>
      </c>
      <c r="N5" s="40">
        <v>50174842</v>
      </c>
      <c r="O5" s="14"/>
      <c r="P5" s="14"/>
      <c r="Q5" s="14"/>
      <c r="R5" s="14"/>
      <c r="S5" s="14"/>
      <c r="T5" s="14"/>
      <c r="U5" s="14"/>
      <c r="V5" s="14"/>
      <c r="W5" s="14"/>
      <c r="X5" s="14"/>
      <c r="Y5" s="14"/>
      <c r="Z5" s="14"/>
      <c r="AA5" s="14"/>
      <c r="AB5" s="14"/>
      <c r="AC5" s="14"/>
    </row>
    <row r="6" spans="1:29">
      <c r="A6" s="41" t="s">
        <v>54</v>
      </c>
      <c r="B6" s="21"/>
      <c r="C6" s="42"/>
      <c r="D6" s="43"/>
      <c r="E6" s="42"/>
      <c r="F6" s="43"/>
      <c r="G6" s="42"/>
      <c r="H6" s="43"/>
      <c r="I6" s="42"/>
      <c r="J6" s="43"/>
      <c r="K6" s="42"/>
      <c r="L6" s="43"/>
      <c r="M6" s="42"/>
      <c r="N6" s="43"/>
      <c r="O6" s="21"/>
      <c r="P6" s="21"/>
      <c r="Q6" s="21"/>
      <c r="R6" s="21"/>
      <c r="S6" s="21"/>
      <c r="T6" s="21"/>
      <c r="U6" s="21"/>
      <c r="V6" s="21"/>
      <c r="W6" s="21"/>
      <c r="X6" s="21"/>
      <c r="Y6" s="21"/>
      <c r="Z6" s="21"/>
      <c r="AA6" s="21"/>
      <c r="AB6" s="21"/>
      <c r="AC6" s="21"/>
    </row>
    <row r="7" spans="1:29" ht="30">
      <c r="A7" s="44" t="s">
        <v>55</v>
      </c>
      <c r="B7" s="21"/>
      <c r="C7" s="42"/>
      <c r="D7" s="42"/>
      <c r="E7" s="42"/>
      <c r="F7" s="42"/>
      <c r="G7" s="42"/>
      <c r="H7" s="42"/>
      <c r="I7" s="42"/>
      <c r="J7" s="42"/>
      <c r="K7" s="42"/>
      <c r="L7" s="42"/>
      <c r="M7" s="42"/>
      <c r="N7" s="42"/>
      <c r="O7" s="21"/>
      <c r="P7" s="21"/>
      <c r="Q7" s="21"/>
      <c r="R7" s="21"/>
      <c r="S7" s="21"/>
      <c r="T7" s="21"/>
      <c r="U7" s="21"/>
      <c r="V7" s="21"/>
      <c r="W7" s="21"/>
      <c r="X7" s="21"/>
      <c r="Y7" s="21"/>
      <c r="Z7" s="21"/>
      <c r="AA7" s="21"/>
      <c r="AB7" s="21"/>
      <c r="AC7" s="21"/>
    </row>
    <row r="8" spans="1:29">
      <c r="A8" s="44" t="s">
        <v>56</v>
      </c>
      <c r="B8" s="21"/>
      <c r="C8" s="42"/>
      <c r="D8" s="42"/>
      <c r="E8" s="42"/>
      <c r="F8" s="42"/>
      <c r="G8" s="42"/>
      <c r="H8" s="42"/>
      <c r="I8" s="42"/>
      <c r="J8" s="42"/>
      <c r="K8" s="42"/>
      <c r="L8" s="42"/>
      <c r="M8" s="42"/>
      <c r="N8" s="42"/>
      <c r="O8" s="21"/>
      <c r="P8" s="21"/>
      <c r="Q8" s="21"/>
      <c r="R8" s="21"/>
      <c r="S8" s="21"/>
      <c r="T8" s="21"/>
      <c r="U8" s="21"/>
      <c r="V8" s="21"/>
      <c r="W8" s="21"/>
      <c r="X8" s="21"/>
      <c r="Y8" s="21"/>
      <c r="Z8" s="21"/>
      <c r="AA8" s="21"/>
      <c r="AB8" s="21"/>
      <c r="AC8" s="21"/>
    </row>
    <row r="9" spans="1:29">
      <c r="A9" s="45" t="s">
        <v>57</v>
      </c>
      <c r="B9" s="21"/>
      <c r="C9" s="42"/>
      <c r="D9" s="42"/>
      <c r="E9" s="42"/>
      <c r="F9" s="42"/>
      <c r="G9" s="42"/>
      <c r="H9" s="42"/>
      <c r="I9" s="42"/>
      <c r="J9" s="42"/>
      <c r="K9" s="42"/>
      <c r="L9" s="42"/>
      <c r="M9" s="42"/>
      <c r="N9" s="42"/>
      <c r="O9" s="21"/>
      <c r="P9" s="21"/>
      <c r="Q9" s="21"/>
      <c r="R9" s="21"/>
      <c r="S9" s="21"/>
      <c r="T9" s="21"/>
      <c r="U9" s="21"/>
      <c r="V9" s="21"/>
      <c r="W9" s="21"/>
      <c r="X9" s="21"/>
      <c r="Y9" s="21"/>
      <c r="Z9" s="21"/>
      <c r="AA9" s="21"/>
      <c r="AB9" s="21"/>
      <c r="AC9" s="21"/>
    </row>
    <row r="10" spans="1:29">
      <c r="A10" s="46"/>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row>
    <row r="11" spans="1:29">
      <c r="A11" s="38" t="s">
        <v>58</v>
      </c>
      <c r="B11" s="34" t="s">
        <v>59</v>
      </c>
      <c r="C11" s="47">
        <v>27</v>
      </c>
      <c r="D11" s="47">
        <v>27</v>
      </c>
      <c r="E11" s="48">
        <v>27</v>
      </c>
      <c r="F11" s="47">
        <v>27</v>
      </c>
      <c r="G11" s="47">
        <v>27</v>
      </c>
      <c r="H11" s="48">
        <v>27</v>
      </c>
      <c r="I11" s="47">
        <v>27</v>
      </c>
      <c r="J11" s="47">
        <v>27</v>
      </c>
      <c r="K11" s="48">
        <v>27</v>
      </c>
      <c r="L11" s="47">
        <v>27</v>
      </c>
      <c r="M11" s="47">
        <v>27</v>
      </c>
      <c r="N11" s="48">
        <v>27</v>
      </c>
      <c r="O11" s="14"/>
      <c r="P11" s="14"/>
      <c r="Q11" s="14"/>
      <c r="R11" s="14"/>
      <c r="S11" s="14"/>
      <c r="T11" s="14"/>
      <c r="U11" s="14"/>
      <c r="V11" s="14"/>
      <c r="W11" s="14"/>
      <c r="X11" s="14"/>
      <c r="Y11" s="14"/>
      <c r="Z11" s="14"/>
      <c r="AA11" s="14"/>
      <c r="AB11" s="14"/>
      <c r="AC11" s="14"/>
    </row>
    <row r="12" spans="1:29">
      <c r="A12" s="41" t="s">
        <v>54</v>
      </c>
      <c r="B12" s="21"/>
      <c r="C12" s="42"/>
      <c r="D12" s="42"/>
      <c r="E12" s="42"/>
      <c r="F12" s="42"/>
      <c r="G12" s="42"/>
      <c r="H12" s="42"/>
      <c r="I12" s="42"/>
      <c r="J12" s="42"/>
      <c r="K12" s="42"/>
      <c r="L12" s="42"/>
      <c r="M12" s="42"/>
      <c r="N12" s="42"/>
      <c r="O12" s="21"/>
      <c r="P12" s="21"/>
      <c r="Q12" s="21"/>
      <c r="R12" s="21"/>
      <c r="S12" s="21"/>
      <c r="T12" s="21"/>
      <c r="U12" s="21"/>
      <c r="V12" s="21"/>
      <c r="W12" s="21"/>
      <c r="X12" s="21"/>
      <c r="Y12" s="21"/>
      <c r="Z12" s="21"/>
      <c r="AA12" s="21"/>
      <c r="AB12" s="21"/>
      <c r="AC12" s="21"/>
    </row>
    <row r="13" spans="1:29" ht="45">
      <c r="A13" s="44" t="s">
        <v>60</v>
      </c>
      <c r="B13" s="21"/>
      <c r="C13" s="42"/>
      <c r="D13" s="42"/>
      <c r="E13" s="42"/>
      <c r="F13" s="42"/>
      <c r="G13" s="42"/>
      <c r="H13" s="42"/>
      <c r="I13" s="42"/>
      <c r="J13" s="42"/>
      <c r="K13" s="42"/>
      <c r="L13" s="42"/>
      <c r="M13" s="42"/>
      <c r="N13" s="42"/>
      <c r="O13" s="21"/>
      <c r="P13" s="21"/>
      <c r="Q13" s="21"/>
      <c r="R13" s="21"/>
      <c r="S13" s="21"/>
      <c r="T13" s="21"/>
      <c r="U13" s="21"/>
      <c r="V13" s="21"/>
      <c r="W13" s="21"/>
      <c r="X13" s="21"/>
      <c r="Y13" s="21"/>
      <c r="Z13" s="21"/>
      <c r="AA13" s="21"/>
      <c r="AB13" s="21"/>
      <c r="AC13" s="21"/>
    </row>
    <row r="14" spans="1:29">
      <c r="A14" s="49" t="s">
        <v>61</v>
      </c>
      <c r="B14" s="21"/>
      <c r="C14" s="42"/>
      <c r="D14" s="42"/>
      <c r="E14" s="42"/>
      <c r="F14" s="42"/>
      <c r="G14" s="42"/>
      <c r="H14" s="42"/>
      <c r="I14" s="42"/>
      <c r="J14" s="42"/>
      <c r="K14" s="42"/>
      <c r="L14" s="42"/>
      <c r="M14" s="42"/>
      <c r="N14" s="42"/>
      <c r="O14" s="21"/>
      <c r="P14" s="21"/>
      <c r="Q14" s="21"/>
      <c r="R14" s="21"/>
      <c r="S14" s="21"/>
      <c r="T14" s="21"/>
      <c r="U14" s="21"/>
      <c r="V14" s="21"/>
      <c r="W14" s="21"/>
      <c r="X14" s="21"/>
      <c r="Y14" s="21"/>
      <c r="Z14" s="21"/>
      <c r="AA14" s="21"/>
      <c r="AB14" s="21"/>
      <c r="AC14" s="21"/>
    </row>
    <row r="15" spans="1:29">
      <c r="A15" s="44" t="s">
        <v>62</v>
      </c>
      <c r="B15" s="21"/>
      <c r="C15" s="42"/>
      <c r="D15" s="42"/>
      <c r="E15" s="42"/>
      <c r="F15" s="42"/>
      <c r="G15" s="42"/>
      <c r="H15" s="42"/>
      <c r="I15" s="42"/>
      <c r="J15" s="42"/>
      <c r="K15" s="42"/>
      <c r="L15" s="42"/>
      <c r="M15" s="42"/>
      <c r="N15" s="42"/>
      <c r="O15" s="21"/>
      <c r="P15" s="21"/>
      <c r="Q15" s="21"/>
      <c r="R15" s="21"/>
      <c r="S15" s="21"/>
      <c r="T15" s="21"/>
      <c r="U15" s="21"/>
      <c r="V15" s="21"/>
      <c r="W15" s="21"/>
      <c r="X15" s="21"/>
      <c r="Y15" s="21"/>
      <c r="Z15" s="21"/>
      <c r="AA15" s="21"/>
      <c r="AB15" s="21"/>
      <c r="AC15" s="21"/>
    </row>
    <row r="16" spans="1:29">
      <c r="A16" s="45" t="s">
        <v>57</v>
      </c>
      <c r="B16" s="21"/>
      <c r="C16" s="42"/>
      <c r="D16" s="42"/>
      <c r="E16" s="42"/>
      <c r="F16" s="42"/>
      <c r="G16" s="42"/>
      <c r="H16" s="42"/>
      <c r="I16" s="42"/>
      <c r="J16" s="42"/>
      <c r="K16" s="42"/>
      <c r="L16" s="42"/>
      <c r="M16" s="42"/>
      <c r="N16" s="42"/>
      <c r="O16" s="21"/>
      <c r="P16" s="21"/>
      <c r="Q16" s="21"/>
      <c r="R16" s="21"/>
      <c r="S16" s="21"/>
      <c r="T16" s="21"/>
      <c r="U16" s="21"/>
      <c r="V16" s="21"/>
      <c r="W16" s="21"/>
      <c r="X16" s="21"/>
      <c r="Y16" s="21"/>
      <c r="Z16" s="21"/>
      <c r="AA16" s="21"/>
      <c r="AB16" s="21"/>
      <c r="AC16" s="21"/>
    </row>
    <row r="17" spans="1:29">
      <c r="A17" s="46"/>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row>
    <row r="18" spans="1:29">
      <c r="A18" s="38" t="s">
        <v>63</v>
      </c>
      <c r="B18" s="34" t="s">
        <v>64</v>
      </c>
      <c r="C18" s="47">
        <v>86</v>
      </c>
      <c r="D18" s="47">
        <v>86</v>
      </c>
      <c r="E18" s="48">
        <v>86</v>
      </c>
      <c r="F18" s="47">
        <v>86</v>
      </c>
      <c r="G18" s="47">
        <v>86</v>
      </c>
      <c r="H18" s="48">
        <v>86</v>
      </c>
      <c r="I18" s="47">
        <v>86</v>
      </c>
      <c r="J18" s="47">
        <v>86</v>
      </c>
      <c r="K18" s="48">
        <v>86</v>
      </c>
      <c r="L18" s="47">
        <v>86</v>
      </c>
      <c r="M18" s="50">
        <v>86</v>
      </c>
      <c r="N18" s="48">
        <v>86</v>
      </c>
      <c r="O18" s="14"/>
      <c r="P18" s="14"/>
      <c r="Q18" s="14"/>
      <c r="R18" s="14"/>
      <c r="S18" s="14"/>
      <c r="T18" s="14"/>
      <c r="U18" s="14"/>
      <c r="V18" s="14"/>
      <c r="W18" s="14"/>
      <c r="X18" s="14"/>
      <c r="Y18" s="14"/>
      <c r="Z18" s="14"/>
      <c r="AA18" s="14"/>
      <c r="AB18" s="14"/>
      <c r="AC18" s="14"/>
    </row>
    <row r="19" spans="1:29">
      <c r="A19" s="41" t="s">
        <v>54</v>
      </c>
      <c r="B19" s="21"/>
      <c r="C19" s="42"/>
      <c r="D19" s="42"/>
      <c r="E19" s="42"/>
      <c r="F19" s="42"/>
      <c r="G19" s="42"/>
      <c r="H19" s="42"/>
      <c r="I19" s="42"/>
      <c r="J19" s="42"/>
      <c r="K19" s="42"/>
      <c r="L19" s="42"/>
      <c r="M19" s="42"/>
      <c r="N19" s="42"/>
      <c r="O19" s="21"/>
      <c r="P19" s="21"/>
      <c r="Q19" s="21"/>
      <c r="R19" s="21"/>
      <c r="S19" s="21"/>
      <c r="T19" s="21"/>
      <c r="U19" s="21"/>
      <c r="V19" s="21"/>
      <c r="W19" s="21"/>
      <c r="X19" s="21"/>
      <c r="Y19" s="21"/>
      <c r="Z19" s="21"/>
      <c r="AA19" s="21"/>
      <c r="AB19" s="21"/>
      <c r="AC19" s="21"/>
    </row>
    <row r="20" spans="1:29" ht="30">
      <c r="A20" s="44" t="s">
        <v>65</v>
      </c>
      <c r="B20" s="21"/>
      <c r="C20" s="42"/>
      <c r="D20" s="42"/>
      <c r="E20" s="42"/>
      <c r="F20" s="42"/>
      <c r="G20" s="42"/>
      <c r="H20" s="42"/>
      <c r="I20" s="42"/>
      <c r="J20" s="42"/>
      <c r="K20" s="42"/>
      <c r="L20" s="42"/>
      <c r="M20" s="42"/>
      <c r="N20" s="42"/>
      <c r="O20" s="21"/>
      <c r="P20" s="21"/>
      <c r="Q20" s="21"/>
      <c r="R20" s="21"/>
      <c r="S20" s="21"/>
      <c r="T20" s="21"/>
      <c r="U20" s="21"/>
      <c r="V20" s="21"/>
      <c r="W20" s="21"/>
      <c r="X20" s="21"/>
      <c r="Y20" s="21"/>
      <c r="Z20" s="21"/>
      <c r="AA20" s="21"/>
      <c r="AB20" s="21"/>
      <c r="AC20" s="21"/>
    </row>
    <row r="21" spans="1:29" ht="45">
      <c r="A21" s="44" t="s">
        <v>66</v>
      </c>
      <c r="B21" s="21"/>
      <c r="C21" s="42"/>
      <c r="D21" s="42"/>
      <c r="E21" s="42"/>
      <c r="F21" s="42"/>
      <c r="G21" s="42"/>
      <c r="H21" s="42"/>
      <c r="I21" s="42"/>
      <c r="J21" s="42"/>
      <c r="K21" s="42"/>
      <c r="L21" s="42"/>
      <c r="M21" s="42"/>
      <c r="N21" s="42"/>
      <c r="O21" s="21"/>
      <c r="P21" s="21"/>
      <c r="Q21" s="21"/>
      <c r="R21" s="21"/>
      <c r="S21" s="21"/>
      <c r="T21" s="21"/>
      <c r="U21" s="21"/>
      <c r="V21" s="21"/>
      <c r="W21" s="21"/>
      <c r="X21" s="21"/>
      <c r="Y21" s="21"/>
      <c r="Z21" s="21"/>
      <c r="AA21" s="21"/>
      <c r="AB21" s="21"/>
      <c r="AC21" s="21"/>
    </row>
    <row r="22" spans="1:29">
      <c r="A22" s="45" t="s">
        <v>57</v>
      </c>
      <c r="B22" s="21"/>
      <c r="C22" s="42"/>
      <c r="D22" s="42"/>
      <c r="E22" s="42"/>
      <c r="F22" s="42"/>
      <c r="G22" s="42"/>
      <c r="H22" s="42"/>
      <c r="I22" s="42"/>
      <c r="J22" s="42"/>
      <c r="K22" s="42"/>
      <c r="L22" s="42"/>
      <c r="M22" s="42"/>
      <c r="N22" s="42"/>
      <c r="O22" s="21"/>
      <c r="P22" s="21"/>
      <c r="Q22" s="21"/>
      <c r="R22" s="21"/>
      <c r="S22" s="21"/>
      <c r="T22" s="21"/>
      <c r="U22" s="21"/>
      <c r="V22" s="21"/>
      <c r="W22" s="21"/>
      <c r="X22" s="21"/>
      <c r="Y22" s="21"/>
      <c r="Z22" s="21"/>
      <c r="AA22" s="21"/>
      <c r="AB22" s="21"/>
      <c r="AC22" s="21"/>
    </row>
    <row r="23" spans="1:29">
      <c r="A23" s="46"/>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row>
    <row r="24" spans="1:29" ht="30">
      <c r="A24" s="38" t="s">
        <v>67</v>
      </c>
      <c r="B24" s="34" t="s">
        <v>68</v>
      </c>
      <c r="C24" s="51">
        <f t="shared" ref="C24:N24" si="0">C5</f>
        <v>50174842</v>
      </c>
      <c r="D24" s="39">
        <f t="shared" si="0"/>
        <v>50174842</v>
      </c>
      <c r="E24" s="40">
        <f t="shared" si="0"/>
        <v>50174842</v>
      </c>
      <c r="F24" s="39">
        <f t="shared" si="0"/>
        <v>50174842</v>
      </c>
      <c r="G24" s="51">
        <f t="shared" si="0"/>
        <v>50174842</v>
      </c>
      <c r="H24" s="40">
        <f t="shared" si="0"/>
        <v>50174842</v>
      </c>
      <c r="I24" s="51">
        <f t="shared" si="0"/>
        <v>50174842</v>
      </c>
      <c r="J24" s="39">
        <f t="shared" si="0"/>
        <v>50174842</v>
      </c>
      <c r="K24" s="40">
        <f t="shared" si="0"/>
        <v>50174842</v>
      </c>
      <c r="L24" s="39">
        <f t="shared" si="0"/>
        <v>50174842</v>
      </c>
      <c r="M24" s="51">
        <f t="shared" si="0"/>
        <v>50174842</v>
      </c>
      <c r="N24" s="40">
        <f t="shared" si="0"/>
        <v>50174842</v>
      </c>
      <c r="O24" s="14"/>
      <c r="P24" s="14"/>
      <c r="Q24" s="14"/>
      <c r="R24" s="14"/>
      <c r="S24" s="14"/>
      <c r="T24" s="14"/>
      <c r="U24" s="14"/>
      <c r="V24" s="14"/>
      <c r="W24" s="14"/>
      <c r="X24" s="14"/>
      <c r="Y24" s="14"/>
      <c r="Z24" s="14"/>
      <c r="AA24" s="14"/>
      <c r="AB24" s="14"/>
      <c r="AC24" s="14"/>
    </row>
    <row r="25" spans="1:29">
      <c r="A25" s="41" t="s">
        <v>54</v>
      </c>
      <c r="B25" s="21"/>
      <c r="C25" s="42"/>
      <c r="D25" s="42"/>
      <c r="E25" s="42"/>
      <c r="F25" s="42"/>
      <c r="G25" s="42"/>
      <c r="H25" s="42"/>
      <c r="I25" s="42"/>
      <c r="J25" s="42"/>
      <c r="K25" s="42"/>
      <c r="L25" s="42"/>
      <c r="M25" s="42"/>
      <c r="N25" s="42"/>
      <c r="O25" s="21"/>
      <c r="P25" s="21"/>
      <c r="Q25" s="21"/>
      <c r="R25" s="21"/>
      <c r="S25" s="21"/>
      <c r="T25" s="21"/>
      <c r="U25" s="21"/>
      <c r="V25" s="21"/>
      <c r="W25" s="21"/>
      <c r="X25" s="21"/>
      <c r="Y25" s="21"/>
      <c r="Z25" s="21"/>
      <c r="AA25" s="21"/>
      <c r="AB25" s="21"/>
      <c r="AC25" s="21"/>
    </row>
    <row r="26" spans="1:29" ht="45">
      <c r="A26" s="41" t="s">
        <v>69</v>
      </c>
      <c r="B26" s="21"/>
      <c r="C26" s="42"/>
      <c r="D26" s="42"/>
      <c r="E26" s="42"/>
      <c r="F26" s="42"/>
      <c r="G26" s="42"/>
      <c r="H26" s="42"/>
      <c r="I26" s="42"/>
      <c r="J26" s="42"/>
      <c r="K26" s="42"/>
      <c r="L26" s="42"/>
      <c r="M26" s="42"/>
      <c r="N26" s="42"/>
      <c r="O26" s="21"/>
      <c r="P26" s="21"/>
      <c r="Q26" s="21"/>
      <c r="R26" s="21"/>
      <c r="S26" s="21"/>
      <c r="T26" s="21"/>
      <c r="U26" s="21"/>
      <c r="V26" s="21"/>
      <c r="W26" s="21"/>
      <c r="X26" s="21"/>
      <c r="Y26" s="21"/>
      <c r="Z26" s="21"/>
      <c r="AA26" s="21"/>
      <c r="AB26" s="21"/>
      <c r="AC26" s="21"/>
    </row>
    <row r="27" spans="1:29" ht="45">
      <c r="A27" s="44" t="s">
        <v>70</v>
      </c>
      <c r="B27" s="21"/>
      <c r="C27" s="42"/>
      <c r="D27" s="42"/>
      <c r="E27" s="42"/>
      <c r="F27" s="42"/>
      <c r="G27" s="42"/>
      <c r="H27" s="42"/>
      <c r="I27" s="42"/>
      <c r="J27" s="42"/>
      <c r="K27" s="42"/>
      <c r="L27" s="42"/>
      <c r="M27" s="42"/>
      <c r="N27" s="42"/>
      <c r="O27" s="21"/>
      <c r="P27" s="21"/>
      <c r="Q27" s="21"/>
      <c r="R27" s="21"/>
      <c r="S27" s="21"/>
      <c r="T27" s="21"/>
      <c r="U27" s="21"/>
      <c r="V27" s="21"/>
      <c r="W27" s="21"/>
      <c r="X27" s="21"/>
      <c r="Y27" s="21"/>
      <c r="Z27" s="21"/>
      <c r="AA27" s="21"/>
      <c r="AB27" s="21"/>
      <c r="AC27" s="21"/>
    </row>
    <row r="28" spans="1:29">
      <c r="A28" s="45" t="s">
        <v>57</v>
      </c>
      <c r="B28" s="21"/>
      <c r="C28" s="42"/>
      <c r="D28" s="42"/>
      <c r="E28" s="42"/>
      <c r="F28" s="42"/>
      <c r="G28" s="42"/>
      <c r="H28" s="42"/>
      <c r="I28" s="42"/>
      <c r="J28" s="42"/>
      <c r="K28" s="42"/>
      <c r="L28" s="42"/>
      <c r="M28" s="42"/>
      <c r="N28" s="42"/>
      <c r="O28" s="21"/>
      <c r="P28" s="21"/>
      <c r="Q28" s="21"/>
      <c r="R28" s="21"/>
      <c r="S28" s="21"/>
      <c r="T28" s="21"/>
      <c r="U28" s="21"/>
      <c r="V28" s="21"/>
      <c r="W28" s="21"/>
      <c r="X28" s="21"/>
      <c r="Y28" s="21"/>
      <c r="Z28" s="21"/>
      <c r="AA28" s="21"/>
      <c r="AB28" s="21"/>
      <c r="AC28" s="21"/>
    </row>
    <row r="29" spans="1:29">
      <c r="A29" s="46"/>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row>
    <row r="30" spans="1:29" ht="30">
      <c r="A30" s="38" t="s">
        <v>71</v>
      </c>
      <c r="B30" s="34" t="s">
        <v>72</v>
      </c>
      <c r="C30" s="47">
        <v>0</v>
      </c>
      <c r="D30" s="47">
        <v>0</v>
      </c>
      <c r="E30" s="48">
        <v>0</v>
      </c>
      <c r="F30" s="47">
        <v>0</v>
      </c>
      <c r="G30" s="47">
        <v>0</v>
      </c>
      <c r="H30" s="48">
        <v>0</v>
      </c>
      <c r="I30" s="47">
        <v>0</v>
      </c>
      <c r="J30" s="47">
        <v>0</v>
      </c>
      <c r="K30" s="48">
        <v>0</v>
      </c>
      <c r="L30" s="47">
        <v>0</v>
      </c>
      <c r="M30" s="50">
        <v>0</v>
      </c>
      <c r="N30" s="48">
        <v>0</v>
      </c>
      <c r="O30" s="14"/>
      <c r="P30" s="14"/>
      <c r="Q30" s="14"/>
      <c r="R30" s="14"/>
      <c r="S30" s="14"/>
      <c r="T30" s="14"/>
      <c r="U30" s="14"/>
      <c r="V30" s="14"/>
      <c r="W30" s="14"/>
      <c r="X30" s="14"/>
      <c r="Y30" s="14"/>
      <c r="Z30" s="14"/>
      <c r="AA30" s="14"/>
      <c r="AB30" s="14"/>
      <c r="AC30" s="14"/>
    </row>
    <row r="31" spans="1:29">
      <c r="A31" s="41" t="s">
        <v>54</v>
      </c>
      <c r="B31" s="21"/>
      <c r="C31" s="42"/>
      <c r="D31" s="42"/>
      <c r="E31" s="42"/>
      <c r="F31" s="42"/>
      <c r="G31" s="42"/>
      <c r="H31" s="42"/>
      <c r="I31" s="42"/>
      <c r="J31" s="42"/>
      <c r="K31" s="42"/>
      <c r="L31" s="42"/>
      <c r="M31" s="42"/>
      <c r="N31" s="42"/>
      <c r="O31" s="21"/>
      <c r="P31" s="21"/>
      <c r="Q31" s="21"/>
      <c r="R31" s="21"/>
      <c r="S31" s="21"/>
      <c r="T31" s="21"/>
      <c r="U31" s="21"/>
      <c r="V31" s="21"/>
      <c r="W31" s="21"/>
      <c r="X31" s="21"/>
      <c r="Y31" s="21"/>
      <c r="Z31" s="21"/>
      <c r="AA31" s="21"/>
      <c r="AB31" s="21"/>
      <c r="AC31" s="21"/>
    </row>
    <row r="32" spans="1:29" ht="45">
      <c r="A32" s="41" t="s">
        <v>73</v>
      </c>
      <c r="B32" s="21"/>
      <c r="C32" s="42"/>
      <c r="D32" s="42"/>
      <c r="E32" s="42"/>
      <c r="F32" s="42"/>
      <c r="G32" s="42"/>
      <c r="H32" s="42"/>
      <c r="I32" s="42"/>
      <c r="J32" s="42"/>
      <c r="K32" s="42"/>
      <c r="L32" s="42"/>
      <c r="M32" s="42"/>
      <c r="N32" s="42"/>
      <c r="O32" s="21"/>
      <c r="P32" s="21"/>
      <c r="Q32" s="21"/>
      <c r="R32" s="21"/>
      <c r="S32" s="21"/>
      <c r="T32" s="21"/>
      <c r="U32" s="21"/>
      <c r="V32" s="21"/>
      <c r="W32" s="21"/>
      <c r="X32" s="21"/>
      <c r="Y32" s="21"/>
      <c r="Z32" s="21"/>
      <c r="AA32" s="21"/>
      <c r="AB32" s="21"/>
      <c r="AC32" s="21"/>
    </row>
    <row r="33" spans="1:29" ht="45">
      <c r="A33" s="44" t="s">
        <v>74</v>
      </c>
      <c r="B33" s="21"/>
      <c r="C33" s="42"/>
      <c r="D33" s="42"/>
      <c r="E33" s="42"/>
      <c r="F33" s="42"/>
      <c r="G33" s="42"/>
      <c r="H33" s="42"/>
      <c r="I33" s="42"/>
      <c r="J33" s="42"/>
      <c r="K33" s="42"/>
      <c r="L33" s="42"/>
      <c r="M33" s="42"/>
      <c r="N33" s="42"/>
      <c r="O33" s="21"/>
      <c r="P33" s="21"/>
      <c r="Q33" s="21"/>
      <c r="R33" s="21"/>
      <c r="S33" s="21"/>
      <c r="T33" s="21"/>
      <c r="U33" s="21"/>
      <c r="V33" s="21"/>
      <c r="W33" s="21"/>
      <c r="X33" s="21"/>
      <c r="Y33" s="21"/>
      <c r="Z33" s="21"/>
      <c r="AA33" s="21"/>
      <c r="AB33" s="21"/>
      <c r="AC33" s="21"/>
    </row>
    <row r="34" spans="1:29">
      <c r="A34" s="45" t="s">
        <v>57</v>
      </c>
      <c r="B34" s="21"/>
      <c r="C34" s="42"/>
      <c r="D34" s="42"/>
      <c r="E34" s="42"/>
      <c r="F34" s="42"/>
      <c r="G34" s="42"/>
      <c r="H34" s="42"/>
      <c r="I34" s="42"/>
      <c r="J34" s="42"/>
      <c r="K34" s="42"/>
      <c r="L34" s="42"/>
      <c r="M34" s="42"/>
      <c r="N34" s="42"/>
      <c r="O34" s="21"/>
      <c r="P34" s="21"/>
      <c r="Q34" s="21"/>
      <c r="R34" s="21"/>
      <c r="S34" s="21"/>
      <c r="T34" s="21"/>
      <c r="U34" s="21"/>
      <c r="V34" s="21"/>
      <c r="W34" s="21"/>
      <c r="X34" s="21"/>
      <c r="Y34" s="21"/>
      <c r="Z34" s="21"/>
      <c r="AA34" s="21"/>
      <c r="AB34" s="21"/>
      <c r="AC34" s="21"/>
    </row>
    <row r="35" spans="1:29">
      <c r="A35" s="46"/>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row>
    <row r="36" spans="1:29">
      <c r="A36" s="52" t="s">
        <v>75</v>
      </c>
      <c r="B36" s="14"/>
      <c r="C36" s="51">
        <f t="shared" ref="C36:N36" si="1">C24+C30</f>
        <v>50174842</v>
      </c>
      <c r="D36" s="39">
        <f t="shared" si="1"/>
        <v>50174842</v>
      </c>
      <c r="E36" s="40">
        <f t="shared" si="1"/>
        <v>50174842</v>
      </c>
      <c r="F36" s="39">
        <f t="shared" si="1"/>
        <v>50174842</v>
      </c>
      <c r="G36" s="51">
        <f t="shared" si="1"/>
        <v>50174842</v>
      </c>
      <c r="H36" s="40">
        <f t="shared" si="1"/>
        <v>50174842</v>
      </c>
      <c r="I36" s="51">
        <f t="shared" si="1"/>
        <v>50174842</v>
      </c>
      <c r="J36" s="39">
        <f t="shared" si="1"/>
        <v>50174842</v>
      </c>
      <c r="K36" s="40">
        <f t="shared" si="1"/>
        <v>50174842</v>
      </c>
      <c r="L36" s="39">
        <f t="shared" si="1"/>
        <v>50174842</v>
      </c>
      <c r="M36" s="51">
        <f t="shared" si="1"/>
        <v>50174842</v>
      </c>
      <c r="N36" s="40">
        <f t="shared" si="1"/>
        <v>50174842</v>
      </c>
      <c r="O36" s="14"/>
      <c r="P36" s="14"/>
      <c r="Q36" s="14"/>
      <c r="R36" s="14"/>
      <c r="S36" s="14"/>
      <c r="T36" s="14"/>
      <c r="U36" s="14"/>
      <c r="V36" s="14"/>
      <c r="W36" s="14"/>
      <c r="X36" s="14"/>
      <c r="Y36" s="14"/>
      <c r="Z36" s="14"/>
      <c r="AA36" s="14"/>
      <c r="AB36" s="14"/>
      <c r="AC36" s="14"/>
    </row>
    <row r="37" spans="1:29" ht="30">
      <c r="A37" s="53" t="s">
        <v>76</v>
      </c>
      <c r="B37" s="21"/>
      <c r="C37" s="42"/>
      <c r="D37" s="42"/>
      <c r="E37" s="42"/>
      <c r="F37" s="42"/>
      <c r="G37" s="42"/>
      <c r="H37" s="42"/>
      <c r="I37" s="42"/>
      <c r="J37" s="42"/>
      <c r="K37" s="42"/>
      <c r="L37" s="42"/>
      <c r="M37" s="42"/>
      <c r="N37" s="42"/>
      <c r="O37" s="21"/>
      <c r="P37" s="21"/>
      <c r="Q37" s="21"/>
      <c r="R37" s="21"/>
      <c r="S37" s="21"/>
      <c r="T37" s="21"/>
      <c r="U37" s="21"/>
      <c r="V37" s="21"/>
      <c r="W37" s="21"/>
      <c r="X37" s="21"/>
      <c r="Y37" s="21"/>
      <c r="Z37" s="21"/>
      <c r="AA37" s="21"/>
      <c r="AB37" s="21"/>
      <c r="AC37" s="21"/>
    </row>
    <row r="38" spans="1:29">
      <c r="A38" s="46"/>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row>
    <row r="39" spans="1:29">
      <c r="A39" s="54" t="s">
        <v>77</v>
      </c>
      <c r="B39" s="34" t="s">
        <v>72</v>
      </c>
      <c r="C39" s="39">
        <v>2585.5</v>
      </c>
      <c r="D39" s="39">
        <v>2585.5</v>
      </c>
      <c r="E39" s="40">
        <v>2585.5</v>
      </c>
      <c r="F39" s="39">
        <v>2585.5</v>
      </c>
      <c r="G39" s="39">
        <v>2568.5</v>
      </c>
      <c r="H39" s="40">
        <v>2568.5100000000002</v>
      </c>
      <c r="I39" s="39">
        <v>2580</v>
      </c>
      <c r="J39" s="39">
        <v>2580.2199999999998</v>
      </c>
      <c r="K39" s="40">
        <v>2580.2199999999998</v>
      </c>
      <c r="L39" s="39">
        <v>2361.02</v>
      </c>
      <c r="M39" s="55">
        <v>2361.92</v>
      </c>
      <c r="N39" s="40">
        <v>2349.92</v>
      </c>
      <c r="O39" s="14"/>
      <c r="P39" s="14"/>
      <c r="Q39" s="14"/>
      <c r="R39" s="14"/>
      <c r="S39" s="14"/>
      <c r="T39" s="14"/>
      <c r="U39" s="14"/>
      <c r="V39" s="14"/>
      <c r="W39" s="14"/>
      <c r="X39" s="14"/>
      <c r="Y39" s="14"/>
      <c r="Z39" s="14"/>
      <c r="AA39" s="14"/>
      <c r="AB39" s="14"/>
      <c r="AC39" s="14"/>
    </row>
    <row r="40" spans="1:29">
      <c r="A40" s="41" t="s">
        <v>54</v>
      </c>
      <c r="B40" s="21"/>
      <c r="C40" s="42"/>
      <c r="D40" s="42"/>
      <c r="E40" s="42"/>
      <c r="F40" s="42"/>
      <c r="G40" s="42"/>
      <c r="H40" s="42"/>
      <c r="I40" s="42"/>
      <c r="J40" s="42"/>
      <c r="K40" s="42"/>
      <c r="L40" s="42"/>
      <c r="M40" s="42"/>
      <c r="N40" s="42"/>
      <c r="O40" s="21"/>
      <c r="P40" s="21"/>
      <c r="Q40" s="21"/>
      <c r="R40" s="21"/>
      <c r="S40" s="21"/>
      <c r="T40" s="21"/>
      <c r="U40" s="21"/>
      <c r="V40" s="21"/>
      <c r="W40" s="21"/>
      <c r="X40" s="21"/>
      <c r="Y40" s="21"/>
      <c r="Z40" s="21"/>
      <c r="AA40" s="21"/>
      <c r="AB40" s="21"/>
      <c r="AC40" s="21"/>
    </row>
    <row r="41" spans="1:29" ht="30">
      <c r="A41" s="56" t="s">
        <v>78</v>
      </c>
      <c r="B41" s="21"/>
      <c r="C41" s="42"/>
      <c r="D41" s="42"/>
      <c r="E41" s="42"/>
      <c r="F41" s="42"/>
      <c r="G41" s="42"/>
      <c r="H41" s="42"/>
      <c r="I41" s="42"/>
      <c r="J41" s="42"/>
      <c r="K41" s="42"/>
      <c r="L41" s="42"/>
      <c r="M41" s="42"/>
      <c r="N41" s="42"/>
      <c r="O41" s="21"/>
      <c r="P41" s="21"/>
      <c r="Q41" s="21"/>
      <c r="R41" s="21"/>
      <c r="S41" s="21"/>
      <c r="T41" s="21"/>
      <c r="U41" s="21"/>
      <c r="V41" s="21"/>
      <c r="W41" s="21"/>
      <c r="X41" s="21"/>
      <c r="Y41" s="21"/>
      <c r="Z41" s="21"/>
      <c r="AA41" s="21"/>
      <c r="AB41" s="21"/>
      <c r="AC41" s="21"/>
    </row>
    <row r="42" spans="1:29" ht="30">
      <c r="A42" s="44" t="s">
        <v>79</v>
      </c>
      <c r="B42" s="21"/>
      <c r="C42" s="42"/>
      <c r="D42" s="42"/>
      <c r="E42" s="42"/>
      <c r="F42" s="42"/>
      <c r="G42" s="42"/>
      <c r="H42" s="42"/>
      <c r="I42" s="42"/>
      <c r="J42" s="42"/>
      <c r="K42" s="42"/>
      <c r="L42" s="42"/>
      <c r="M42" s="42"/>
      <c r="N42" s="42"/>
      <c r="O42" s="21"/>
      <c r="P42" s="21"/>
      <c r="Q42" s="21"/>
      <c r="R42" s="21"/>
      <c r="S42" s="21"/>
      <c r="T42" s="21"/>
      <c r="U42" s="21"/>
      <c r="V42" s="21"/>
      <c r="W42" s="21"/>
      <c r="X42" s="21"/>
      <c r="Y42" s="21"/>
      <c r="Z42" s="21"/>
      <c r="AA42" s="21"/>
      <c r="AB42" s="21"/>
      <c r="AC42" s="21"/>
    </row>
    <row r="43" spans="1:29">
      <c r="A43" s="44" t="s">
        <v>80</v>
      </c>
      <c r="B43" s="21"/>
      <c r="C43" s="42"/>
      <c r="D43" s="42"/>
      <c r="E43" s="42"/>
      <c r="F43" s="42"/>
      <c r="G43" s="42"/>
      <c r="H43" s="42"/>
      <c r="I43" s="42"/>
      <c r="J43" s="42"/>
      <c r="K43" s="42"/>
      <c r="L43" s="42"/>
      <c r="M43" s="42"/>
      <c r="N43" s="42"/>
      <c r="O43" s="21"/>
      <c r="P43" s="21"/>
      <c r="Q43" s="21"/>
      <c r="R43" s="21"/>
      <c r="S43" s="21"/>
      <c r="T43" s="21"/>
      <c r="U43" s="21"/>
      <c r="V43" s="21"/>
      <c r="W43" s="21"/>
      <c r="X43" s="21"/>
      <c r="Y43" s="21"/>
      <c r="Z43" s="21"/>
      <c r="AA43" s="21"/>
      <c r="AB43" s="21"/>
      <c r="AC43" s="21"/>
    </row>
    <row r="44" spans="1:29">
      <c r="A44" s="46"/>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row>
    <row r="45" spans="1:29">
      <c r="A45" s="38" t="s">
        <v>81</v>
      </c>
      <c r="B45" s="34" t="s">
        <v>82</v>
      </c>
      <c r="C45" s="47">
        <v>0</v>
      </c>
      <c r="D45" s="47">
        <v>0</v>
      </c>
      <c r="E45" s="48">
        <v>0</v>
      </c>
      <c r="F45" s="47">
        <v>0</v>
      </c>
      <c r="G45" s="47">
        <v>0</v>
      </c>
      <c r="H45" s="48">
        <v>0</v>
      </c>
      <c r="I45" s="47">
        <v>0</v>
      </c>
      <c r="J45" s="47">
        <v>0</v>
      </c>
      <c r="K45" s="48">
        <v>0</v>
      </c>
      <c r="L45" s="47">
        <v>0</v>
      </c>
      <c r="M45" s="50">
        <v>0</v>
      </c>
      <c r="N45" s="48">
        <v>0</v>
      </c>
      <c r="O45" s="14"/>
      <c r="P45" s="14"/>
      <c r="Q45" s="14"/>
      <c r="R45" s="14"/>
      <c r="S45" s="14"/>
      <c r="T45" s="14"/>
      <c r="U45" s="14"/>
      <c r="V45" s="14"/>
      <c r="W45" s="14"/>
      <c r="X45" s="14"/>
      <c r="Y45" s="14"/>
      <c r="Z45" s="14"/>
      <c r="AA45" s="14"/>
      <c r="AB45" s="14"/>
      <c r="AC45" s="14"/>
    </row>
    <row r="46" spans="1:29">
      <c r="A46" s="41" t="s">
        <v>54</v>
      </c>
      <c r="B46" s="21"/>
      <c r="C46" s="42"/>
      <c r="D46" s="42"/>
      <c r="E46" s="42"/>
      <c r="F46" s="42"/>
      <c r="G46" s="42"/>
      <c r="H46" s="42"/>
      <c r="I46" s="42"/>
      <c r="J46" s="42"/>
      <c r="K46" s="42"/>
      <c r="L46" s="42"/>
      <c r="M46" s="42"/>
      <c r="N46" s="42"/>
      <c r="O46" s="21"/>
      <c r="P46" s="21"/>
      <c r="Q46" s="21"/>
      <c r="R46" s="21"/>
      <c r="S46" s="21"/>
      <c r="T46" s="21"/>
      <c r="U46" s="21"/>
      <c r="V46" s="21"/>
      <c r="W46" s="21"/>
      <c r="X46" s="21"/>
      <c r="Y46" s="21"/>
      <c r="Z46" s="21"/>
      <c r="AA46" s="21"/>
      <c r="AB46" s="21"/>
      <c r="AC46" s="21"/>
    </row>
    <row r="47" spans="1:29" ht="30">
      <c r="A47" s="56" t="s">
        <v>83</v>
      </c>
      <c r="B47" s="21"/>
      <c r="C47" s="42"/>
      <c r="D47" s="42"/>
      <c r="E47" s="42"/>
      <c r="F47" s="42"/>
      <c r="G47" s="42"/>
      <c r="H47" s="42"/>
      <c r="I47" s="42"/>
      <c r="J47" s="42"/>
      <c r="K47" s="42"/>
      <c r="L47" s="42"/>
      <c r="M47" s="42"/>
      <c r="N47" s="42"/>
      <c r="O47" s="21"/>
      <c r="P47" s="21"/>
      <c r="Q47" s="21"/>
      <c r="R47" s="21"/>
      <c r="S47" s="21"/>
      <c r="T47" s="21"/>
      <c r="U47" s="21"/>
      <c r="V47" s="21"/>
      <c r="W47" s="21"/>
      <c r="X47" s="21"/>
      <c r="Y47" s="21"/>
      <c r="Z47" s="21"/>
      <c r="AA47" s="21"/>
      <c r="AB47" s="21"/>
      <c r="AC47" s="21"/>
    </row>
    <row r="48" spans="1:29" ht="30">
      <c r="A48" s="44" t="s">
        <v>84</v>
      </c>
      <c r="B48" s="21"/>
      <c r="C48" s="42"/>
      <c r="D48" s="42"/>
      <c r="E48" s="42"/>
      <c r="F48" s="42"/>
      <c r="G48" s="42"/>
      <c r="H48" s="42"/>
      <c r="I48" s="42"/>
      <c r="J48" s="42"/>
      <c r="K48" s="42"/>
      <c r="L48" s="42"/>
      <c r="M48" s="42"/>
      <c r="N48" s="42"/>
      <c r="O48" s="21"/>
      <c r="P48" s="21"/>
      <c r="Q48" s="21"/>
      <c r="R48" s="21"/>
      <c r="S48" s="21"/>
      <c r="T48" s="21"/>
      <c r="U48" s="21"/>
      <c r="V48" s="21"/>
      <c r="W48" s="21"/>
      <c r="X48" s="21"/>
      <c r="Y48" s="21"/>
      <c r="Z48" s="21"/>
      <c r="AA48" s="21"/>
      <c r="AB48" s="21"/>
      <c r="AC48" s="21"/>
    </row>
    <row r="49" spans="1:29">
      <c r="A49" s="44" t="s">
        <v>80</v>
      </c>
      <c r="B49" s="21"/>
      <c r="C49" s="42"/>
      <c r="D49" s="42"/>
      <c r="E49" s="42"/>
      <c r="F49" s="42"/>
      <c r="G49" s="42"/>
      <c r="H49" s="42"/>
      <c r="I49" s="42"/>
      <c r="J49" s="42"/>
      <c r="K49" s="42"/>
      <c r="L49" s="42"/>
      <c r="M49" s="42"/>
      <c r="N49" s="42"/>
      <c r="O49" s="21"/>
      <c r="P49" s="21"/>
      <c r="Q49" s="21"/>
      <c r="R49" s="21"/>
      <c r="S49" s="21"/>
      <c r="T49" s="21"/>
      <c r="U49" s="21"/>
      <c r="V49" s="21"/>
      <c r="W49" s="21"/>
      <c r="X49" s="21"/>
      <c r="Y49" s="21"/>
      <c r="Z49" s="21"/>
      <c r="AA49" s="21"/>
      <c r="AB49" s="21"/>
      <c r="AC49" s="21"/>
    </row>
    <row r="50" spans="1:29">
      <c r="A50" s="46"/>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29">
      <c r="A51" s="38" t="s">
        <v>85</v>
      </c>
      <c r="B51" s="34" t="s">
        <v>86</v>
      </c>
      <c r="C51" s="57">
        <f t="shared" ref="C51:L51" si="2">C18</f>
        <v>86</v>
      </c>
      <c r="D51" s="57">
        <f t="shared" si="2"/>
        <v>86</v>
      </c>
      <c r="E51" s="58">
        <f t="shared" si="2"/>
        <v>86</v>
      </c>
      <c r="F51" s="57">
        <f t="shared" si="2"/>
        <v>86</v>
      </c>
      <c r="G51" s="57">
        <f t="shared" si="2"/>
        <v>86</v>
      </c>
      <c r="H51" s="58">
        <f t="shared" si="2"/>
        <v>86</v>
      </c>
      <c r="I51" s="57">
        <f t="shared" si="2"/>
        <v>86</v>
      </c>
      <c r="J51" s="57">
        <f t="shared" si="2"/>
        <v>86</v>
      </c>
      <c r="K51" s="58">
        <f t="shared" si="2"/>
        <v>86</v>
      </c>
      <c r="L51" s="57">
        <f t="shared" si="2"/>
        <v>86</v>
      </c>
      <c r="M51" s="47">
        <v>86</v>
      </c>
      <c r="N51" s="58">
        <f>N18</f>
        <v>86</v>
      </c>
      <c r="O51" s="14"/>
      <c r="P51" s="14"/>
      <c r="Q51" s="14"/>
      <c r="R51" s="14"/>
      <c r="S51" s="14"/>
      <c r="T51" s="14"/>
      <c r="U51" s="14"/>
      <c r="V51" s="14"/>
      <c r="W51" s="14"/>
      <c r="X51" s="14"/>
      <c r="Y51" s="14"/>
      <c r="Z51" s="14"/>
      <c r="AA51" s="14"/>
      <c r="AB51" s="14"/>
      <c r="AC51" s="14"/>
    </row>
    <row r="52" spans="1:29">
      <c r="A52" s="41" t="s">
        <v>54</v>
      </c>
      <c r="B52" s="21"/>
      <c r="C52" s="42"/>
      <c r="D52" s="42"/>
      <c r="E52" s="42"/>
      <c r="F52" s="42"/>
      <c r="G52" s="42"/>
      <c r="H52" s="42"/>
      <c r="I52" s="42"/>
      <c r="J52" s="42"/>
      <c r="K52" s="42"/>
      <c r="L52" s="42"/>
      <c r="M52" s="42"/>
      <c r="N52" s="42"/>
      <c r="O52" s="21"/>
      <c r="P52" s="21"/>
      <c r="Q52" s="21"/>
      <c r="R52" s="21"/>
      <c r="S52" s="21"/>
      <c r="T52" s="21"/>
      <c r="U52" s="21"/>
      <c r="V52" s="21"/>
      <c r="W52" s="21"/>
      <c r="X52" s="21"/>
      <c r="Y52" s="21"/>
      <c r="Z52" s="21"/>
      <c r="AA52" s="21"/>
      <c r="AB52" s="21"/>
      <c r="AC52" s="21"/>
    </row>
    <row r="53" spans="1:29" ht="45">
      <c r="A53" s="56" t="s">
        <v>87</v>
      </c>
      <c r="B53" s="21"/>
      <c r="C53" s="42"/>
      <c r="D53" s="42"/>
      <c r="E53" s="42"/>
      <c r="F53" s="42"/>
      <c r="G53" s="42"/>
      <c r="H53" s="42"/>
      <c r="I53" s="42"/>
      <c r="J53" s="42"/>
      <c r="K53" s="42"/>
      <c r="L53" s="42"/>
      <c r="M53" s="42"/>
      <c r="N53" s="42"/>
      <c r="O53" s="21"/>
      <c r="P53" s="21"/>
      <c r="Q53" s="21"/>
      <c r="R53" s="21"/>
      <c r="S53" s="21"/>
      <c r="T53" s="21"/>
      <c r="U53" s="21"/>
      <c r="V53" s="21"/>
      <c r="W53" s="21"/>
      <c r="X53" s="21"/>
      <c r="Y53" s="21"/>
      <c r="Z53" s="21"/>
      <c r="AA53" s="21"/>
      <c r="AB53" s="21"/>
      <c r="AC53" s="21"/>
    </row>
    <row r="54" spans="1:29" ht="30">
      <c r="A54" s="44" t="s">
        <v>88</v>
      </c>
      <c r="B54" s="21"/>
      <c r="C54" s="42"/>
      <c r="D54" s="42"/>
      <c r="E54" s="42"/>
      <c r="F54" s="42"/>
      <c r="G54" s="42"/>
      <c r="H54" s="42"/>
      <c r="I54" s="42"/>
      <c r="J54" s="42"/>
      <c r="K54" s="42"/>
      <c r="L54" s="42"/>
      <c r="M54" s="42"/>
      <c r="N54" s="42"/>
      <c r="O54" s="21"/>
      <c r="P54" s="21"/>
      <c r="Q54" s="21"/>
      <c r="R54" s="21"/>
      <c r="S54" s="21"/>
      <c r="T54" s="21"/>
      <c r="U54" s="21"/>
      <c r="V54" s="21"/>
      <c r="W54" s="21"/>
      <c r="X54" s="21"/>
      <c r="Y54" s="21"/>
      <c r="Z54" s="21"/>
      <c r="AA54" s="21"/>
      <c r="AB54" s="21"/>
      <c r="AC54" s="21"/>
    </row>
    <row r="55" spans="1:29" ht="30">
      <c r="A55" s="44" t="s">
        <v>57</v>
      </c>
      <c r="B55" s="21"/>
      <c r="C55" s="42"/>
      <c r="D55" s="42"/>
      <c r="E55" s="42"/>
      <c r="F55" s="42"/>
      <c r="G55" s="42"/>
      <c r="H55" s="42"/>
      <c r="I55" s="42"/>
      <c r="J55" s="42"/>
      <c r="K55" s="42"/>
      <c r="L55" s="42"/>
      <c r="M55" s="42"/>
      <c r="N55" s="42"/>
      <c r="O55" s="21"/>
      <c r="P55" s="21"/>
      <c r="Q55" s="21"/>
      <c r="R55" s="21"/>
      <c r="S55" s="21"/>
      <c r="T55" s="21"/>
      <c r="U55" s="21"/>
      <c r="V55" s="21"/>
      <c r="W55" s="21"/>
      <c r="X55" s="21"/>
      <c r="Y55" s="21"/>
      <c r="Z55" s="21"/>
      <c r="AA55" s="21"/>
      <c r="AB55" s="21"/>
      <c r="AC55" s="21"/>
    </row>
    <row r="56" spans="1:29">
      <c r="A56" s="46"/>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row>
    <row r="57" spans="1:29">
      <c r="A57" s="38" t="s">
        <v>89</v>
      </c>
      <c r="B57" s="34" t="s">
        <v>90</v>
      </c>
      <c r="C57" s="47">
        <v>0</v>
      </c>
      <c r="D57" s="47">
        <v>0</v>
      </c>
      <c r="E57" s="48">
        <v>0</v>
      </c>
      <c r="F57" s="47">
        <v>0</v>
      </c>
      <c r="G57" s="47">
        <v>0</v>
      </c>
      <c r="H57" s="48">
        <v>0</v>
      </c>
      <c r="I57" s="47">
        <v>0</v>
      </c>
      <c r="J57" s="47">
        <v>0</v>
      </c>
      <c r="K57" s="48">
        <v>0</v>
      </c>
      <c r="L57" s="47">
        <v>0</v>
      </c>
      <c r="M57" s="50">
        <v>0</v>
      </c>
      <c r="N57" s="48">
        <v>0</v>
      </c>
      <c r="O57" s="14"/>
      <c r="P57" s="14"/>
      <c r="Q57" s="14"/>
      <c r="R57" s="14"/>
      <c r="S57" s="14"/>
      <c r="T57" s="14"/>
      <c r="U57" s="14"/>
      <c r="V57" s="14"/>
      <c r="W57" s="14"/>
      <c r="X57" s="14"/>
      <c r="Y57" s="14"/>
      <c r="Z57" s="14"/>
      <c r="AA57" s="14"/>
      <c r="AB57" s="14"/>
      <c r="AC57" s="14"/>
    </row>
    <row r="58" spans="1:29">
      <c r="A58" s="41" t="s">
        <v>54</v>
      </c>
      <c r="B58" s="21"/>
      <c r="C58" s="42"/>
      <c r="D58" s="42"/>
      <c r="E58" s="42"/>
      <c r="F58" s="42"/>
      <c r="G58" s="42"/>
      <c r="H58" s="42"/>
      <c r="I58" s="42"/>
      <c r="J58" s="42"/>
      <c r="K58" s="42"/>
      <c r="L58" s="42"/>
      <c r="M58" s="42"/>
      <c r="N58" s="42"/>
      <c r="O58" s="21"/>
      <c r="P58" s="21"/>
      <c r="Q58" s="21"/>
      <c r="R58" s="21"/>
      <c r="S58" s="21"/>
      <c r="T58" s="21"/>
      <c r="U58" s="21"/>
      <c r="V58" s="21"/>
      <c r="W58" s="21"/>
      <c r="X58" s="21"/>
      <c r="Y58" s="21"/>
      <c r="Z58" s="21"/>
      <c r="AA58" s="21"/>
      <c r="AB58" s="21"/>
      <c r="AC58" s="21"/>
    </row>
    <row r="59" spans="1:29" ht="45">
      <c r="A59" s="44" t="s">
        <v>91</v>
      </c>
      <c r="B59" s="21"/>
      <c r="C59" s="42"/>
      <c r="D59" s="42"/>
      <c r="E59" s="42"/>
      <c r="F59" s="42"/>
      <c r="G59" s="42"/>
      <c r="H59" s="42"/>
      <c r="I59" s="42"/>
      <c r="J59" s="42"/>
      <c r="K59" s="42"/>
      <c r="L59" s="42"/>
      <c r="M59" s="42"/>
      <c r="N59" s="42"/>
      <c r="O59" s="21"/>
      <c r="P59" s="21"/>
      <c r="Q59" s="21"/>
      <c r="R59" s="21"/>
      <c r="S59" s="21"/>
      <c r="T59" s="21"/>
      <c r="U59" s="21"/>
      <c r="V59" s="21"/>
      <c r="W59" s="21"/>
      <c r="X59" s="21"/>
      <c r="Y59" s="21"/>
      <c r="Z59" s="21"/>
      <c r="AA59" s="21"/>
      <c r="AB59" s="21"/>
      <c r="AC59" s="21"/>
    </row>
    <row r="60" spans="1:29" ht="30">
      <c r="A60" s="44" t="s">
        <v>92</v>
      </c>
      <c r="B60" s="21"/>
      <c r="C60" s="42"/>
      <c r="D60" s="42"/>
      <c r="E60" s="42"/>
      <c r="F60" s="42"/>
      <c r="G60" s="42"/>
      <c r="H60" s="42"/>
      <c r="I60" s="42"/>
      <c r="J60" s="42"/>
      <c r="K60" s="42"/>
      <c r="L60" s="42"/>
      <c r="M60" s="42"/>
      <c r="N60" s="42"/>
      <c r="O60" s="21"/>
      <c r="P60" s="21"/>
      <c r="Q60" s="21"/>
      <c r="R60" s="21"/>
      <c r="S60" s="21"/>
      <c r="T60" s="21"/>
      <c r="U60" s="21"/>
      <c r="V60" s="21"/>
      <c r="W60" s="21"/>
      <c r="X60" s="21"/>
      <c r="Y60" s="21"/>
      <c r="Z60" s="21"/>
      <c r="AA60" s="21"/>
      <c r="AB60" s="21"/>
      <c r="AC60" s="21"/>
    </row>
    <row r="61" spans="1:29">
      <c r="A61" s="45" t="s">
        <v>57</v>
      </c>
      <c r="B61" s="21"/>
      <c r="C61" s="42"/>
      <c r="D61" s="42"/>
      <c r="E61" s="42"/>
      <c r="F61" s="42"/>
      <c r="G61" s="42"/>
      <c r="H61" s="42"/>
      <c r="I61" s="42"/>
      <c r="J61" s="42"/>
      <c r="K61" s="42"/>
      <c r="L61" s="42"/>
      <c r="M61" s="42"/>
      <c r="N61" s="42"/>
      <c r="O61" s="21"/>
      <c r="P61" s="21"/>
      <c r="Q61" s="21"/>
      <c r="R61" s="21"/>
      <c r="S61" s="21"/>
      <c r="T61" s="21"/>
      <c r="U61" s="21"/>
      <c r="V61" s="21"/>
      <c r="W61" s="21"/>
      <c r="X61" s="21"/>
      <c r="Y61" s="21"/>
      <c r="Z61" s="21"/>
      <c r="AA61" s="21"/>
      <c r="AB61" s="21"/>
      <c r="AC61" s="21"/>
    </row>
    <row r="62" spans="1:29">
      <c r="A62" s="46"/>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1:29">
      <c r="A63" s="59" t="s">
        <v>93</v>
      </c>
      <c r="B63" s="21"/>
      <c r="C63" s="60">
        <f t="shared" ref="C63:N63" si="3">+C51+C57</f>
        <v>86</v>
      </c>
      <c r="D63" s="61">
        <f t="shared" si="3"/>
        <v>86</v>
      </c>
      <c r="E63" s="60">
        <f t="shared" si="3"/>
        <v>86</v>
      </c>
      <c r="F63" s="61">
        <f t="shared" si="3"/>
        <v>86</v>
      </c>
      <c r="G63" s="60">
        <f t="shared" si="3"/>
        <v>86</v>
      </c>
      <c r="H63" s="61">
        <f t="shared" si="3"/>
        <v>86</v>
      </c>
      <c r="I63" s="60">
        <f t="shared" si="3"/>
        <v>86</v>
      </c>
      <c r="J63" s="61">
        <f t="shared" si="3"/>
        <v>86</v>
      </c>
      <c r="K63" s="60">
        <f t="shared" si="3"/>
        <v>86</v>
      </c>
      <c r="L63" s="61">
        <f t="shared" si="3"/>
        <v>86</v>
      </c>
      <c r="M63" s="60">
        <f t="shared" si="3"/>
        <v>86</v>
      </c>
      <c r="N63" s="61">
        <f t="shared" si="3"/>
        <v>86</v>
      </c>
      <c r="O63" s="21"/>
      <c r="P63" s="21"/>
      <c r="Q63" s="21"/>
      <c r="R63" s="21"/>
      <c r="S63" s="21"/>
      <c r="T63" s="21"/>
      <c r="U63" s="21"/>
      <c r="V63" s="21"/>
      <c r="W63" s="21"/>
      <c r="X63" s="21"/>
      <c r="Y63" s="21"/>
      <c r="Z63" s="21"/>
      <c r="AA63" s="21"/>
      <c r="AB63" s="21"/>
      <c r="AC63" s="21"/>
    </row>
    <row r="64" spans="1:29">
      <c r="A64" s="46"/>
      <c r="B64" s="21"/>
      <c r="C64" s="42"/>
      <c r="D64" s="42"/>
      <c r="E64" s="42"/>
      <c r="F64" s="42"/>
      <c r="G64" s="42"/>
      <c r="H64" s="42"/>
      <c r="I64" s="42"/>
      <c r="J64" s="42"/>
      <c r="K64" s="42"/>
      <c r="L64" s="42"/>
      <c r="M64" s="42"/>
      <c r="N64" s="42"/>
      <c r="O64" s="21"/>
      <c r="P64" s="21"/>
      <c r="Q64" s="21"/>
      <c r="R64" s="21"/>
      <c r="S64" s="21"/>
      <c r="T64" s="21"/>
      <c r="U64" s="21"/>
      <c r="V64" s="21"/>
      <c r="W64" s="21"/>
      <c r="X64" s="21"/>
      <c r="Y64" s="21"/>
      <c r="Z64" s="21"/>
      <c r="AA64" s="21"/>
      <c r="AB64" s="21"/>
      <c r="AC64" s="21"/>
    </row>
    <row r="65" spans="1:29" ht="30">
      <c r="A65" s="38" t="s">
        <v>94</v>
      </c>
      <c r="B65" s="14"/>
      <c r="C65" s="57">
        <f t="shared" ref="C65:L65" si="4">C18</f>
        <v>86</v>
      </c>
      <c r="D65" s="57">
        <f t="shared" si="4"/>
        <v>86</v>
      </c>
      <c r="E65" s="58">
        <f t="shared" si="4"/>
        <v>86</v>
      </c>
      <c r="F65" s="57">
        <f t="shared" si="4"/>
        <v>86</v>
      </c>
      <c r="G65" s="57">
        <f t="shared" si="4"/>
        <v>86</v>
      </c>
      <c r="H65" s="58">
        <f t="shared" si="4"/>
        <v>86</v>
      </c>
      <c r="I65" s="57">
        <f t="shared" si="4"/>
        <v>86</v>
      </c>
      <c r="J65" s="57">
        <f t="shared" si="4"/>
        <v>86</v>
      </c>
      <c r="K65" s="58">
        <f t="shared" si="4"/>
        <v>86</v>
      </c>
      <c r="L65" s="57">
        <f t="shared" si="4"/>
        <v>86</v>
      </c>
      <c r="M65" s="47">
        <v>86</v>
      </c>
      <c r="N65" s="58">
        <f>N18</f>
        <v>86</v>
      </c>
      <c r="O65" s="14"/>
      <c r="P65" s="14"/>
      <c r="Q65" s="14"/>
      <c r="R65" s="14"/>
      <c r="S65" s="14"/>
      <c r="T65" s="14"/>
      <c r="U65" s="14"/>
      <c r="V65" s="14"/>
      <c r="W65" s="14"/>
      <c r="X65" s="14"/>
      <c r="Y65" s="14"/>
      <c r="Z65" s="14"/>
      <c r="AA65" s="14"/>
      <c r="AB65" s="14"/>
      <c r="AC65" s="14"/>
    </row>
    <row r="66" spans="1:29">
      <c r="A66" s="41" t="s">
        <v>54</v>
      </c>
      <c r="B66" s="21"/>
      <c r="C66" s="42"/>
      <c r="D66" s="42"/>
      <c r="E66" s="42"/>
      <c r="F66" s="42"/>
      <c r="G66" s="42"/>
      <c r="H66" s="42"/>
      <c r="I66" s="42"/>
      <c r="J66" s="42"/>
      <c r="K66" s="42"/>
      <c r="L66" s="42"/>
      <c r="M66" s="42"/>
      <c r="N66" s="42"/>
      <c r="O66" s="21"/>
      <c r="P66" s="21"/>
      <c r="Q66" s="21"/>
      <c r="R66" s="21"/>
      <c r="S66" s="21"/>
      <c r="T66" s="21"/>
      <c r="U66" s="21"/>
      <c r="V66" s="21"/>
      <c r="W66" s="21"/>
      <c r="X66" s="21"/>
      <c r="Y66" s="21"/>
      <c r="Z66" s="21"/>
      <c r="AA66" s="21"/>
      <c r="AB66" s="21"/>
      <c r="AC66" s="21"/>
    </row>
    <row r="67" spans="1:29" ht="30">
      <c r="A67" s="41" t="s">
        <v>95</v>
      </c>
      <c r="B67" s="21"/>
      <c r="C67" s="42"/>
      <c r="D67" s="42"/>
      <c r="E67" s="42"/>
      <c r="F67" s="42"/>
      <c r="G67" s="42"/>
      <c r="H67" s="42"/>
      <c r="I67" s="42"/>
      <c r="J67" s="42"/>
      <c r="K67" s="42"/>
      <c r="L67" s="42"/>
      <c r="M67" s="42"/>
      <c r="N67" s="42"/>
      <c r="O67" s="21"/>
      <c r="P67" s="21"/>
      <c r="Q67" s="21"/>
      <c r="R67" s="21"/>
      <c r="S67" s="21"/>
      <c r="T67" s="21"/>
      <c r="U67" s="21"/>
      <c r="V67" s="21"/>
      <c r="W67" s="21"/>
      <c r="X67" s="21"/>
      <c r="Y67" s="21"/>
      <c r="Z67" s="21"/>
      <c r="AA67" s="21"/>
      <c r="AB67" s="21"/>
      <c r="AC67" s="21"/>
    </row>
    <row r="68" spans="1:29" ht="45">
      <c r="A68" s="44" t="s">
        <v>96</v>
      </c>
      <c r="B68" s="21"/>
      <c r="C68" s="42"/>
      <c r="D68" s="42"/>
      <c r="E68" s="42"/>
      <c r="F68" s="42"/>
      <c r="G68" s="42"/>
      <c r="H68" s="42"/>
      <c r="I68" s="42"/>
      <c r="J68" s="42"/>
      <c r="K68" s="42"/>
      <c r="L68" s="42"/>
      <c r="M68" s="42"/>
      <c r="N68" s="42"/>
      <c r="O68" s="21"/>
      <c r="P68" s="21"/>
      <c r="Q68" s="21"/>
      <c r="R68" s="21"/>
      <c r="S68" s="21"/>
      <c r="T68" s="21"/>
      <c r="U68" s="21"/>
      <c r="V68" s="21"/>
      <c r="W68" s="21"/>
      <c r="X68" s="21"/>
      <c r="Y68" s="21"/>
      <c r="Z68" s="21"/>
      <c r="AA68" s="21"/>
      <c r="AB68" s="21"/>
      <c r="AC68" s="21"/>
    </row>
    <row r="69" spans="1:29" ht="30">
      <c r="A69" s="44" t="s">
        <v>97</v>
      </c>
      <c r="B69" s="21"/>
      <c r="C69" s="42"/>
      <c r="D69" s="42"/>
      <c r="E69" s="42"/>
      <c r="F69" s="42"/>
      <c r="G69" s="42"/>
      <c r="H69" s="42"/>
      <c r="I69" s="42"/>
      <c r="J69" s="42"/>
      <c r="K69" s="42"/>
      <c r="L69" s="42"/>
      <c r="M69" s="42"/>
      <c r="N69" s="42"/>
      <c r="O69" s="21"/>
      <c r="P69" s="21"/>
      <c r="Q69" s="21"/>
      <c r="R69" s="21"/>
      <c r="S69" s="21"/>
      <c r="T69" s="21"/>
      <c r="U69" s="21"/>
      <c r="V69" s="21"/>
      <c r="W69" s="21"/>
      <c r="X69" s="21"/>
      <c r="Y69" s="21"/>
      <c r="Z69" s="21"/>
      <c r="AA69" s="21"/>
      <c r="AB69" s="21"/>
      <c r="AC69" s="21"/>
    </row>
    <row r="70" spans="1:29">
      <c r="A70" s="44" t="s">
        <v>80</v>
      </c>
      <c r="B70" s="21"/>
      <c r="C70" s="42"/>
      <c r="D70" s="42"/>
      <c r="E70" s="42"/>
      <c r="F70" s="42"/>
      <c r="G70" s="42"/>
      <c r="H70" s="42"/>
      <c r="I70" s="42"/>
      <c r="J70" s="42"/>
      <c r="K70" s="42"/>
      <c r="L70" s="42"/>
      <c r="M70" s="42"/>
      <c r="N70" s="42"/>
      <c r="O70" s="21"/>
      <c r="P70" s="21"/>
      <c r="Q70" s="21"/>
      <c r="R70" s="21"/>
      <c r="S70" s="21"/>
      <c r="T70" s="21"/>
      <c r="U70" s="21"/>
      <c r="V70" s="21"/>
      <c r="W70" s="21"/>
      <c r="X70" s="21"/>
      <c r="Y70" s="21"/>
      <c r="Z70" s="21"/>
      <c r="AA70" s="21"/>
      <c r="AB70" s="21"/>
      <c r="AC70" s="21"/>
    </row>
    <row r="71" spans="1:29">
      <c r="A71" s="46"/>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row>
    <row r="72" spans="1:29" ht="30">
      <c r="A72" s="38" t="s">
        <v>98</v>
      </c>
      <c r="B72" s="14"/>
      <c r="C72" s="47">
        <v>0</v>
      </c>
      <c r="D72" s="47">
        <v>0</v>
      </c>
      <c r="E72" s="48">
        <v>0</v>
      </c>
      <c r="F72" s="47">
        <v>0</v>
      </c>
      <c r="G72" s="47">
        <v>0</v>
      </c>
      <c r="H72" s="48">
        <v>0</v>
      </c>
      <c r="I72" s="47">
        <v>0</v>
      </c>
      <c r="J72" s="47">
        <v>0</v>
      </c>
      <c r="K72" s="48">
        <v>0</v>
      </c>
      <c r="L72" s="47">
        <v>0</v>
      </c>
      <c r="M72" s="50">
        <v>0</v>
      </c>
      <c r="N72" s="48">
        <v>0</v>
      </c>
      <c r="O72" s="14"/>
      <c r="P72" s="14"/>
      <c r="Q72" s="14"/>
      <c r="R72" s="14"/>
      <c r="S72" s="14"/>
      <c r="T72" s="14"/>
      <c r="U72" s="14"/>
      <c r="V72" s="14"/>
      <c r="W72" s="14"/>
      <c r="X72" s="14"/>
      <c r="Y72" s="14"/>
      <c r="Z72" s="14"/>
      <c r="AA72" s="14"/>
      <c r="AB72" s="14"/>
      <c r="AC72" s="14"/>
    </row>
    <row r="73" spans="1:29">
      <c r="A73" s="41" t="s">
        <v>54</v>
      </c>
      <c r="B73" s="21"/>
      <c r="C73" s="42"/>
      <c r="D73" s="42"/>
      <c r="E73" s="42"/>
      <c r="F73" s="42"/>
      <c r="G73" s="42"/>
      <c r="H73" s="42"/>
      <c r="I73" s="42"/>
      <c r="J73" s="42"/>
      <c r="K73" s="42"/>
      <c r="L73" s="42"/>
      <c r="M73" s="42"/>
      <c r="N73" s="42"/>
      <c r="O73" s="21"/>
      <c r="P73" s="21"/>
      <c r="Q73" s="21"/>
      <c r="R73" s="21"/>
      <c r="S73" s="21"/>
      <c r="T73" s="21"/>
      <c r="U73" s="21"/>
      <c r="V73" s="21"/>
      <c r="W73" s="21"/>
      <c r="X73" s="21"/>
      <c r="Y73" s="21"/>
      <c r="Z73" s="21"/>
      <c r="AA73" s="21"/>
      <c r="AB73" s="21"/>
      <c r="AC73" s="21"/>
    </row>
    <row r="74" spans="1:29" ht="30">
      <c r="A74" s="41" t="s">
        <v>99</v>
      </c>
      <c r="B74" s="21"/>
      <c r="C74" s="42"/>
      <c r="D74" s="42"/>
      <c r="E74" s="42"/>
      <c r="F74" s="42"/>
      <c r="G74" s="42"/>
      <c r="H74" s="42"/>
      <c r="I74" s="42"/>
      <c r="J74" s="42"/>
      <c r="K74" s="42"/>
      <c r="L74" s="42"/>
      <c r="M74" s="42"/>
      <c r="N74" s="42"/>
      <c r="O74" s="21"/>
      <c r="P74" s="21"/>
      <c r="Q74" s="21"/>
      <c r="R74" s="21"/>
      <c r="S74" s="21"/>
      <c r="T74" s="21"/>
      <c r="U74" s="21"/>
      <c r="V74" s="21"/>
      <c r="W74" s="21"/>
      <c r="X74" s="21"/>
      <c r="Y74" s="21"/>
      <c r="Z74" s="21"/>
      <c r="AA74" s="21"/>
      <c r="AB74" s="21"/>
      <c r="AC74" s="21"/>
    </row>
    <row r="75" spans="1:29" ht="30">
      <c r="A75" s="44" t="s">
        <v>100</v>
      </c>
      <c r="B75" s="21"/>
      <c r="C75" s="42"/>
      <c r="D75" s="42"/>
      <c r="E75" s="42"/>
      <c r="F75" s="42"/>
      <c r="G75" s="42"/>
      <c r="H75" s="42"/>
      <c r="I75" s="42"/>
      <c r="J75" s="42"/>
      <c r="K75" s="42"/>
      <c r="L75" s="42"/>
      <c r="M75" s="42"/>
      <c r="N75" s="42"/>
      <c r="O75" s="21"/>
      <c r="P75" s="21"/>
      <c r="Q75" s="21"/>
      <c r="R75" s="21"/>
      <c r="S75" s="21"/>
      <c r="T75" s="21"/>
      <c r="U75" s="21"/>
      <c r="V75" s="21"/>
      <c r="W75" s="21"/>
      <c r="X75" s="21"/>
      <c r="Y75" s="21"/>
      <c r="Z75" s="21"/>
      <c r="AA75" s="21"/>
      <c r="AB75" s="21"/>
      <c r="AC75" s="21"/>
    </row>
    <row r="76" spans="1:29" ht="30">
      <c r="A76" s="44" t="s">
        <v>97</v>
      </c>
      <c r="B76" s="21"/>
      <c r="C76" s="42"/>
      <c r="D76" s="42"/>
      <c r="E76" s="42"/>
      <c r="F76" s="42"/>
      <c r="G76" s="42"/>
      <c r="H76" s="42"/>
      <c r="I76" s="42"/>
      <c r="J76" s="42"/>
      <c r="K76" s="42"/>
      <c r="L76" s="42"/>
      <c r="M76" s="42"/>
      <c r="N76" s="42"/>
      <c r="O76" s="21"/>
      <c r="P76" s="21"/>
      <c r="Q76" s="21"/>
      <c r="R76" s="21"/>
      <c r="S76" s="21"/>
      <c r="T76" s="21"/>
      <c r="U76" s="21"/>
      <c r="V76" s="21"/>
      <c r="W76" s="21"/>
      <c r="X76" s="21"/>
      <c r="Y76" s="21"/>
      <c r="Z76" s="21"/>
      <c r="AA76" s="21"/>
      <c r="AB76" s="21"/>
      <c r="AC76" s="21"/>
    </row>
    <row r="77" spans="1:29">
      <c r="A77" s="44" t="s">
        <v>80</v>
      </c>
      <c r="B77" s="21"/>
      <c r="C77" s="42"/>
      <c r="D77" s="42"/>
      <c r="E77" s="42"/>
      <c r="F77" s="42"/>
      <c r="G77" s="42"/>
      <c r="H77" s="42"/>
      <c r="I77" s="42"/>
      <c r="J77" s="42"/>
      <c r="K77" s="42"/>
      <c r="L77" s="42"/>
      <c r="M77" s="42"/>
      <c r="N77" s="42"/>
      <c r="O77" s="21"/>
      <c r="P77" s="21"/>
      <c r="Q77" s="21"/>
      <c r="R77" s="21"/>
      <c r="S77" s="21"/>
      <c r="T77" s="21"/>
      <c r="U77" s="21"/>
      <c r="V77" s="21"/>
      <c r="W77" s="21"/>
      <c r="X77" s="21"/>
      <c r="Y77" s="21"/>
      <c r="Z77" s="21"/>
      <c r="AA77" s="21"/>
      <c r="AB77" s="21"/>
      <c r="AC77" s="21"/>
    </row>
    <row r="78" spans="1:29">
      <c r="A78" s="46"/>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30">
      <c r="A79" s="38" t="s">
        <v>101</v>
      </c>
      <c r="B79" s="34" t="s">
        <v>102</v>
      </c>
      <c r="C79" s="47">
        <v>78</v>
      </c>
      <c r="D79" s="47">
        <v>78</v>
      </c>
      <c r="E79" s="48">
        <v>71</v>
      </c>
      <c r="F79" s="47">
        <v>72</v>
      </c>
      <c r="G79" s="47">
        <v>64</v>
      </c>
      <c r="H79" s="48">
        <v>68</v>
      </c>
      <c r="I79" s="47">
        <v>68</v>
      </c>
      <c r="J79" s="47">
        <v>74</v>
      </c>
      <c r="K79" s="48">
        <v>74</v>
      </c>
      <c r="L79" s="47">
        <v>74</v>
      </c>
      <c r="M79" s="50">
        <v>72</v>
      </c>
      <c r="N79" s="48">
        <v>76</v>
      </c>
      <c r="O79" s="14"/>
      <c r="P79" s="14"/>
      <c r="Q79" s="14"/>
      <c r="R79" s="14"/>
      <c r="S79" s="14"/>
      <c r="T79" s="14"/>
      <c r="U79" s="14"/>
      <c r="V79" s="14"/>
      <c r="W79" s="14"/>
      <c r="X79" s="14"/>
      <c r="Y79" s="14"/>
      <c r="Z79" s="14"/>
      <c r="AA79" s="14"/>
      <c r="AB79" s="14"/>
      <c r="AC79" s="14"/>
    </row>
    <row r="80" spans="1:29">
      <c r="A80" s="41" t="s">
        <v>54</v>
      </c>
      <c r="B80" s="21"/>
      <c r="C80" s="42"/>
      <c r="D80" s="42"/>
      <c r="E80" s="42"/>
      <c r="F80" s="42"/>
      <c r="G80" s="42"/>
      <c r="H80" s="42"/>
      <c r="I80" s="42"/>
      <c r="J80" s="42"/>
      <c r="K80" s="42"/>
      <c r="L80" s="42"/>
      <c r="M80" s="42"/>
      <c r="N80" s="42"/>
      <c r="O80" s="21"/>
      <c r="P80" s="21"/>
      <c r="Q80" s="21"/>
      <c r="R80" s="21"/>
      <c r="S80" s="21"/>
      <c r="T80" s="21"/>
      <c r="U80" s="21"/>
      <c r="V80" s="21"/>
      <c r="W80" s="21"/>
      <c r="X80" s="21"/>
      <c r="Y80" s="21"/>
      <c r="Z80" s="21"/>
      <c r="AA80" s="21"/>
      <c r="AB80" s="21"/>
      <c r="AC80" s="21"/>
    </row>
    <row r="81" spans="1:29" ht="45">
      <c r="A81" s="41" t="s">
        <v>103</v>
      </c>
      <c r="B81" s="21"/>
      <c r="C81" s="42"/>
      <c r="D81" s="42"/>
      <c r="E81" s="42"/>
      <c r="F81" s="42"/>
      <c r="G81" s="42"/>
      <c r="H81" s="42"/>
      <c r="I81" s="42"/>
      <c r="J81" s="42"/>
      <c r="K81" s="42"/>
      <c r="L81" s="42"/>
      <c r="M81" s="42"/>
      <c r="N81" s="42"/>
      <c r="O81" s="21"/>
      <c r="P81" s="21"/>
      <c r="Q81" s="21"/>
      <c r="R81" s="21"/>
      <c r="S81" s="21"/>
      <c r="T81" s="21"/>
      <c r="U81" s="21"/>
      <c r="V81" s="21"/>
      <c r="W81" s="21"/>
      <c r="X81" s="21"/>
      <c r="Y81" s="21"/>
      <c r="Z81" s="21"/>
      <c r="AA81" s="21"/>
      <c r="AB81" s="21"/>
      <c r="AC81" s="21"/>
    </row>
    <row r="82" spans="1:29" ht="45">
      <c r="A82" s="44" t="s">
        <v>104</v>
      </c>
      <c r="B82" s="21"/>
      <c r="C82" s="42"/>
      <c r="D82" s="42"/>
      <c r="E82" s="42"/>
      <c r="F82" s="42"/>
      <c r="G82" s="42"/>
      <c r="H82" s="42"/>
      <c r="I82" s="42"/>
      <c r="J82" s="42"/>
      <c r="K82" s="42"/>
      <c r="L82" s="42"/>
      <c r="M82" s="42"/>
      <c r="N82" s="42"/>
      <c r="O82" s="21"/>
      <c r="P82" s="21"/>
      <c r="Q82" s="21"/>
      <c r="R82" s="21"/>
      <c r="S82" s="21"/>
      <c r="T82" s="21"/>
      <c r="U82" s="21"/>
      <c r="V82" s="21"/>
      <c r="W82" s="21"/>
      <c r="X82" s="21"/>
      <c r="Y82" s="21"/>
      <c r="Z82" s="21"/>
      <c r="AA82" s="21"/>
      <c r="AB82" s="21"/>
      <c r="AC82" s="21"/>
    </row>
    <row r="83" spans="1:29" ht="30">
      <c r="A83" s="44" t="s">
        <v>105</v>
      </c>
      <c r="B83" s="21"/>
      <c r="C83" s="42"/>
      <c r="D83" s="42"/>
      <c r="E83" s="42"/>
      <c r="F83" s="42"/>
      <c r="G83" s="42"/>
      <c r="H83" s="42"/>
      <c r="I83" s="42"/>
      <c r="J83" s="42"/>
      <c r="K83" s="42"/>
      <c r="L83" s="42"/>
      <c r="M83" s="42"/>
      <c r="N83" s="42"/>
      <c r="O83" s="21"/>
      <c r="P83" s="21"/>
      <c r="Q83" s="21"/>
      <c r="R83" s="21"/>
      <c r="S83" s="21"/>
      <c r="T83" s="21"/>
      <c r="U83" s="21"/>
      <c r="V83" s="21"/>
      <c r="W83" s="21"/>
      <c r="X83" s="21"/>
      <c r="Y83" s="21"/>
      <c r="Z83" s="21"/>
      <c r="AA83" s="21"/>
      <c r="AB83" s="21"/>
      <c r="AC83" s="21"/>
    </row>
    <row r="84" spans="1:29">
      <c r="A84" s="44" t="s">
        <v>80</v>
      </c>
      <c r="B84" s="21"/>
      <c r="C84" s="42"/>
      <c r="D84" s="42"/>
      <c r="E84" s="42"/>
      <c r="F84" s="42"/>
      <c r="G84" s="42"/>
      <c r="H84" s="42"/>
      <c r="I84" s="42"/>
      <c r="J84" s="42"/>
      <c r="K84" s="42"/>
      <c r="L84" s="42"/>
      <c r="M84" s="42"/>
      <c r="N84" s="42"/>
      <c r="O84" s="21"/>
      <c r="P84" s="21"/>
      <c r="Q84" s="21"/>
      <c r="R84" s="21"/>
      <c r="S84" s="21"/>
      <c r="T84" s="21"/>
      <c r="U84" s="21"/>
      <c r="V84" s="21"/>
      <c r="W84" s="21"/>
      <c r="X84" s="21"/>
      <c r="Y84" s="21"/>
      <c r="Z84" s="21"/>
      <c r="AA84" s="21"/>
      <c r="AB84" s="21"/>
      <c r="AC84" s="21"/>
    </row>
    <row r="85" spans="1:29">
      <c r="A85" s="46"/>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row>
    <row r="86" spans="1:29" ht="30">
      <c r="A86" s="38" t="s">
        <v>106</v>
      </c>
      <c r="B86" s="34" t="s">
        <v>107</v>
      </c>
      <c r="C86" s="47">
        <v>0</v>
      </c>
      <c r="D86" s="47">
        <v>0</v>
      </c>
      <c r="E86" s="48">
        <v>0</v>
      </c>
      <c r="F86" s="47">
        <v>0</v>
      </c>
      <c r="G86" s="47">
        <v>0</v>
      </c>
      <c r="H86" s="48">
        <v>0</v>
      </c>
      <c r="I86" s="47">
        <v>0</v>
      </c>
      <c r="J86" s="47">
        <v>0</v>
      </c>
      <c r="K86" s="48">
        <v>0</v>
      </c>
      <c r="L86" s="47">
        <v>0</v>
      </c>
      <c r="M86" s="50">
        <v>0</v>
      </c>
      <c r="N86" s="48">
        <v>0</v>
      </c>
      <c r="O86" s="14"/>
      <c r="P86" s="14"/>
      <c r="Q86" s="14"/>
      <c r="R86" s="14"/>
      <c r="S86" s="14"/>
      <c r="T86" s="14"/>
      <c r="U86" s="14"/>
      <c r="V86" s="14"/>
      <c r="W86" s="14"/>
      <c r="X86" s="14"/>
      <c r="Y86" s="14"/>
      <c r="Z86" s="14"/>
      <c r="AA86" s="14"/>
      <c r="AB86" s="14"/>
      <c r="AC86" s="14"/>
    </row>
    <row r="87" spans="1:29">
      <c r="A87" s="41" t="s">
        <v>54</v>
      </c>
      <c r="B87" s="21"/>
      <c r="C87" s="42"/>
      <c r="D87" s="42"/>
      <c r="E87" s="42"/>
      <c r="F87" s="42"/>
      <c r="G87" s="42"/>
      <c r="H87" s="42"/>
      <c r="I87" s="42"/>
      <c r="J87" s="42"/>
      <c r="K87" s="42"/>
      <c r="L87" s="42"/>
      <c r="M87" s="42"/>
      <c r="N87" s="42"/>
      <c r="O87" s="21"/>
      <c r="P87" s="21"/>
      <c r="Q87" s="21"/>
      <c r="R87" s="21"/>
      <c r="S87" s="21"/>
      <c r="T87" s="21"/>
      <c r="U87" s="21"/>
      <c r="V87" s="21"/>
      <c r="W87" s="21"/>
      <c r="X87" s="21"/>
      <c r="Y87" s="21"/>
      <c r="Z87" s="21"/>
      <c r="AA87" s="21"/>
      <c r="AB87" s="21"/>
      <c r="AC87" s="21"/>
    </row>
    <row r="88" spans="1:29" ht="45">
      <c r="A88" s="41" t="s">
        <v>108</v>
      </c>
      <c r="B88" s="21"/>
      <c r="C88" s="42"/>
      <c r="D88" s="42"/>
      <c r="E88" s="42"/>
      <c r="F88" s="42"/>
      <c r="G88" s="42"/>
      <c r="H88" s="42"/>
      <c r="I88" s="42"/>
      <c r="J88" s="42"/>
      <c r="K88" s="42"/>
      <c r="L88" s="42"/>
      <c r="M88" s="42"/>
      <c r="N88" s="42"/>
      <c r="O88" s="21"/>
      <c r="P88" s="21"/>
      <c r="Q88" s="21"/>
      <c r="R88" s="21"/>
      <c r="S88" s="21"/>
      <c r="T88" s="21"/>
      <c r="U88" s="21"/>
      <c r="V88" s="21"/>
      <c r="W88" s="21"/>
      <c r="X88" s="21"/>
      <c r="Y88" s="21"/>
      <c r="Z88" s="21"/>
      <c r="AA88" s="21"/>
      <c r="AB88" s="21"/>
      <c r="AC88" s="21"/>
    </row>
    <row r="89" spans="1:29" ht="45">
      <c r="A89" s="44" t="s">
        <v>104</v>
      </c>
      <c r="B89" s="21"/>
      <c r="C89" s="42"/>
      <c r="D89" s="42"/>
      <c r="E89" s="42"/>
      <c r="F89" s="42"/>
      <c r="G89" s="42"/>
      <c r="H89" s="42"/>
      <c r="I89" s="42"/>
      <c r="J89" s="42"/>
      <c r="K89" s="42"/>
      <c r="L89" s="42"/>
      <c r="M89" s="42"/>
      <c r="N89" s="42"/>
      <c r="O89" s="21"/>
      <c r="P89" s="21"/>
      <c r="Q89" s="21"/>
      <c r="R89" s="21"/>
      <c r="S89" s="21"/>
      <c r="T89" s="21"/>
      <c r="U89" s="21"/>
      <c r="V89" s="21"/>
      <c r="W89" s="21"/>
      <c r="X89" s="21"/>
      <c r="Y89" s="21"/>
      <c r="Z89" s="21"/>
      <c r="AA89" s="21"/>
      <c r="AB89" s="21"/>
      <c r="AC89" s="21"/>
    </row>
    <row r="90" spans="1:29" ht="30">
      <c r="A90" s="44" t="s">
        <v>105</v>
      </c>
      <c r="B90" s="21"/>
      <c r="C90" s="42"/>
      <c r="D90" s="42"/>
      <c r="E90" s="42"/>
      <c r="F90" s="42"/>
      <c r="G90" s="42"/>
      <c r="H90" s="42"/>
      <c r="I90" s="42"/>
      <c r="J90" s="42"/>
      <c r="K90" s="42"/>
      <c r="L90" s="42"/>
      <c r="M90" s="42"/>
      <c r="N90" s="42"/>
      <c r="O90" s="21"/>
      <c r="P90" s="21"/>
      <c r="Q90" s="21"/>
      <c r="R90" s="21"/>
      <c r="S90" s="21"/>
      <c r="T90" s="21"/>
      <c r="U90" s="21"/>
      <c r="V90" s="21"/>
      <c r="W90" s="21"/>
      <c r="X90" s="21"/>
      <c r="Y90" s="21"/>
      <c r="Z90" s="21"/>
      <c r="AA90" s="21"/>
      <c r="AB90" s="21"/>
      <c r="AC90" s="21"/>
    </row>
    <row r="91" spans="1:29">
      <c r="A91" s="44" t="s">
        <v>80</v>
      </c>
      <c r="B91" s="21"/>
      <c r="C91" s="42"/>
      <c r="D91" s="42"/>
      <c r="E91" s="42"/>
      <c r="F91" s="42"/>
      <c r="G91" s="42"/>
      <c r="H91" s="42"/>
      <c r="I91" s="42"/>
      <c r="J91" s="42"/>
      <c r="K91" s="42"/>
      <c r="L91" s="42"/>
      <c r="M91" s="42"/>
      <c r="N91" s="42"/>
      <c r="O91" s="21"/>
      <c r="P91" s="21"/>
      <c r="Q91" s="21"/>
      <c r="R91" s="21"/>
      <c r="S91" s="21"/>
      <c r="T91" s="21"/>
      <c r="U91" s="21"/>
      <c r="V91" s="21"/>
      <c r="W91" s="21"/>
      <c r="X91" s="21"/>
      <c r="Y91" s="21"/>
      <c r="Z91" s="21"/>
      <c r="AA91" s="21"/>
      <c r="AB91" s="21"/>
      <c r="AC91" s="21"/>
    </row>
    <row r="92" spans="1:29">
      <c r="A92" s="46"/>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row>
    <row r="93" spans="1:29" ht="30">
      <c r="A93" s="38" t="s">
        <v>109</v>
      </c>
      <c r="B93" s="34" t="s">
        <v>110</v>
      </c>
      <c r="C93" s="39">
        <v>3699494</v>
      </c>
      <c r="D93" s="39">
        <v>3431385</v>
      </c>
      <c r="E93" s="40">
        <v>3774050</v>
      </c>
      <c r="F93" s="39">
        <v>3773507</v>
      </c>
      <c r="G93" s="39">
        <v>4267745</v>
      </c>
      <c r="H93" s="40">
        <v>4217913.16</v>
      </c>
      <c r="I93" s="39">
        <v>4218377</v>
      </c>
      <c r="J93" s="39">
        <v>4163051</v>
      </c>
      <c r="K93" s="40">
        <v>3859761</v>
      </c>
      <c r="L93" s="39">
        <v>4085129.34</v>
      </c>
      <c r="M93" s="55">
        <v>3943040</v>
      </c>
      <c r="N93" s="40">
        <v>4224498</v>
      </c>
      <c r="O93" s="14"/>
      <c r="P93" s="14"/>
      <c r="Q93" s="14"/>
      <c r="R93" s="14"/>
      <c r="S93" s="14"/>
      <c r="T93" s="14"/>
      <c r="U93" s="14"/>
      <c r="V93" s="14"/>
      <c r="W93" s="14"/>
      <c r="X93" s="14"/>
      <c r="Y93" s="14"/>
      <c r="Z93" s="14"/>
      <c r="AA93" s="14"/>
      <c r="AB93" s="14"/>
      <c r="AC93" s="14"/>
    </row>
    <row r="94" spans="1:29">
      <c r="A94" s="41" t="s">
        <v>54</v>
      </c>
      <c r="B94" s="62"/>
      <c r="C94" s="43"/>
      <c r="D94" s="43"/>
      <c r="E94" s="43"/>
      <c r="F94" s="43"/>
      <c r="G94" s="43"/>
      <c r="H94" s="43"/>
      <c r="I94" s="43"/>
      <c r="J94" s="43"/>
      <c r="K94" s="43"/>
      <c r="L94" s="43"/>
      <c r="M94" s="43"/>
      <c r="N94" s="43"/>
      <c r="O94" s="62"/>
      <c r="P94" s="62"/>
      <c r="Q94" s="62"/>
      <c r="R94" s="62"/>
      <c r="S94" s="62"/>
      <c r="T94" s="62"/>
      <c r="U94" s="62"/>
      <c r="V94" s="62"/>
      <c r="W94" s="62"/>
      <c r="X94" s="62"/>
      <c r="Y94" s="62"/>
      <c r="Z94" s="62"/>
      <c r="AA94" s="62"/>
      <c r="AB94" s="62"/>
      <c r="AC94" s="62"/>
    </row>
    <row r="95" spans="1:29" ht="60">
      <c r="A95" s="63" t="s">
        <v>111</v>
      </c>
      <c r="B95" s="21"/>
      <c r="C95" s="42"/>
      <c r="D95" s="42"/>
      <c r="E95" s="42"/>
      <c r="F95" s="42"/>
      <c r="G95" s="42"/>
      <c r="H95" s="42"/>
      <c r="I95" s="42"/>
      <c r="J95" s="42"/>
      <c r="K95" s="42"/>
      <c r="L95" s="42"/>
      <c r="M95" s="42"/>
      <c r="N95" s="42"/>
      <c r="O95" s="21"/>
      <c r="P95" s="21"/>
      <c r="Q95" s="21"/>
      <c r="R95" s="21"/>
      <c r="S95" s="21"/>
      <c r="T95" s="21"/>
      <c r="U95" s="21"/>
      <c r="V95" s="21"/>
      <c r="W95" s="21"/>
      <c r="X95" s="21"/>
      <c r="Y95" s="21"/>
      <c r="Z95" s="21"/>
      <c r="AA95" s="21"/>
      <c r="AB95" s="21"/>
      <c r="AC95" s="21"/>
    </row>
    <row r="96" spans="1:29" ht="30">
      <c r="A96" s="44" t="s">
        <v>112</v>
      </c>
      <c r="B96" s="21"/>
      <c r="C96" s="42"/>
      <c r="D96" s="42"/>
      <c r="E96" s="42"/>
      <c r="F96" s="42"/>
      <c r="G96" s="42"/>
      <c r="H96" s="42"/>
      <c r="I96" s="42"/>
      <c r="J96" s="42"/>
      <c r="K96" s="42"/>
      <c r="L96" s="42"/>
      <c r="M96" s="42"/>
      <c r="N96" s="42"/>
      <c r="O96" s="21"/>
      <c r="P96" s="21"/>
      <c r="Q96" s="21"/>
      <c r="R96" s="21"/>
      <c r="S96" s="21"/>
      <c r="T96" s="21"/>
      <c r="U96" s="21"/>
      <c r="V96" s="21"/>
      <c r="W96" s="21"/>
      <c r="X96" s="21"/>
      <c r="Y96" s="21"/>
      <c r="Z96" s="21"/>
      <c r="AA96" s="21"/>
      <c r="AB96" s="21"/>
      <c r="AC96" s="21"/>
    </row>
    <row r="97" spans="1:29">
      <c r="A97" s="44" t="s">
        <v>113</v>
      </c>
      <c r="B97" s="21"/>
      <c r="C97" s="42"/>
      <c r="D97" s="42"/>
      <c r="E97" s="42"/>
      <c r="F97" s="42"/>
      <c r="G97" s="42"/>
      <c r="H97" s="42"/>
      <c r="I97" s="42"/>
      <c r="J97" s="42"/>
      <c r="K97" s="42"/>
      <c r="L97" s="42"/>
      <c r="M97" s="42"/>
      <c r="N97" s="42"/>
      <c r="O97" s="21"/>
      <c r="P97" s="21"/>
      <c r="Q97" s="21"/>
      <c r="R97" s="21"/>
      <c r="S97" s="21"/>
      <c r="T97" s="21"/>
      <c r="U97" s="21"/>
      <c r="V97" s="21"/>
      <c r="W97" s="21"/>
      <c r="X97" s="21"/>
      <c r="Y97" s="21"/>
      <c r="Z97" s="21"/>
      <c r="AA97" s="21"/>
      <c r="AB97" s="21"/>
      <c r="AC97" s="21"/>
    </row>
    <row r="98" spans="1:29" ht="30">
      <c r="A98" s="53" t="s">
        <v>114</v>
      </c>
      <c r="B98" s="21"/>
      <c r="C98" s="42"/>
      <c r="D98" s="42"/>
      <c r="E98" s="42"/>
      <c r="F98" s="42"/>
      <c r="G98" s="42"/>
      <c r="H98" s="42"/>
      <c r="I98" s="42"/>
      <c r="J98" s="42"/>
      <c r="K98" s="42"/>
      <c r="L98" s="42"/>
      <c r="M98" s="42"/>
      <c r="N98" s="42"/>
      <c r="O98" s="21"/>
      <c r="P98" s="21"/>
      <c r="Q98" s="21"/>
      <c r="R98" s="21"/>
      <c r="S98" s="21"/>
      <c r="T98" s="21"/>
      <c r="U98" s="21"/>
      <c r="V98" s="21"/>
      <c r="W98" s="21"/>
      <c r="X98" s="21"/>
      <c r="Y98" s="21"/>
      <c r="Z98" s="21"/>
      <c r="AA98" s="21"/>
      <c r="AB98" s="21"/>
      <c r="AC98" s="21"/>
    </row>
    <row r="99" spans="1:29">
      <c r="A99" s="46"/>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row>
    <row r="100" spans="1:29" ht="30">
      <c r="A100" s="38" t="s">
        <v>115</v>
      </c>
      <c r="B100" s="34" t="s">
        <v>116</v>
      </c>
      <c r="C100" s="47">
        <v>0</v>
      </c>
      <c r="D100" s="47">
        <v>0</v>
      </c>
      <c r="E100" s="48">
        <v>0</v>
      </c>
      <c r="F100" s="47">
        <v>0</v>
      </c>
      <c r="G100" s="47">
        <v>0</v>
      </c>
      <c r="H100" s="48">
        <v>0</v>
      </c>
      <c r="I100" s="47">
        <v>0</v>
      </c>
      <c r="J100" s="47">
        <v>0</v>
      </c>
      <c r="K100" s="48">
        <v>0</v>
      </c>
      <c r="L100" s="47">
        <v>0</v>
      </c>
      <c r="M100" s="50">
        <v>0</v>
      </c>
      <c r="N100" s="48">
        <v>0</v>
      </c>
      <c r="O100" s="14"/>
      <c r="P100" s="14"/>
      <c r="Q100" s="14"/>
      <c r="R100" s="14"/>
      <c r="S100" s="14"/>
      <c r="T100" s="14"/>
      <c r="U100" s="14"/>
      <c r="V100" s="14"/>
      <c r="W100" s="14"/>
      <c r="X100" s="14"/>
      <c r="Y100" s="14"/>
      <c r="Z100" s="14"/>
      <c r="AA100" s="14"/>
      <c r="AB100" s="14"/>
      <c r="AC100" s="14"/>
    </row>
    <row r="101" spans="1:29">
      <c r="A101" s="41" t="s">
        <v>54</v>
      </c>
      <c r="B101" s="21"/>
      <c r="C101" s="42"/>
      <c r="D101" s="42"/>
      <c r="E101" s="42"/>
      <c r="F101" s="42"/>
      <c r="G101" s="42"/>
      <c r="H101" s="42"/>
      <c r="I101" s="42"/>
      <c r="J101" s="42"/>
      <c r="K101" s="42"/>
      <c r="L101" s="42"/>
      <c r="M101" s="42"/>
      <c r="N101" s="42"/>
      <c r="O101" s="21"/>
      <c r="P101" s="21"/>
      <c r="Q101" s="21"/>
      <c r="R101" s="21"/>
      <c r="S101" s="21"/>
      <c r="T101" s="21"/>
      <c r="U101" s="21"/>
      <c r="V101" s="21"/>
      <c r="W101" s="21"/>
      <c r="X101" s="21"/>
      <c r="Y101" s="21"/>
      <c r="Z101" s="21"/>
      <c r="AA101" s="21"/>
      <c r="AB101" s="21"/>
      <c r="AC101" s="21"/>
    </row>
    <row r="102" spans="1:29" ht="60">
      <c r="A102" s="44" t="s">
        <v>117</v>
      </c>
      <c r="B102" s="21"/>
      <c r="C102" s="42"/>
      <c r="D102" s="42"/>
      <c r="E102" s="42"/>
      <c r="F102" s="42"/>
      <c r="G102" s="42"/>
      <c r="H102" s="42"/>
      <c r="I102" s="42"/>
      <c r="J102" s="42"/>
      <c r="K102" s="42"/>
      <c r="L102" s="42"/>
      <c r="M102" s="42"/>
      <c r="N102" s="42"/>
      <c r="O102" s="21"/>
      <c r="P102" s="21"/>
      <c r="Q102" s="21"/>
      <c r="R102" s="21"/>
      <c r="S102" s="21"/>
      <c r="T102" s="21"/>
      <c r="U102" s="21"/>
      <c r="V102" s="21"/>
      <c r="W102" s="21"/>
      <c r="X102" s="21"/>
      <c r="Y102" s="21"/>
      <c r="Z102" s="21"/>
      <c r="AA102" s="21"/>
      <c r="AB102" s="21"/>
      <c r="AC102" s="21"/>
    </row>
    <row r="103" spans="1:29" ht="30">
      <c r="A103" s="49" t="s">
        <v>118</v>
      </c>
      <c r="B103" s="21"/>
      <c r="C103" s="42"/>
      <c r="D103" s="42"/>
      <c r="E103" s="42"/>
      <c r="F103" s="42"/>
      <c r="G103" s="42"/>
      <c r="H103" s="42"/>
      <c r="I103" s="42"/>
      <c r="J103" s="42"/>
      <c r="K103" s="42"/>
      <c r="L103" s="42"/>
      <c r="M103" s="42"/>
      <c r="N103" s="42"/>
      <c r="O103" s="21"/>
      <c r="P103" s="21"/>
      <c r="Q103" s="21"/>
      <c r="R103" s="21"/>
      <c r="S103" s="21"/>
      <c r="T103" s="21"/>
      <c r="U103" s="21"/>
      <c r="V103" s="21"/>
      <c r="W103" s="21"/>
      <c r="X103" s="21"/>
      <c r="Y103" s="21"/>
      <c r="Z103" s="21"/>
      <c r="AA103" s="21"/>
      <c r="AB103" s="21"/>
      <c r="AC103" s="21"/>
    </row>
    <row r="104" spans="1:29">
      <c r="A104" s="44" t="s">
        <v>113</v>
      </c>
      <c r="B104" s="21"/>
      <c r="C104" s="42"/>
      <c r="D104" s="42"/>
      <c r="E104" s="42"/>
      <c r="F104" s="42"/>
      <c r="G104" s="42"/>
      <c r="H104" s="42"/>
      <c r="I104" s="42"/>
      <c r="J104" s="42"/>
      <c r="K104" s="42"/>
      <c r="L104" s="42"/>
      <c r="M104" s="42"/>
      <c r="N104" s="42"/>
      <c r="O104" s="21"/>
      <c r="P104" s="21"/>
      <c r="Q104" s="21"/>
      <c r="R104" s="21"/>
      <c r="S104" s="21"/>
      <c r="T104" s="21"/>
      <c r="U104" s="21"/>
      <c r="V104" s="21"/>
      <c r="W104" s="21"/>
      <c r="X104" s="21"/>
      <c r="Y104" s="21"/>
      <c r="Z104" s="21"/>
      <c r="AA104" s="21"/>
      <c r="AB104" s="21"/>
      <c r="AC104" s="21"/>
    </row>
    <row r="105" spans="1:29" ht="30">
      <c r="A105" s="53" t="s">
        <v>119</v>
      </c>
      <c r="B105" s="21"/>
      <c r="C105" s="42"/>
      <c r="D105" s="42"/>
      <c r="E105" s="42"/>
      <c r="F105" s="42"/>
      <c r="G105" s="42"/>
      <c r="H105" s="42"/>
      <c r="I105" s="42"/>
      <c r="J105" s="42"/>
      <c r="K105" s="42"/>
      <c r="L105" s="42"/>
      <c r="M105" s="42"/>
      <c r="N105" s="42"/>
      <c r="O105" s="21"/>
      <c r="P105" s="21"/>
      <c r="Q105" s="21"/>
      <c r="R105" s="21"/>
      <c r="S105" s="21"/>
      <c r="T105" s="21"/>
      <c r="U105" s="21"/>
      <c r="V105" s="21"/>
      <c r="W105" s="21"/>
      <c r="X105" s="21"/>
      <c r="Y105" s="21"/>
      <c r="Z105" s="21"/>
      <c r="AA105" s="21"/>
      <c r="AB105" s="21"/>
      <c r="AC105" s="21"/>
    </row>
    <row r="106" spans="1:29">
      <c r="A106" s="46"/>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spans="1:29" ht="30">
      <c r="A107" s="52" t="s">
        <v>120</v>
      </c>
      <c r="B107" s="21"/>
      <c r="C107" s="64">
        <f t="shared" ref="C107:N107" si="5">C93+C100</f>
        <v>3699494</v>
      </c>
      <c r="D107" s="65">
        <f t="shared" si="5"/>
        <v>3431385</v>
      </c>
      <c r="E107" s="64">
        <f t="shared" si="5"/>
        <v>3774050</v>
      </c>
      <c r="F107" s="65">
        <f t="shared" si="5"/>
        <v>3773507</v>
      </c>
      <c r="G107" s="64">
        <f t="shared" si="5"/>
        <v>4267745</v>
      </c>
      <c r="H107" s="65">
        <f t="shared" si="5"/>
        <v>4217913.16</v>
      </c>
      <c r="I107" s="64">
        <f t="shared" si="5"/>
        <v>4218377</v>
      </c>
      <c r="J107" s="65">
        <f t="shared" si="5"/>
        <v>4163051</v>
      </c>
      <c r="K107" s="64">
        <f t="shared" si="5"/>
        <v>3859761</v>
      </c>
      <c r="L107" s="65">
        <f t="shared" si="5"/>
        <v>4085129.34</v>
      </c>
      <c r="M107" s="64">
        <f t="shared" si="5"/>
        <v>3943040</v>
      </c>
      <c r="N107" s="65">
        <f t="shared" si="5"/>
        <v>4224498</v>
      </c>
      <c r="O107" s="21"/>
      <c r="P107" s="21"/>
      <c r="Q107" s="21"/>
      <c r="R107" s="21"/>
      <c r="S107" s="21"/>
      <c r="T107" s="21"/>
      <c r="U107" s="21"/>
      <c r="V107" s="21"/>
      <c r="W107" s="21"/>
      <c r="X107" s="21"/>
      <c r="Y107" s="21"/>
      <c r="Z107" s="21"/>
      <c r="AA107" s="21"/>
      <c r="AB107" s="21"/>
      <c r="AC107" s="21"/>
    </row>
    <row r="108" spans="1:29">
      <c r="A108" s="52" t="s">
        <v>121</v>
      </c>
      <c r="B108" s="62"/>
      <c r="C108" s="43"/>
      <c r="D108" s="43"/>
      <c r="E108" s="43"/>
      <c r="F108" s="43"/>
      <c r="G108" s="43"/>
      <c r="H108" s="43"/>
      <c r="I108" s="43"/>
      <c r="J108" s="43"/>
      <c r="K108" s="43"/>
      <c r="L108" s="43"/>
      <c r="M108" s="43"/>
      <c r="N108" s="43"/>
      <c r="O108" s="62"/>
      <c r="P108" s="62"/>
      <c r="Q108" s="62"/>
      <c r="R108" s="62"/>
      <c r="S108" s="62"/>
      <c r="T108" s="62"/>
      <c r="U108" s="62"/>
      <c r="V108" s="62"/>
      <c r="W108" s="62"/>
      <c r="X108" s="62"/>
      <c r="Y108" s="62"/>
      <c r="Z108" s="62"/>
      <c r="AA108" s="62"/>
      <c r="AB108" s="62"/>
      <c r="AC108" s="62"/>
    </row>
    <row r="109" spans="1:29">
      <c r="A109" s="63" t="s">
        <v>122</v>
      </c>
      <c r="B109" s="21"/>
      <c r="C109" s="42"/>
      <c r="D109" s="42"/>
      <c r="E109" s="42"/>
      <c r="F109" s="42"/>
      <c r="G109" s="42"/>
      <c r="H109" s="42"/>
      <c r="I109" s="42"/>
      <c r="J109" s="42"/>
      <c r="K109" s="42"/>
      <c r="L109" s="42"/>
      <c r="M109" s="42"/>
      <c r="N109" s="42"/>
      <c r="O109" s="21"/>
      <c r="P109" s="21"/>
      <c r="Q109" s="21"/>
      <c r="R109" s="21"/>
      <c r="S109" s="21"/>
      <c r="T109" s="21"/>
      <c r="U109" s="21"/>
      <c r="V109" s="21"/>
      <c r="W109" s="21"/>
      <c r="X109" s="21"/>
      <c r="Y109" s="21"/>
      <c r="Z109" s="21"/>
      <c r="AA109" s="21"/>
      <c r="AB109" s="21"/>
      <c r="AC109" s="21"/>
    </row>
    <row r="110" spans="1:29">
      <c r="A110" s="46"/>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row>
    <row r="111" spans="1:29" ht="30">
      <c r="A111" s="38" t="s">
        <v>123</v>
      </c>
      <c r="B111" s="34" t="s">
        <v>124</v>
      </c>
      <c r="C111" s="39">
        <v>3048141</v>
      </c>
      <c r="D111" s="39">
        <v>2723689</v>
      </c>
      <c r="E111" s="40">
        <v>2708719</v>
      </c>
      <c r="F111" s="39">
        <v>2708719</v>
      </c>
      <c r="G111" s="39">
        <v>2720144.47</v>
      </c>
      <c r="H111" s="40">
        <v>2351710</v>
      </c>
      <c r="I111" s="39">
        <v>2529541</v>
      </c>
      <c r="J111" s="39">
        <v>3049216</v>
      </c>
      <c r="K111" s="40">
        <v>2763887</v>
      </c>
      <c r="L111" s="39">
        <v>3002202</v>
      </c>
      <c r="M111" s="55">
        <v>2889869</v>
      </c>
      <c r="N111" s="40">
        <v>3284289</v>
      </c>
      <c r="O111" s="14"/>
      <c r="P111" s="14"/>
      <c r="Q111" s="14"/>
      <c r="R111" s="14"/>
      <c r="S111" s="14"/>
      <c r="T111" s="14"/>
      <c r="U111" s="14"/>
      <c r="V111" s="14"/>
      <c r="W111" s="14"/>
      <c r="X111" s="14"/>
      <c r="Y111" s="14"/>
      <c r="Z111" s="14"/>
      <c r="AA111" s="14"/>
      <c r="AB111" s="14"/>
      <c r="AC111" s="14"/>
    </row>
    <row r="112" spans="1:29">
      <c r="A112" s="41" t="s">
        <v>54</v>
      </c>
      <c r="B112" s="21"/>
      <c r="C112" s="42"/>
      <c r="D112" s="42"/>
      <c r="E112" s="42"/>
      <c r="F112" s="42"/>
      <c r="G112" s="42"/>
      <c r="H112" s="42"/>
      <c r="I112" s="42"/>
      <c r="J112" s="42"/>
      <c r="K112" s="43"/>
      <c r="L112" s="42"/>
      <c r="M112" s="43"/>
      <c r="N112" s="42"/>
      <c r="O112" s="21"/>
      <c r="P112" s="21"/>
      <c r="Q112" s="21"/>
      <c r="R112" s="21"/>
      <c r="S112" s="21"/>
      <c r="T112" s="21"/>
      <c r="U112" s="21"/>
      <c r="V112" s="21"/>
      <c r="W112" s="21"/>
      <c r="X112" s="21"/>
      <c r="Y112" s="21"/>
      <c r="Z112" s="21"/>
      <c r="AA112" s="21"/>
      <c r="AB112" s="21"/>
      <c r="AC112" s="21"/>
    </row>
    <row r="113" spans="1:29" ht="45">
      <c r="A113" s="41" t="s">
        <v>125</v>
      </c>
      <c r="B113" s="62"/>
      <c r="C113" s="43"/>
      <c r="D113" s="43"/>
      <c r="E113" s="43"/>
      <c r="F113" s="43"/>
      <c r="G113" s="43"/>
      <c r="H113" s="43"/>
      <c r="I113" s="43"/>
      <c r="J113" s="43"/>
      <c r="K113" s="43"/>
      <c r="L113" s="43"/>
      <c r="M113" s="43"/>
      <c r="N113" s="43"/>
      <c r="O113" s="62"/>
      <c r="P113" s="62"/>
      <c r="Q113" s="62"/>
      <c r="R113" s="62"/>
      <c r="S113" s="62"/>
      <c r="T113" s="62"/>
      <c r="U113" s="62"/>
      <c r="V113" s="62"/>
      <c r="W113" s="62"/>
      <c r="X113" s="62"/>
      <c r="Y113" s="62"/>
      <c r="Z113" s="62"/>
      <c r="AA113" s="62"/>
      <c r="AB113" s="62"/>
      <c r="AC113" s="62"/>
    </row>
    <row r="114" spans="1:29" ht="30">
      <c r="A114" s="63" t="s">
        <v>126</v>
      </c>
      <c r="B114" s="21"/>
      <c r="C114" s="42"/>
      <c r="D114" s="42"/>
      <c r="E114" s="42"/>
      <c r="F114" s="42"/>
      <c r="G114" s="42"/>
      <c r="H114" s="42"/>
      <c r="I114" s="42"/>
      <c r="J114" s="42"/>
      <c r="K114" s="42"/>
      <c r="L114" s="42"/>
      <c r="M114" s="42"/>
      <c r="N114" s="42"/>
      <c r="O114" s="21"/>
      <c r="P114" s="21"/>
      <c r="Q114" s="21"/>
      <c r="R114" s="21"/>
      <c r="S114" s="21"/>
      <c r="T114" s="21"/>
      <c r="U114" s="21"/>
      <c r="V114" s="21"/>
      <c r="W114" s="21"/>
      <c r="X114" s="21"/>
      <c r="Y114" s="21"/>
      <c r="Z114" s="21"/>
      <c r="AA114" s="21"/>
      <c r="AB114" s="21"/>
      <c r="AC114" s="21"/>
    </row>
    <row r="115" spans="1:29">
      <c r="A115" s="46"/>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row>
    <row r="116" spans="1:29" ht="30">
      <c r="A116" s="38" t="s">
        <v>127</v>
      </c>
      <c r="B116" s="34" t="s">
        <v>128</v>
      </c>
      <c r="C116" s="47">
        <v>0</v>
      </c>
      <c r="D116" s="47">
        <v>0</v>
      </c>
      <c r="E116" s="48">
        <v>0</v>
      </c>
      <c r="F116" s="47">
        <v>0</v>
      </c>
      <c r="G116" s="47">
        <v>0</v>
      </c>
      <c r="H116" s="48">
        <v>0</v>
      </c>
      <c r="I116" s="47">
        <v>0</v>
      </c>
      <c r="J116" s="47">
        <v>0</v>
      </c>
      <c r="K116" s="48">
        <v>0</v>
      </c>
      <c r="L116" s="47">
        <v>0</v>
      </c>
      <c r="M116" s="50">
        <v>0</v>
      </c>
      <c r="N116" s="48">
        <v>0</v>
      </c>
      <c r="O116" s="14"/>
      <c r="P116" s="14"/>
      <c r="Q116" s="14"/>
      <c r="R116" s="14"/>
      <c r="S116" s="14"/>
      <c r="T116" s="14"/>
      <c r="U116" s="14"/>
      <c r="V116" s="14"/>
      <c r="W116" s="14"/>
      <c r="X116" s="14"/>
      <c r="Y116" s="14"/>
      <c r="Z116" s="14"/>
      <c r="AA116" s="14"/>
      <c r="AB116" s="14"/>
      <c r="AC116" s="14"/>
    </row>
    <row r="117" spans="1:29">
      <c r="A117" s="41" t="s">
        <v>54</v>
      </c>
      <c r="B117" s="21"/>
      <c r="C117" s="42"/>
      <c r="D117" s="42"/>
      <c r="E117" s="42"/>
      <c r="F117" s="42"/>
      <c r="G117" s="42"/>
      <c r="H117" s="42"/>
      <c r="I117" s="42"/>
      <c r="J117" s="42"/>
      <c r="K117" s="42"/>
      <c r="L117" s="42"/>
      <c r="M117" s="42"/>
      <c r="N117" s="42"/>
      <c r="O117" s="21"/>
      <c r="P117" s="21"/>
      <c r="Q117" s="21"/>
      <c r="R117" s="21"/>
      <c r="S117" s="21"/>
      <c r="T117" s="21"/>
      <c r="U117" s="21"/>
      <c r="V117" s="21"/>
      <c r="W117" s="21"/>
      <c r="X117" s="21"/>
      <c r="Y117" s="21"/>
      <c r="Z117" s="21"/>
      <c r="AA117" s="21"/>
      <c r="AB117" s="21"/>
      <c r="AC117" s="21"/>
    </row>
    <row r="118" spans="1:29" ht="45">
      <c r="A118" s="41" t="s">
        <v>129</v>
      </c>
      <c r="B118" s="21"/>
      <c r="C118" s="42"/>
      <c r="D118" s="42"/>
      <c r="E118" s="42"/>
      <c r="F118" s="42"/>
      <c r="G118" s="42"/>
      <c r="H118" s="42"/>
      <c r="I118" s="42"/>
      <c r="J118" s="42"/>
      <c r="K118" s="42"/>
      <c r="L118" s="42"/>
      <c r="M118" s="42"/>
      <c r="N118" s="42"/>
      <c r="O118" s="21"/>
      <c r="P118" s="21"/>
      <c r="Q118" s="21"/>
      <c r="R118" s="21"/>
      <c r="S118" s="21"/>
      <c r="T118" s="21"/>
      <c r="U118" s="21"/>
      <c r="V118" s="21"/>
      <c r="W118" s="21"/>
      <c r="X118" s="21"/>
      <c r="Y118" s="21"/>
      <c r="Z118" s="21"/>
      <c r="AA118" s="21"/>
      <c r="AB118" s="21"/>
      <c r="AC118" s="21"/>
    </row>
    <row r="119" spans="1:29" ht="30">
      <c r="A119" s="44" t="s">
        <v>130</v>
      </c>
      <c r="B119" s="21"/>
      <c r="C119" s="42"/>
      <c r="D119" s="42"/>
      <c r="E119" s="42"/>
      <c r="F119" s="42"/>
      <c r="G119" s="42"/>
      <c r="H119" s="42"/>
      <c r="I119" s="42"/>
      <c r="J119" s="42"/>
      <c r="K119" s="42"/>
      <c r="L119" s="42"/>
      <c r="M119" s="42"/>
      <c r="N119" s="42"/>
      <c r="O119" s="21"/>
      <c r="P119" s="21"/>
      <c r="Q119" s="21"/>
      <c r="R119" s="21"/>
      <c r="S119" s="21"/>
      <c r="T119" s="21"/>
      <c r="U119" s="21"/>
      <c r="V119" s="21"/>
      <c r="W119" s="21"/>
      <c r="X119" s="21"/>
      <c r="Y119" s="21"/>
      <c r="Z119" s="21"/>
      <c r="AA119" s="21"/>
      <c r="AB119" s="21"/>
      <c r="AC119" s="21"/>
    </row>
    <row r="120" spans="1:29" ht="30">
      <c r="A120" s="66" t="s">
        <v>131</v>
      </c>
      <c r="B120" s="21"/>
      <c r="C120" s="42"/>
      <c r="D120" s="42"/>
      <c r="E120" s="42"/>
      <c r="F120" s="42"/>
      <c r="G120" s="42"/>
      <c r="H120" s="42"/>
      <c r="I120" s="42"/>
      <c r="J120" s="42"/>
      <c r="K120" s="42"/>
      <c r="L120" s="42"/>
      <c r="M120" s="42"/>
      <c r="N120" s="42"/>
      <c r="O120" s="21"/>
      <c r="P120" s="21"/>
      <c r="Q120" s="21"/>
      <c r="R120" s="21"/>
      <c r="S120" s="21"/>
      <c r="T120" s="21"/>
      <c r="U120" s="21"/>
      <c r="V120" s="21"/>
      <c r="W120" s="21"/>
      <c r="X120" s="21"/>
      <c r="Y120" s="21"/>
      <c r="Z120" s="21"/>
      <c r="AA120" s="21"/>
      <c r="AB120" s="21"/>
      <c r="AC120" s="21"/>
    </row>
    <row r="121" spans="1:29">
      <c r="A121" s="46"/>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spans="1:29" ht="30">
      <c r="A122" s="52" t="s">
        <v>132</v>
      </c>
      <c r="B122" s="21"/>
      <c r="C122" s="64">
        <f t="shared" ref="C122:N122" si="6">C107</f>
        <v>3699494</v>
      </c>
      <c r="D122" s="65">
        <f t="shared" si="6"/>
        <v>3431385</v>
      </c>
      <c r="E122" s="64">
        <f t="shared" si="6"/>
        <v>3774050</v>
      </c>
      <c r="F122" s="65">
        <f t="shared" si="6"/>
        <v>3773507</v>
      </c>
      <c r="G122" s="64">
        <f t="shared" si="6"/>
        <v>4267745</v>
      </c>
      <c r="H122" s="65">
        <f t="shared" si="6"/>
        <v>4217913.16</v>
      </c>
      <c r="I122" s="64">
        <f t="shared" si="6"/>
        <v>4218377</v>
      </c>
      <c r="J122" s="65">
        <f t="shared" si="6"/>
        <v>4163051</v>
      </c>
      <c r="K122" s="64">
        <f t="shared" si="6"/>
        <v>3859761</v>
      </c>
      <c r="L122" s="65">
        <f t="shared" si="6"/>
        <v>4085129.34</v>
      </c>
      <c r="M122" s="64">
        <f t="shared" si="6"/>
        <v>3943040</v>
      </c>
      <c r="N122" s="65">
        <f t="shared" si="6"/>
        <v>4224498</v>
      </c>
      <c r="O122" s="21"/>
      <c r="P122" s="21"/>
      <c r="Q122" s="21"/>
      <c r="R122" s="21"/>
      <c r="S122" s="21"/>
      <c r="T122" s="21"/>
      <c r="U122" s="21"/>
      <c r="V122" s="21"/>
      <c r="W122" s="21"/>
      <c r="X122" s="21"/>
      <c r="Y122" s="21"/>
      <c r="Z122" s="21"/>
      <c r="AA122" s="21"/>
      <c r="AB122" s="21"/>
      <c r="AC122" s="21"/>
    </row>
    <row r="123" spans="1:29" ht="30">
      <c r="A123" s="53" t="s">
        <v>133</v>
      </c>
      <c r="B123" s="62"/>
      <c r="C123" s="43"/>
      <c r="D123" s="43"/>
      <c r="E123" s="43"/>
      <c r="F123" s="43"/>
      <c r="G123" s="43"/>
      <c r="H123" s="43"/>
      <c r="I123" s="43"/>
      <c r="J123" s="43"/>
      <c r="K123" s="43"/>
      <c r="L123" s="43"/>
      <c r="M123" s="43"/>
      <c r="N123" s="43"/>
      <c r="O123" s="62"/>
      <c r="P123" s="62"/>
      <c r="Q123" s="62"/>
      <c r="R123" s="62"/>
      <c r="S123" s="62"/>
      <c r="T123" s="62"/>
      <c r="U123" s="62"/>
      <c r="V123" s="62"/>
      <c r="W123" s="62"/>
      <c r="X123" s="62"/>
      <c r="Y123" s="62"/>
      <c r="Z123" s="62"/>
      <c r="AA123" s="62"/>
      <c r="AB123" s="62"/>
      <c r="AC123" s="62"/>
    </row>
    <row r="124" spans="1:29">
      <c r="A124" s="46"/>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row>
    <row r="125" spans="1:29" ht="30">
      <c r="A125" s="38" t="s">
        <v>134</v>
      </c>
      <c r="B125" s="34" t="s">
        <v>135</v>
      </c>
      <c r="C125" s="39">
        <v>96</v>
      </c>
      <c r="D125" s="39">
        <v>96</v>
      </c>
      <c r="E125" s="40">
        <v>89.89</v>
      </c>
      <c r="F125" s="39">
        <v>98.19</v>
      </c>
      <c r="G125" s="39">
        <v>109</v>
      </c>
      <c r="H125" s="40">
        <v>109</v>
      </c>
      <c r="I125" s="39">
        <v>93.93</v>
      </c>
      <c r="J125" s="39">
        <v>72.78</v>
      </c>
      <c r="K125" s="40">
        <v>97.87</v>
      </c>
      <c r="L125" s="39">
        <v>105.04</v>
      </c>
      <c r="M125" s="55">
        <v>95.2</v>
      </c>
      <c r="N125" s="40">
        <v>91.48</v>
      </c>
      <c r="O125" s="14"/>
      <c r="P125" s="14"/>
      <c r="Q125" s="14"/>
      <c r="R125" s="14"/>
      <c r="S125" s="14"/>
      <c r="T125" s="14"/>
      <c r="U125" s="14"/>
      <c r="V125" s="14"/>
      <c r="W125" s="14"/>
      <c r="X125" s="14"/>
      <c r="Y125" s="14"/>
      <c r="Z125" s="14"/>
      <c r="AA125" s="14"/>
      <c r="AB125" s="14"/>
      <c r="AC125" s="14"/>
    </row>
    <row r="126" spans="1:29">
      <c r="A126" s="41" t="s">
        <v>54</v>
      </c>
      <c r="B126" s="21"/>
      <c r="C126" s="42"/>
      <c r="D126" s="42"/>
      <c r="E126" s="42"/>
      <c r="F126" s="42"/>
      <c r="G126" s="42"/>
      <c r="H126" s="42"/>
      <c r="I126" s="42"/>
      <c r="J126" s="42"/>
      <c r="K126" s="42"/>
      <c r="L126" s="42"/>
      <c r="M126" s="42"/>
      <c r="N126" s="42"/>
      <c r="O126" s="21"/>
      <c r="P126" s="21"/>
      <c r="Q126" s="21"/>
      <c r="R126" s="21"/>
      <c r="S126" s="21"/>
      <c r="T126" s="21"/>
      <c r="U126" s="21"/>
      <c r="V126" s="21"/>
      <c r="W126" s="21"/>
      <c r="X126" s="21"/>
      <c r="Y126" s="21"/>
      <c r="Z126" s="21"/>
      <c r="AA126" s="21"/>
      <c r="AB126" s="21"/>
      <c r="AC126" s="21"/>
    </row>
    <row r="127" spans="1:29" ht="45">
      <c r="A127" s="44" t="s">
        <v>136</v>
      </c>
      <c r="B127" s="21"/>
      <c r="C127" s="42"/>
      <c r="D127" s="42"/>
      <c r="E127" s="42"/>
      <c r="F127" s="42"/>
      <c r="G127" s="42"/>
      <c r="H127" s="42"/>
      <c r="I127" s="42"/>
      <c r="J127" s="42"/>
      <c r="K127" s="42"/>
      <c r="L127" s="42"/>
      <c r="M127" s="42"/>
      <c r="N127" s="42"/>
      <c r="O127" s="21"/>
      <c r="P127" s="21"/>
      <c r="Q127" s="21"/>
      <c r="R127" s="21"/>
      <c r="S127" s="21"/>
      <c r="T127" s="21"/>
      <c r="U127" s="21"/>
      <c r="V127" s="21"/>
      <c r="W127" s="21"/>
      <c r="X127" s="21"/>
      <c r="Y127" s="21"/>
      <c r="Z127" s="21"/>
      <c r="AA127" s="21"/>
      <c r="AB127" s="21"/>
      <c r="AC127" s="21"/>
    </row>
    <row r="128" spans="1:29">
      <c r="A128" s="46"/>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row>
    <row r="129" spans="1:29" ht="30">
      <c r="A129" s="38" t="s">
        <v>137</v>
      </c>
      <c r="B129" s="34" t="s">
        <v>138</v>
      </c>
      <c r="C129" s="39">
        <v>127</v>
      </c>
      <c r="D129" s="39">
        <v>114</v>
      </c>
      <c r="E129" s="40">
        <v>99</v>
      </c>
      <c r="F129" s="39">
        <v>115</v>
      </c>
      <c r="G129" s="39">
        <v>119</v>
      </c>
      <c r="H129" s="40">
        <v>118.3</v>
      </c>
      <c r="I129" s="39">
        <v>113.14</v>
      </c>
      <c r="J129" s="39">
        <v>90</v>
      </c>
      <c r="K129" s="40">
        <v>109</v>
      </c>
      <c r="L129" s="39">
        <v>113</v>
      </c>
      <c r="M129" s="55">
        <v>121</v>
      </c>
      <c r="N129" s="40">
        <v>104</v>
      </c>
      <c r="O129" s="14"/>
      <c r="P129" s="14"/>
      <c r="Q129" s="14"/>
      <c r="R129" s="14"/>
      <c r="S129" s="14"/>
      <c r="T129" s="14"/>
      <c r="U129" s="14"/>
      <c r="V129" s="14"/>
      <c r="W129" s="14"/>
      <c r="X129" s="14"/>
      <c r="Y129" s="14"/>
      <c r="Z129" s="14"/>
      <c r="AA129" s="14"/>
      <c r="AB129" s="14"/>
      <c r="AC129" s="14"/>
    </row>
    <row r="130" spans="1:29">
      <c r="A130" s="41" t="s">
        <v>54</v>
      </c>
      <c r="B130" s="21"/>
      <c r="C130" s="42"/>
      <c r="D130" s="42"/>
      <c r="E130" s="42"/>
      <c r="F130" s="42"/>
      <c r="G130" s="42"/>
      <c r="H130" s="42"/>
      <c r="I130" s="42"/>
      <c r="J130" s="42"/>
      <c r="K130" s="42"/>
      <c r="L130" s="42"/>
      <c r="M130" s="42"/>
      <c r="N130" s="42"/>
      <c r="O130" s="21"/>
      <c r="P130" s="21"/>
      <c r="Q130" s="21"/>
      <c r="R130" s="21"/>
      <c r="S130" s="21"/>
      <c r="T130" s="21"/>
      <c r="U130" s="21"/>
      <c r="V130" s="21"/>
      <c r="W130" s="21"/>
      <c r="X130" s="21"/>
      <c r="Y130" s="21"/>
      <c r="Z130" s="21"/>
      <c r="AA130" s="21"/>
      <c r="AB130" s="21"/>
      <c r="AC130" s="21"/>
    </row>
    <row r="131" spans="1:29">
      <c r="A131" s="41" t="s">
        <v>139</v>
      </c>
      <c r="B131" s="21"/>
      <c r="C131" s="42"/>
      <c r="D131" s="42"/>
      <c r="E131" s="42"/>
      <c r="F131" s="42"/>
      <c r="G131" s="42"/>
      <c r="H131" s="42"/>
      <c r="I131" s="42"/>
      <c r="J131" s="42"/>
      <c r="K131" s="42"/>
      <c r="L131" s="42"/>
      <c r="M131" s="42"/>
      <c r="N131" s="42"/>
      <c r="O131" s="21"/>
      <c r="P131" s="21"/>
      <c r="Q131" s="21"/>
      <c r="R131" s="21"/>
      <c r="S131" s="21"/>
      <c r="T131" s="21"/>
      <c r="U131" s="21"/>
      <c r="V131" s="21"/>
      <c r="W131" s="21"/>
      <c r="X131" s="21"/>
      <c r="Y131" s="21"/>
      <c r="Z131" s="21"/>
      <c r="AA131" s="21"/>
      <c r="AB131" s="21"/>
      <c r="AC131" s="21"/>
    </row>
    <row r="132" spans="1:29" ht="45">
      <c r="A132" s="44" t="s">
        <v>140</v>
      </c>
      <c r="B132" s="21"/>
      <c r="C132" s="42"/>
      <c r="D132" s="42"/>
      <c r="E132" s="42"/>
      <c r="F132" s="42"/>
      <c r="G132" s="42"/>
      <c r="H132" s="42"/>
      <c r="I132" s="42"/>
      <c r="J132" s="42"/>
      <c r="K132" s="42"/>
      <c r="L132" s="42"/>
      <c r="M132" s="42"/>
      <c r="N132" s="42"/>
      <c r="O132" s="21"/>
      <c r="P132" s="21"/>
      <c r="Q132" s="21"/>
      <c r="R132" s="21"/>
      <c r="S132" s="21"/>
      <c r="T132" s="21"/>
      <c r="U132" s="21"/>
      <c r="V132" s="21"/>
      <c r="W132" s="21"/>
      <c r="X132" s="21"/>
      <c r="Y132" s="21"/>
      <c r="Z132" s="21"/>
      <c r="AA132" s="21"/>
      <c r="AB132" s="21"/>
      <c r="AC132" s="21"/>
    </row>
    <row r="133" spans="1:29">
      <c r="A133" s="46"/>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row>
    <row r="134" spans="1:29">
      <c r="A134" s="38" t="s">
        <v>141</v>
      </c>
      <c r="B134" s="34" t="s">
        <v>142</v>
      </c>
      <c r="C134" s="39">
        <v>10647</v>
      </c>
      <c r="D134" s="39">
        <v>10647</v>
      </c>
      <c r="E134" s="40">
        <v>10647</v>
      </c>
      <c r="F134" s="39">
        <v>10647</v>
      </c>
      <c r="G134" s="39">
        <v>10647</v>
      </c>
      <c r="H134" s="40">
        <v>10647</v>
      </c>
      <c r="I134" s="39">
        <v>10647</v>
      </c>
      <c r="J134" s="39">
        <v>10647</v>
      </c>
      <c r="K134" s="40">
        <v>10647</v>
      </c>
      <c r="L134" s="39">
        <v>10647</v>
      </c>
      <c r="M134" s="55">
        <v>10647</v>
      </c>
      <c r="N134" s="40">
        <v>10647</v>
      </c>
      <c r="O134" s="14"/>
      <c r="P134" s="14"/>
      <c r="Q134" s="14"/>
      <c r="R134" s="14"/>
      <c r="S134" s="14"/>
      <c r="T134" s="14"/>
      <c r="U134" s="14"/>
      <c r="V134" s="14"/>
      <c r="W134" s="14"/>
      <c r="X134" s="14"/>
      <c r="Y134" s="14"/>
      <c r="Z134" s="14"/>
      <c r="AA134" s="14"/>
      <c r="AB134" s="14"/>
      <c r="AC134" s="14"/>
    </row>
    <row r="135" spans="1:29">
      <c r="A135" s="41" t="s">
        <v>54</v>
      </c>
      <c r="B135" s="21"/>
      <c r="C135" s="42"/>
      <c r="D135" s="42"/>
      <c r="E135" s="42"/>
      <c r="F135" s="42"/>
      <c r="G135" s="42"/>
      <c r="H135" s="42"/>
      <c r="I135" s="42"/>
      <c r="J135" s="42"/>
      <c r="K135" s="42"/>
      <c r="L135" s="42"/>
      <c r="M135" s="42"/>
      <c r="N135" s="42"/>
      <c r="O135" s="21"/>
      <c r="P135" s="21"/>
      <c r="Q135" s="21"/>
      <c r="R135" s="21"/>
      <c r="S135" s="21"/>
      <c r="T135" s="21"/>
      <c r="U135" s="21"/>
      <c r="V135" s="21"/>
      <c r="W135" s="21"/>
      <c r="X135" s="21"/>
      <c r="Y135" s="21"/>
      <c r="Z135" s="21"/>
      <c r="AA135" s="21"/>
      <c r="AB135" s="21"/>
      <c r="AC135" s="21"/>
    </row>
    <row r="136" spans="1:29" ht="30">
      <c r="A136" s="44" t="s">
        <v>143</v>
      </c>
      <c r="B136" s="21"/>
      <c r="C136" s="42"/>
      <c r="D136" s="42"/>
      <c r="E136" s="42"/>
      <c r="F136" s="42"/>
      <c r="G136" s="42"/>
      <c r="H136" s="42"/>
      <c r="I136" s="42"/>
      <c r="J136" s="42"/>
      <c r="K136" s="42"/>
      <c r="L136" s="42"/>
      <c r="M136" s="42"/>
      <c r="N136" s="42"/>
      <c r="O136" s="21"/>
      <c r="P136" s="21"/>
      <c r="Q136" s="21"/>
      <c r="R136" s="21"/>
      <c r="S136" s="21"/>
      <c r="T136" s="21"/>
      <c r="U136" s="21"/>
      <c r="V136" s="21"/>
      <c r="W136" s="21"/>
      <c r="X136" s="21"/>
      <c r="Y136" s="21"/>
      <c r="Z136" s="21"/>
      <c r="AA136" s="21"/>
      <c r="AB136" s="21"/>
      <c r="AC136" s="21"/>
    </row>
    <row r="137" spans="1:29">
      <c r="A137" s="46"/>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row>
    <row r="138" spans="1:29">
      <c r="A138" s="38" t="s">
        <v>144</v>
      </c>
      <c r="B138" s="34" t="s">
        <v>145</v>
      </c>
      <c r="C138" s="47">
        <v>80</v>
      </c>
      <c r="D138" s="47">
        <v>80</v>
      </c>
      <c r="E138" s="48">
        <v>80</v>
      </c>
      <c r="F138" s="47">
        <v>80</v>
      </c>
      <c r="G138" s="47">
        <v>80</v>
      </c>
      <c r="H138" s="48">
        <v>80</v>
      </c>
      <c r="I138" s="47">
        <v>80</v>
      </c>
      <c r="J138" s="47">
        <v>80</v>
      </c>
      <c r="K138" s="48">
        <v>80</v>
      </c>
      <c r="L138" s="47">
        <v>80</v>
      </c>
      <c r="M138" s="50">
        <v>80</v>
      </c>
      <c r="N138" s="48">
        <v>80</v>
      </c>
      <c r="O138" s="14"/>
      <c r="P138" s="14"/>
      <c r="Q138" s="14"/>
      <c r="R138" s="14"/>
      <c r="S138" s="14"/>
      <c r="T138" s="14"/>
      <c r="U138" s="14"/>
      <c r="V138" s="14"/>
      <c r="W138" s="14"/>
      <c r="X138" s="14"/>
      <c r="Y138" s="14"/>
      <c r="Z138" s="14"/>
      <c r="AA138" s="14"/>
      <c r="AB138" s="14"/>
      <c r="AC138" s="14"/>
    </row>
    <row r="139" spans="1:29">
      <c r="A139" s="41" t="s">
        <v>54</v>
      </c>
      <c r="B139" s="21"/>
      <c r="C139" s="42"/>
      <c r="D139" s="42"/>
      <c r="E139" s="42"/>
      <c r="F139" s="42"/>
      <c r="G139" s="42"/>
      <c r="H139" s="42"/>
      <c r="I139" s="42"/>
      <c r="J139" s="42"/>
      <c r="K139" s="42"/>
      <c r="L139" s="42"/>
      <c r="M139" s="42"/>
      <c r="N139" s="42"/>
      <c r="O139" s="21"/>
      <c r="P139" s="21"/>
      <c r="Q139" s="21"/>
      <c r="R139" s="21"/>
      <c r="S139" s="21"/>
      <c r="T139" s="21"/>
      <c r="U139" s="21"/>
      <c r="V139" s="21"/>
      <c r="W139" s="21"/>
      <c r="X139" s="21"/>
      <c r="Y139" s="21"/>
      <c r="Z139" s="21"/>
      <c r="AA139" s="21"/>
      <c r="AB139" s="21"/>
      <c r="AC139" s="21"/>
    </row>
    <row r="140" spans="1:29" ht="30">
      <c r="A140" s="44" t="s">
        <v>146</v>
      </c>
      <c r="B140" s="21"/>
      <c r="C140" s="42"/>
      <c r="D140" s="42"/>
      <c r="E140" s="42"/>
      <c r="F140" s="42"/>
      <c r="G140" s="42"/>
      <c r="H140" s="42"/>
      <c r="I140" s="42"/>
      <c r="J140" s="42"/>
      <c r="K140" s="42"/>
      <c r="L140" s="42"/>
      <c r="M140" s="42"/>
      <c r="N140" s="42"/>
      <c r="O140" s="21"/>
      <c r="P140" s="21"/>
      <c r="Q140" s="21"/>
      <c r="R140" s="21"/>
      <c r="S140" s="21"/>
      <c r="T140" s="21"/>
      <c r="U140" s="21"/>
      <c r="V140" s="21"/>
      <c r="W140" s="21"/>
      <c r="X140" s="21"/>
      <c r="Y140" s="21"/>
      <c r="Z140" s="21"/>
      <c r="AA140" s="21"/>
      <c r="AB140" s="21"/>
      <c r="AC140" s="21"/>
    </row>
    <row r="141" spans="1:29">
      <c r="A141" s="46"/>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row>
    <row r="142" spans="1:29">
      <c r="A142" s="38" t="s">
        <v>147</v>
      </c>
      <c r="B142" s="34" t="s">
        <v>148</v>
      </c>
      <c r="C142" s="47">
        <v>50</v>
      </c>
      <c r="D142" s="47">
        <v>50</v>
      </c>
      <c r="E142" s="48">
        <v>50</v>
      </c>
      <c r="F142" s="47">
        <v>50</v>
      </c>
      <c r="G142" s="47">
        <v>50</v>
      </c>
      <c r="H142" s="48">
        <v>50</v>
      </c>
      <c r="I142" s="47">
        <v>50</v>
      </c>
      <c r="J142" s="47">
        <v>50</v>
      </c>
      <c r="K142" s="48">
        <v>50</v>
      </c>
      <c r="L142" s="47">
        <v>50</v>
      </c>
      <c r="M142" s="50">
        <v>50</v>
      </c>
      <c r="N142" s="48">
        <v>50</v>
      </c>
      <c r="O142" s="14"/>
      <c r="P142" s="14"/>
      <c r="Q142" s="14"/>
      <c r="R142" s="14"/>
      <c r="S142" s="14"/>
      <c r="T142" s="14"/>
      <c r="U142" s="14"/>
      <c r="V142" s="14"/>
      <c r="W142" s="14"/>
      <c r="X142" s="14"/>
      <c r="Y142" s="14"/>
      <c r="Z142" s="14"/>
      <c r="AA142" s="14"/>
      <c r="AB142" s="14"/>
      <c r="AC142" s="14"/>
    </row>
    <row r="143" spans="1:29">
      <c r="A143" s="41" t="s">
        <v>54</v>
      </c>
      <c r="B143" s="21"/>
      <c r="C143" s="42"/>
      <c r="D143" s="42"/>
      <c r="E143" s="42"/>
      <c r="F143" s="42"/>
      <c r="G143" s="42"/>
      <c r="H143" s="42"/>
      <c r="I143" s="42"/>
      <c r="J143" s="42"/>
      <c r="K143" s="42"/>
      <c r="L143" s="42"/>
      <c r="M143" s="42"/>
      <c r="N143" s="42"/>
      <c r="O143" s="21"/>
      <c r="P143" s="21"/>
      <c r="Q143" s="21"/>
      <c r="R143" s="21"/>
      <c r="S143" s="21"/>
      <c r="T143" s="21"/>
      <c r="U143" s="21"/>
      <c r="V143" s="21"/>
      <c r="W143" s="21"/>
      <c r="X143" s="21"/>
      <c r="Y143" s="21"/>
      <c r="Z143" s="21"/>
      <c r="AA143" s="21"/>
      <c r="AB143" s="21"/>
      <c r="AC143" s="21"/>
    </row>
    <row r="144" spans="1:29" ht="30">
      <c r="A144" s="41" t="s">
        <v>149</v>
      </c>
      <c r="B144" s="21"/>
      <c r="C144" s="42"/>
      <c r="D144" s="42"/>
      <c r="E144" s="42"/>
      <c r="F144" s="42"/>
      <c r="G144" s="42"/>
      <c r="H144" s="42"/>
      <c r="I144" s="42"/>
      <c r="J144" s="42"/>
      <c r="K144" s="42"/>
      <c r="L144" s="42"/>
      <c r="M144" s="42"/>
      <c r="N144" s="42"/>
      <c r="O144" s="21"/>
      <c r="P144" s="21"/>
      <c r="Q144" s="21"/>
      <c r="R144" s="21"/>
      <c r="S144" s="21"/>
      <c r="T144" s="21"/>
      <c r="U144" s="21"/>
      <c r="V144" s="21"/>
      <c r="W144" s="21"/>
      <c r="X144" s="21"/>
      <c r="Y144" s="21"/>
      <c r="Z144" s="21"/>
      <c r="AA144" s="21"/>
      <c r="AB144" s="21"/>
      <c r="AC144" s="21"/>
    </row>
    <row r="145" spans="1:29" ht="90">
      <c r="A145" s="44" t="s">
        <v>150</v>
      </c>
      <c r="B145" s="21"/>
      <c r="C145" s="42"/>
      <c r="D145" s="42"/>
      <c r="E145" s="42"/>
      <c r="F145" s="42"/>
      <c r="G145" s="42"/>
      <c r="H145" s="42"/>
      <c r="I145" s="42"/>
      <c r="J145" s="42"/>
      <c r="K145" s="42"/>
      <c r="L145" s="42"/>
      <c r="M145" s="42"/>
      <c r="N145" s="42"/>
      <c r="O145" s="21"/>
      <c r="P145" s="21"/>
      <c r="Q145" s="21"/>
      <c r="R145" s="21"/>
      <c r="S145" s="21"/>
      <c r="T145" s="21"/>
      <c r="U145" s="21"/>
      <c r="V145" s="21"/>
      <c r="W145" s="21"/>
      <c r="X145" s="21"/>
      <c r="Y145" s="21"/>
      <c r="Z145" s="21"/>
      <c r="AA145" s="21"/>
      <c r="AB145" s="21"/>
      <c r="AC145" s="21"/>
    </row>
    <row r="146" spans="1:29">
      <c r="A146" s="44" t="s">
        <v>80</v>
      </c>
      <c r="B146" s="21"/>
      <c r="C146" s="42"/>
      <c r="D146" s="42"/>
      <c r="E146" s="42"/>
      <c r="F146" s="42"/>
      <c r="G146" s="42"/>
      <c r="H146" s="42"/>
      <c r="I146" s="42"/>
      <c r="J146" s="42"/>
      <c r="K146" s="42"/>
      <c r="L146" s="42"/>
      <c r="M146" s="42"/>
      <c r="N146" s="42"/>
      <c r="O146" s="21"/>
      <c r="P146" s="21"/>
      <c r="Q146" s="21"/>
      <c r="R146" s="21"/>
      <c r="S146" s="21"/>
      <c r="T146" s="21"/>
      <c r="U146" s="21"/>
      <c r="V146" s="21"/>
      <c r="W146" s="21"/>
      <c r="X146" s="21"/>
      <c r="Y146" s="21"/>
      <c r="Z146" s="21"/>
      <c r="AA146" s="21"/>
      <c r="AB146" s="21"/>
      <c r="AC146" s="21"/>
    </row>
    <row r="147" spans="1:29" ht="30">
      <c r="A147" s="44" t="s">
        <v>151</v>
      </c>
      <c r="B147" s="21"/>
      <c r="C147" s="42"/>
      <c r="D147" s="42"/>
      <c r="E147" s="42"/>
      <c r="F147" s="42"/>
      <c r="G147" s="42"/>
      <c r="H147" s="42"/>
      <c r="I147" s="42"/>
      <c r="J147" s="42"/>
      <c r="K147" s="42"/>
      <c r="L147" s="42"/>
      <c r="M147" s="42"/>
      <c r="N147" s="42"/>
      <c r="O147" s="21"/>
      <c r="P147" s="21"/>
      <c r="Q147" s="21"/>
      <c r="R147" s="21"/>
      <c r="S147" s="21"/>
      <c r="T147" s="21"/>
      <c r="U147" s="21"/>
      <c r="V147" s="21"/>
      <c r="W147" s="21"/>
      <c r="X147" s="21"/>
      <c r="Y147" s="21"/>
      <c r="Z147" s="21"/>
      <c r="AA147" s="21"/>
      <c r="AB147" s="21"/>
      <c r="AC147" s="21"/>
    </row>
    <row r="148" spans="1:29">
      <c r="A148" s="46"/>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row>
    <row r="149" spans="1:29" ht="30">
      <c r="A149" s="38" t="s">
        <v>152</v>
      </c>
      <c r="B149" s="34" t="s">
        <v>153</v>
      </c>
      <c r="C149" s="47">
        <v>84</v>
      </c>
      <c r="D149" s="47">
        <v>84</v>
      </c>
      <c r="E149" s="48">
        <v>84</v>
      </c>
      <c r="F149" s="47">
        <v>84</v>
      </c>
      <c r="G149" s="47">
        <v>84</v>
      </c>
      <c r="H149" s="48">
        <v>84</v>
      </c>
      <c r="I149" s="47">
        <v>84</v>
      </c>
      <c r="J149" s="47">
        <v>84</v>
      </c>
      <c r="K149" s="48">
        <v>84</v>
      </c>
      <c r="L149" s="47">
        <v>84</v>
      </c>
      <c r="M149" s="50">
        <v>84</v>
      </c>
      <c r="N149" s="48">
        <v>84</v>
      </c>
      <c r="O149" s="14"/>
      <c r="P149" s="14"/>
      <c r="Q149" s="14"/>
      <c r="R149" s="14"/>
      <c r="S149" s="14"/>
      <c r="T149" s="14"/>
      <c r="U149" s="14"/>
      <c r="V149" s="14"/>
      <c r="W149" s="14"/>
      <c r="X149" s="14"/>
      <c r="Y149" s="14"/>
      <c r="Z149" s="14"/>
      <c r="AA149" s="14"/>
      <c r="AB149" s="14"/>
      <c r="AC149" s="14"/>
    </row>
    <row r="150" spans="1:29">
      <c r="A150" s="41" t="s">
        <v>54</v>
      </c>
      <c r="B150" s="21"/>
      <c r="C150" s="42"/>
      <c r="D150" s="42"/>
      <c r="E150" s="42"/>
      <c r="F150" s="42"/>
      <c r="G150" s="42"/>
      <c r="H150" s="42"/>
      <c r="I150" s="42"/>
      <c r="J150" s="42"/>
      <c r="K150" s="42"/>
      <c r="L150" s="42"/>
      <c r="M150" s="42"/>
      <c r="N150" s="42"/>
      <c r="O150" s="42"/>
      <c r="P150" s="21"/>
      <c r="Q150" s="21"/>
      <c r="R150" s="21"/>
      <c r="S150" s="21"/>
      <c r="T150" s="21"/>
      <c r="U150" s="21"/>
      <c r="V150" s="21"/>
      <c r="W150" s="21"/>
      <c r="X150" s="21"/>
      <c r="Y150" s="21"/>
      <c r="Z150" s="21"/>
      <c r="AA150" s="21"/>
      <c r="AB150" s="21"/>
      <c r="AC150" s="21"/>
    </row>
    <row r="151" spans="1:29" ht="45">
      <c r="A151" s="41" t="s">
        <v>154</v>
      </c>
      <c r="B151" s="21"/>
      <c r="C151" s="42"/>
      <c r="D151" s="42"/>
      <c r="E151" s="42"/>
      <c r="F151" s="42"/>
      <c r="G151" s="42"/>
      <c r="H151" s="42"/>
      <c r="I151" s="42"/>
      <c r="J151" s="42"/>
      <c r="K151" s="42"/>
      <c r="L151" s="42"/>
      <c r="M151" s="42"/>
      <c r="N151" s="42"/>
      <c r="O151" s="42"/>
      <c r="P151" s="21"/>
      <c r="Q151" s="21"/>
      <c r="R151" s="21"/>
      <c r="S151" s="21"/>
      <c r="T151" s="21"/>
      <c r="U151" s="21"/>
      <c r="V151" s="21"/>
      <c r="W151" s="21"/>
      <c r="X151" s="21"/>
      <c r="Y151" s="21"/>
      <c r="Z151" s="21"/>
      <c r="AA151" s="21"/>
      <c r="AB151" s="21"/>
      <c r="AC151" s="21"/>
    </row>
    <row r="152" spans="1:29" ht="60">
      <c r="A152" s="44" t="s">
        <v>155</v>
      </c>
      <c r="B152" s="21"/>
      <c r="C152" s="42"/>
      <c r="D152" s="42"/>
      <c r="E152" s="42"/>
      <c r="F152" s="42"/>
      <c r="G152" s="42"/>
      <c r="H152" s="42"/>
      <c r="I152" s="42"/>
      <c r="J152" s="42"/>
      <c r="K152" s="42"/>
      <c r="L152" s="42"/>
      <c r="M152" s="42"/>
      <c r="N152" s="42"/>
      <c r="O152" s="21"/>
      <c r="P152" s="21"/>
      <c r="Q152" s="21"/>
      <c r="R152" s="21"/>
      <c r="S152" s="21"/>
      <c r="T152" s="21"/>
      <c r="U152" s="21"/>
      <c r="V152" s="21"/>
      <c r="W152" s="21"/>
      <c r="X152" s="21"/>
      <c r="Y152" s="21"/>
      <c r="Z152" s="21"/>
      <c r="AA152" s="21"/>
      <c r="AB152" s="21"/>
      <c r="AC152" s="21"/>
    </row>
    <row r="153" spans="1:29" ht="30">
      <c r="A153" s="53" t="s">
        <v>156</v>
      </c>
      <c r="B153" s="21"/>
      <c r="C153" s="42"/>
      <c r="D153" s="42"/>
      <c r="E153" s="42"/>
      <c r="F153" s="42"/>
      <c r="G153" s="42"/>
      <c r="H153" s="42"/>
      <c r="I153" s="42"/>
      <c r="J153" s="42"/>
      <c r="K153" s="42"/>
      <c r="L153" s="42"/>
      <c r="M153" s="42"/>
      <c r="N153" s="42"/>
      <c r="O153" s="21"/>
      <c r="P153" s="21"/>
      <c r="Q153" s="21"/>
      <c r="R153" s="21"/>
      <c r="S153" s="21"/>
      <c r="T153" s="21"/>
      <c r="U153" s="21"/>
      <c r="V153" s="21"/>
      <c r="W153" s="21"/>
      <c r="X153" s="21"/>
      <c r="Y153" s="21"/>
      <c r="Z153" s="21"/>
      <c r="AA153" s="21"/>
      <c r="AB153" s="21"/>
      <c r="AC153" s="21"/>
    </row>
    <row r="154" spans="1:29">
      <c r="A154" s="46"/>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row>
    <row r="155" spans="1:29" ht="30">
      <c r="A155" s="38" t="s">
        <v>157</v>
      </c>
      <c r="B155" s="34" t="s">
        <v>158</v>
      </c>
      <c r="C155" s="47">
        <v>2</v>
      </c>
      <c r="D155" s="47">
        <v>2</v>
      </c>
      <c r="E155" s="48">
        <v>2</v>
      </c>
      <c r="F155" s="47">
        <v>2</v>
      </c>
      <c r="G155" s="47">
        <v>2</v>
      </c>
      <c r="H155" s="48">
        <v>2</v>
      </c>
      <c r="I155" s="47">
        <v>2</v>
      </c>
      <c r="J155" s="47">
        <v>2</v>
      </c>
      <c r="K155" s="48">
        <v>2</v>
      </c>
      <c r="L155" s="47">
        <v>2</v>
      </c>
      <c r="M155" s="50">
        <v>2</v>
      </c>
      <c r="N155" s="48">
        <v>2</v>
      </c>
      <c r="O155" s="14"/>
      <c r="P155" s="14"/>
      <c r="Q155" s="14"/>
      <c r="R155" s="14"/>
      <c r="S155" s="14"/>
      <c r="T155" s="14"/>
      <c r="U155" s="14"/>
      <c r="V155" s="14"/>
      <c r="W155" s="14"/>
      <c r="X155" s="14"/>
      <c r="Y155" s="14"/>
      <c r="Z155" s="14"/>
      <c r="AA155" s="14"/>
      <c r="AB155" s="14"/>
      <c r="AC155" s="14"/>
    </row>
    <row r="156" spans="1:29">
      <c r="A156" s="41" t="s">
        <v>54</v>
      </c>
      <c r="B156" s="21"/>
      <c r="C156" s="42"/>
      <c r="D156" s="42"/>
      <c r="E156" s="42"/>
      <c r="F156" s="42"/>
      <c r="G156" s="42"/>
      <c r="H156" s="42"/>
      <c r="I156" s="42"/>
      <c r="J156" s="42"/>
      <c r="K156" s="42"/>
      <c r="L156" s="42"/>
      <c r="M156" s="42"/>
      <c r="N156" s="42"/>
      <c r="O156" s="21"/>
      <c r="P156" s="21"/>
      <c r="Q156" s="21"/>
      <c r="R156" s="21"/>
      <c r="S156" s="21"/>
      <c r="T156" s="21"/>
      <c r="U156" s="21"/>
      <c r="V156" s="21"/>
      <c r="W156" s="21"/>
      <c r="X156" s="21"/>
      <c r="Y156" s="21"/>
      <c r="Z156" s="21"/>
      <c r="AA156" s="21"/>
      <c r="AB156" s="21"/>
      <c r="AC156" s="21"/>
    </row>
    <row r="157" spans="1:29" ht="60">
      <c r="A157" s="41" t="s">
        <v>159</v>
      </c>
      <c r="B157" s="21"/>
      <c r="C157" s="42"/>
      <c r="D157" s="42"/>
      <c r="E157" s="42"/>
      <c r="F157" s="42"/>
      <c r="G157" s="42"/>
      <c r="H157" s="42"/>
      <c r="I157" s="42"/>
      <c r="J157" s="42"/>
      <c r="K157" s="42"/>
      <c r="L157" s="42"/>
      <c r="M157" s="42"/>
      <c r="N157" s="42"/>
      <c r="O157" s="21"/>
      <c r="P157" s="21"/>
      <c r="Q157" s="21"/>
      <c r="R157" s="21"/>
      <c r="S157" s="21"/>
      <c r="T157" s="21"/>
      <c r="U157" s="21"/>
      <c r="V157" s="21"/>
      <c r="W157" s="21"/>
      <c r="X157" s="21"/>
      <c r="Y157" s="21"/>
      <c r="Z157" s="21"/>
      <c r="AA157" s="21"/>
      <c r="AB157" s="21"/>
      <c r="AC157" s="21"/>
    </row>
    <row r="158" spans="1:29" ht="60">
      <c r="A158" s="44" t="s">
        <v>160</v>
      </c>
      <c r="B158" s="21"/>
      <c r="C158" s="42"/>
      <c r="D158" s="42"/>
      <c r="E158" s="42"/>
      <c r="F158" s="42"/>
      <c r="G158" s="42"/>
      <c r="H158" s="42"/>
      <c r="I158" s="42"/>
      <c r="J158" s="42"/>
      <c r="K158" s="42"/>
      <c r="L158" s="42"/>
      <c r="M158" s="42"/>
      <c r="N158" s="42"/>
      <c r="O158" s="21"/>
      <c r="P158" s="21"/>
      <c r="Q158" s="21"/>
      <c r="R158" s="21"/>
      <c r="S158" s="21"/>
      <c r="T158" s="21"/>
      <c r="U158" s="21"/>
      <c r="V158" s="21"/>
      <c r="W158" s="21"/>
      <c r="X158" s="21"/>
      <c r="Y158" s="21"/>
      <c r="Z158" s="21"/>
      <c r="AA158" s="21"/>
      <c r="AB158" s="21"/>
      <c r="AC158" s="21"/>
    </row>
    <row r="159" spans="1:29" ht="30">
      <c r="A159" s="53" t="s">
        <v>161</v>
      </c>
      <c r="B159" s="21"/>
      <c r="C159" s="42"/>
      <c r="D159" s="42"/>
      <c r="E159" s="42"/>
      <c r="F159" s="42"/>
      <c r="G159" s="42"/>
      <c r="H159" s="42"/>
      <c r="I159" s="42"/>
      <c r="J159" s="42"/>
      <c r="K159" s="42"/>
      <c r="L159" s="42"/>
      <c r="M159" s="42"/>
      <c r="N159" s="42"/>
      <c r="O159" s="21"/>
      <c r="P159" s="21"/>
      <c r="Q159" s="21"/>
      <c r="R159" s="21"/>
      <c r="S159" s="21"/>
      <c r="T159" s="21"/>
      <c r="U159" s="21"/>
      <c r="V159" s="21"/>
      <c r="W159" s="21"/>
      <c r="X159" s="21"/>
      <c r="Y159" s="21"/>
      <c r="Z159" s="21"/>
      <c r="AA159" s="21"/>
      <c r="AB159" s="21"/>
      <c r="AC159" s="21"/>
    </row>
    <row r="160" spans="1:29">
      <c r="A160" s="46"/>
      <c r="B160" s="21"/>
      <c r="C160" s="42"/>
      <c r="D160" s="42"/>
      <c r="E160" s="42"/>
      <c r="F160" s="42"/>
      <c r="G160" s="42"/>
      <c r="H160" s="42"/>
      <c r="I160" s="42"/>
      <c r="J160" s="42"/>
      <c r="K160" s="42"/>
      <c r="L160" s="42"/>
      <c r="M160" s="42"/>
      <c r="N160" s="42"/>
      <c r="O160" s="21"/>
      <c r="P160" s="21"/>
      <c r="Q160" s="21"/>
      <c r="R160" s="21"/>
      <c r="S160" s="21"/>
      <c r="T160" s="21"/>
      <c r="U160" s="21"/>
      <c r="V160" s="21"/>
      <c r="W160" s="21"/>
      <c r="X160" s="21"/>
      <c r="Y160" s="21"/>
      <c r="Z160" s="21"/>
      <c r="AA160" s="21"/>
      <c r="AB160" s="21"/>
      <c r="AC160" s="21"/>
    </row>
    <row r="161" spans="1:29">
      <c r="A161" s="59" t="s">
        <v>162</v>
      </c>
      <c r="B161" s="21"/>
      <c r="C161" s="42"/>
      <c r="D161" s="42"/>
      <c r="E161" s="42"/>
      <c r="F161" s="42"/>
      <c r="G161" s="42"/>
      <c r="H161" s="42"/>
      <c r="I161" s="42"/>
      <c r="J161" s="42"/>
      <c r="K161" s="42"/>
      <c r="L161" s="42"/>
      <c r="M161" s="42"/>
      <c r="N161" s="42"/>
      <c r="O161" s="21"/>
      <c r="P161" s="21"/>
      <c r="Q161" s="21"/>
      <c r="R161" s="21"/>
      <c r="S161" s="21"/>
      <c r="T161" s="21"/>
      <c r="U161" s="21"/>
      <c r="V161" s="21"/>
      <c r="W161" s="21"/>
      <c r="X161" s="21"/>
      <c r="Y161" s="21"/>
      <c r="Z161" s="21"/>
      <c r="AA161" s="21"/>
      <c r="AB161" s="21"/>
      <c r="AC161" s="21"/>
    </row>
    <row r="162" spans="1:29">
      <c r="A162" s="46"/>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row>
    <row r="163" spans="1:29" ht="30">
      <c r="A163" s="38" t="s">
        <v>163</v>
      </c>
      <c r="B163" s="34" t="s">
        <v>164</v>
      </c>
      <c r="C163" s="47">
        <v>77</v>
      </c>
      <c r="D163" s="47">
        <v>77</v>
      </c>
      <c r="E163" s="48">
        <v>76</v>
      </c>
      <c r="F163" s="47">
        <v>76</v>
      </c>
      <c r="G163" s="47">
        <v>76</v>
      </c>
      <c r="H163" s="48">
        <v>73</v>
      </c>
      <c r="I163" s="47">
        <v>78</v>
      </c>
      <c r="J163" s="47">
        <v>77</v>
      </c>
      <c r="K163" s="48">
        <v>80</v>
      </c>
      <c r="L163" s="47">
        <v>80</v>
      </c>
      <c r="M163" s="50">
        <v>78</v>
      </c>
      <c r="N163" s="48">
        <v>78</v>
      </c>
      <c r="O163" s="14"/>
      <c r="P163" s="14"/>
      <c r="Q163" s="14"/>
      <c r="R163" s="14"/>
      <c r="S163" s="14"/>
      <c r="T163" s="14"/>
      <c r="U163" s="14"/>
      <c r="V163" s="14"/>
      <c r="W163" s="14"/>
      <c r="X163" s="14"/>
      <c r="Y163" s="14"/>
      <c r="Z163" s="14"/>
      <c r="AA163" s="14"/>
      <c r="AB163" s="14"/>
      <c r="AC163" s="14"/>
    </row>
    <row r="164" spans="1:29">
      <c r="A164" s="41" t="s">
        <v>54</v>
      </c>
      <c r="B164" s="21"/>
      <c r="C164" s="42"/>
      <c r="D164" s="42"/>
      <c r="E164" s="42"/>
      <c r="F164" s="42"/>
      <c r="G164" s="42"/>
      <c r="H164" s="42"/>
      <c r="I164" s="42"/>
      <c r="J164" s="42"/>
      <c r="K164" s="42"/>
      <c r="L164" s="42"/>
      <c r="M164" s="42"/>
      <c r="N164" s="42"/>
      <c r="O164" s="21"/>
      <c r="P164" s="21"/>
      <c r="Q164" s="21"/>
      <c r="R164" s="21"/>
      <c r="S164" s="21"/>
      <c r="T164" s="21"/>
      <c r="U164" s="21"/>
      <c r="V164" s="21"/>
      <c r="W164" s="21"/>
      <c r="X164" s="21"/>
      <c r="Y164" s="21"/>
      <c r="Z164" s="21"/>
      <c r="AA164" s="21"/>
      <c r="AB164" s="21"/>
      <c r="AC164" s="21"/>
    </row>
    <row r="165" spans="1:29" ht="45">
      <c r="A165" s="41" t="s">
        <v>165</v>
      </c>
      <c r="B165" s="21"/>
      <c r="C165" s="42"/>
      <c r="D165" s="42"/>
      <c r="E165" s="42"/>
      <c r="F165" s="42"/>
      <c r="G165" s="42"/>
      <c r="H165" s="42"/>
      <c r="I165" s="42"/>
      <c r="J165" s="42"/>
      <c r="K165" s="42"/>
      <c r="L165" s="42"/>
      <c r="M165" s="42"/>
      <c r="N165" s="42"/>
      <c r="O165" s="21"/>
      <c r="P165" s="21"/>
      <c r="Q165" s="21"/>
      <c r="R165" s="21"/>
      <c r="S165" s="21"/>
      <c r="T165" s="21"/>
      <c r="U165" s="21"/>
      <c r="V165" s="21"/>
      <c r="W165" s="21"/>
      <c r="X165" s="21"/>
      <c r="Y165" s="21"/>
      <c r="Z165" s="21"/>
      <c r="AA165" s="21"/>
      <c r="AB165" s="21"/>
      <c r="AC165" s="21"/>
    </row>
    <row r="166" spans="1:29" ht="75">
      <c r="A166" s="44" t="s">
        <v>166</v>
      </c>
      <c r="B166" s="21"/>
      <c r="C166" s="42"/>
      <c r="D166" s="42"/>
      <c r="E166" s="42"/>
      <c r="F166" s="42"/>
      <c r="G166" s="42"/>
      <c r="H166" s="42"/>
      <c r="I166" s="42"/>
      <c r="J166" s="42"/>
      <c r="K166" s="42"/>
      <c r="L166" s="42"/>
      <c r="M166" s="42"/>
      <c r="N166" s="42"/>
      <c r="O166" s="21"/>
      <c r="P166" s="21"/>
      <c r="Q166" s="21"/>
      <c r="R166" s="21"/>
      <c r="S166" s="21"/>
      <c r="T166" s="21"/>
      <c r="U166" s="21"/>
      <c r="V166" s="21"/>
      <c r="W166" s="21"/>
      <c r="X166" s="21"/>
      <c r="Y166" s="21"/>
      <c r="Z166" s="21"/>
      <c r="AA166" s="21"/>
      <c r="AB166" s="21"/>
      <c r="AC166" s="21"/>
    </row>
    <row r="167" spans="1:29" ht="30">
      <c r="A167" s="53" t="s">
        <v>167</v>
      </c>
      <c r="B167" s="21"/>
      <c r="C167" s="42"/>
      <c r="D167" s="42"/>
      <c r="E167" s="42"/>
      <c r="F167" s="42"/>
      <c r="G167" s="42"/>
      <c r="H167" s="42"/>
      <c r="I167" s="42"/>
      <c r="J167" s="42"/>
      <c r="K167" s="42"/>
      <c r="L167" s="42"/>
      <c r="M167" s="42"/>
      <c r="N167" s="42"/>
      <c r="O167" s="21"/>
      <c r="P167" s="21"/>
      <c r="Q167" s="21"/>
      <c r="R167" s="21"/>
      <c r="S167" s="21"/>
      <c r="T167" s="21"/>
      <c r="U167" s="21"/>
      <c r="V167" s="21"/>
      <c r="W167" s="21"/>
      <c r="X167" s="21"/>
      <c r="Y167" s="21"/>
      <c r="Z167" s="21"/>
      <c r="AA167" s="21"/>
      <c r="AB167" s="21"/>
      <c r="AC167" s="21"/>
    </row>
    <row r="168" spans="1:29">
      <c r="A168" s="46"/>
      <c r="B168" s="21"/>
      <c r="C168" s="42"/>
      <c r="D168" s="42"/>
      <c r="E168" s="42"/>
      <c r="F168" s="42"/>
      <c r="G168" s="42"/>
      <c r="H168" s="42"/>
      <c r="I168" s="42"/>
      <c r="J168" s="42"/>
      <c r="K168" s="42"/>
      <c r="L168" s="42"/>
      <c r="M168" s="42"/>
      <c r="N168" s="42"/>
      <c r="O168" s="21"/>
      <c r="P168" s="21"/>
      <c r="Q168" s="21"/>
      <c r="R168" s="21"/>
      <c r="S168" s="21"/>
      <c r="T168" s="21"/>
      <c r="U168" s="21"/>
      <c r="V168" s="21"/>
      <c r="W168" s="21"/>
      <c r="X168" s="21"/>
      <c r="Y168" s="21"/>
      <c r="Z168" s="21"/>
      <c r="AA168" s="21"/>
      <c r="AB168" s="21"/>
      <c r="AC168" s="21"/>
    </row>
    <row r="169" spans="1:29">
      <c r="A169" s="46"/>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row>
    <row r="170" spans="1:29" ht="30">
      <c r="A170" s="38" t="s">
        <v>168</v>
      </c>
      <c r="B170" s="34" t="s">
        <v>169</v>
      </c>
      <c r="C170" s="47">
        <v>7</v>
      </c>
      <c r="D170" s="47">
        <v>7</v>
      </c>
      <c r="E170" s="48">
        <v>8</v>
      </c>
      <c r="F170" s="47">
        <v>7</v>
      </c>
      <c r="G170" s="47">
        <v>7</v>
      </c>
      <c r="H170" s="48">
        <v>5</v>
      </c>
      <c r="I170" s="47">
        <v>7</v>
      </c>
      <c r="J170" s="47">
        <v>6</v>
      </c>
      <c r="K170" s="48">
        <v>5</v>
      </c>
      <c r="L170" s="47">
        <v>8</v>
      </c>
      <c r="M170" s="50">
        <v>8</v>
      </c>
      <c r="N170" s="48">
        <v>8</v>
      </c>
      <c r="O170" s="14"/>
      <c r="P170" s="14"/>
      <c r="Q170" s="14"/>
      <c r="R170" s="14"/>
      <c r="S170" s="14"/>
      <c r="T170" s="14"/>
      <c r="U170" s="14"/>
      <c r="V170" s="14"/>
      <c r="W170" s="14"/>
      <c r="X170" s="14"/>
      <c r="Y170" s="14"/>
      <c r="Z170" s="14"/>
      <c r="AA170" s="14"/>
      <c r="AB170" s="14"/>
      <c r="AC170" s="14"/>
    </row>
    <row r="171" spans="1:29">
      <c r="A171" s="41" t="s">
        <v>54</v>
      </c>
      <c r="B171" s="21"/>
      <c r="C171" s="42"/>
      <c r="D171" s="42"/>
      <c r="E171" s="42"/>
      <c r="F171" s="42"/>
      <c r="G171" s="42"/>
      <c r="H171" s="42"/>
      <c r="I171" s="42"/>
      <c r="J171" s="42"/>
      <c r="K171" s="42"/>
      <c r="L171" s="42"/>
      <c r="M171" s="42"/>
      <c r="N171" s="42"/>
      <c r="O171" s="21"/>
      <c r="P171" s="21"/>
      <c r="Q171" s="21"/>
      <c r="R171" s="21"/>
      <c r="S171" s="21"/>
      <c r="T171" s="21"/>
      <c r="U171" s="21"/>
      <c r="V171" s="21"/>
      <c r="W171" s="21"/>
      <c r="X171" s="21"/>
      <c r="Y171" s="21"/>
      <c r="Z171" s="21"/>
      <c r="AA171" s="21"/>
      <c r="AB171" s="21"/>
      <c r="AC171" s="21"/>
    </row>
    <row r="172" spans="1:29" ht="60">
      <c r="A172" s="41" t="s">
        <v>170</v>
      </c>
      <c r="B172" s="21"/>
      <c r="C172" s="42"/>
      <c r="D172" s="42"/>
      <c r="E172" s="42"/>
      <c r="F172" s="42"/>
      <c r="G172" s="42"/>
      <c r="H172" s="42"/>
      <c r="I172" s="42"/>
      <c r="J172" s="42"/>
      <c r="K172" s="42"/>
      <c r="L172" s="42"/>
      <c r="M172" s="42"/>
      <c r="N172" s="42"/>
      <c r="O172" s="21"/>
      <c r="P172" s="21"/>
      <c r="Q172" s="21"/>
      <c r="R172" s="21"/>
      <c r="S172" s="21"/>
      <c r="T172" s="21"/>
      <c r="U172" s="21"/>
      <c r="V172" s="21"/>
      <c r="W172" s="21"/>
      <c r="X172" s="21"/>
      <c r="Y172" s="21"/>
      <c r="Z172" s="21"/>
      <c r="AA172" s="21"/>
      <c r="AB172" s="21"/>
      <c r="AC172" s="21"/>
    </row>
    <row r="173" spans="1:29" ht="75">
      <c r="A173" s="44" t="s">
        <v>171</v>
      </c>
      <c r="B173" s="21"/>
      <c r="C173" s="42"/>
      <c r="D173" s="42"/>
      <c r="E173" s="42"/>
      <c r="F173" s="42"/>
      <c r="G173" s="42"/>
      <c r="H173" s="42"/>
      <c r="I173" s="42"/>
      <c r="J173" s="42"/>
      <c r="K173" s="42"/>
      <c r="L173" s="42"/>
      <c r="M173" s="42"/>
      <c r="N173" s="42"/>
      <c r="O173" s="21"/>
      <c r="P173" s="21"/>
      <c r="Q173" s="21"/>
      <c r="R173" s="21"/>
      <c r="S173" s="21"/>
      <c r="T173" s="21"/>
      <c r="U173" s="21"/>
      <c r="V173" s="21"/>
      <c r="W173" s="21"/>
      <c r="X173" s="21"/>
      <c r="Y173" s="21"/>
      <c r="Z173" s="21"/>
      <c r="AA173" s="21"/>
      <c r="AB173" s="21"/>
      <c r="AC173" s="21"/>
    </row>
    <row r="174" spans="1:29" ht="30">
      <c r="A174" s="53" t="s">
        <v>172</v>
      </c>
      <c r="B174" s="21"/>
      <c r="C174" s="42"/>
      <c r="D174" s="42"/>
      <c r="E174" s="42"/>
      <c r="F174" s="42"/>
      <c r="G174" s="42"/>
      <c r="H174" s="42"/>
      <c r="I174" s="42"/>
      <c r="J174" s="42"/>
      <c r="K174" s="42"/>
      <c r="L174" s="42"/>
      <c r="M174" s="42"/>
      <c r="N174" s="42"/>
      <c r="O174" s="21"/>
      <c r="P174" s="21"/>
      <c r="Q174" s="21"/>
      <c r="R174" s="21"/>
      <c r="S174" s="21"/>
      <c r="T174" s="21"/>
      <c r="U174" s="21"/>
      <c r="V174" s="21"/>
      <c r="W174" s="21"/>
      <c r="X174" s="21"/>
      <c r="Y174" s="21"/>
      <c r="Z174" s="21"/>
      <c r="AA174" s="21"/>
      <c r="AB174" s="21"/>
      <c r="AC174" s="21"/>
    </row>
    <row r="175" spans="1:29">
      <c r="A175" s="46"/>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row>
    <row r="176" spans="1:29" ht="30">
      <c r="A176" s="52" t="s">
        <v>173</v>
      </c>
      <c r="B176" s="21"/>
      <c r="C176" s="60">
        <f t="shared" ref="C176:N176" si="7">+C163+C170</f>
        <v>84</v>
      </c>
      <c r="D176" s="61">
        <f t="shared" si="7"/>
        <v>84</v>
      </c>
      <c r="E176" s="60">
        <f t="shared" si="7"/>
        <v>84</v>
      </c>
      <c r="F176" s="61">
        <f t="shared" si="7"/>
        <v>83</v>
      </c>
      <c r="G176" s="60">
        <f t="shared" si="7"/>
        <v>83</v>
      </c>
      <c r="H176" s="61">
        <f t="shared" si="7"/>
        <v>78</v>
      </c>
      <c r="I176" s="60">
        <f t="shared" si="7"/>
        <v>85</v>
      </c>
      <c r="J176" s="61">
        <f t="shared" si="7"/>
        <v>83</v>
      </c>
      <c r="K176" s="60">
        <f t="shared" si="7"/>
        <v>85</v>
      </c>
      <c r="L176" s="61">
        <f t="shared" si="7"/>
        <v>88</v>
      </c>
      <c r="M176" s="60">
        <f t="shared" si="7"/>
        <v>86</v>
      </c>
      <c r="N176" s="61">
        <f t="shared" si="7"/>
        <v>86</v>
      </c>
      <c r="O176" s="21"/>
      <c r="P176" s="21"/>
      <c r="Q176" s="21"/>
      <c r="R176" s="21"/>
      <c r="S176" s="21"/>
      <c r="T176" s="21"/>
      <c r="U176" s="21"/>
      <c r="V176" s="21"/>
      <c r="W176" s="21"/>
      <c r="X176" s="21"/>
      <c r="Y176" s="21"/>
      <c r="Z176" s="21"/>
      <c r="AA176" s="21"/>
      <c r="AB176" s="21"/>
      <c r="AC176" s="21"/>
    </row>
    <row r="177" spans="1:29" ht="30">
      <c r="A177" s="53" t="s">
        <v>174</v>
      </c>
      <c r="B177" s="21"/>
      <c r="C177" s="42"/>
      <c r="D177" s="42"/>
      <c r="E177" s="42"/>
      <c r="F177" s="42"/>
      <c r="G177" s="42"/>
      <c r="H177" s="42"/>
      <c r="I177" s="42"/>
      <c r="J177" s="42"/>
      <c r="K177" s="42"/>
      <c r="L177" s="42"/>
      <c r="M177" s="42"/>
      <c r="N177" s="42"/>
      <c r="O177" s="21"/>
      <c r="P177" s="21"/>
      <c r="Q177" s="21"/>
      <c r="R177" s="21"/>
      <c r="S177" s="21"/>
      <c r="T177" s="21"/>
      <c r="U177" s="21"/>
      <c r="V177" s="21"/>
      <c r="W177" s="21"/>
      <c r="X177" s="21"/>
      <c r="Y177" s="21"/>
      <c r="Z177" s="21"/>
      <c r="AA177" s="21"/>
      <c r="AB177" s="21"/>
      <c r="AC177" s="21"/>
    </row>
    <row r="178" spans="1:29">
      <c r="A178" s="46"/>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row>
    <row r="179" spans="1:29">
      <c r="A179" s="38" t="s">
        <v>175</v>
      </c>
      <c r="B179" s="34" t="s">
        <v>176</v>
      </c>
      <c r="C179" s="47">
        <v>19</v>
      </c>
      <c r="D179" s="47">
        <v>16</v>
      </c>
      <c r="E179" s="48">
        <v>14</v>
      </c>
      <c r="F179" s="47">
        <v>14</v>
      </c>
      <c r="G179" s="47">
        <v>13</v>
      </c>
      <c r="H179" s="48">
        <v>5</v>
      </c>
      <c r="I179" s="47">
        <v>15</v>
      </c>
      <c r="J179" s="47">
        <v>10</v>
      </c>
      <c r="K179" s="48">
        <v>9</v>
      </c>
      <c r="L179" s="47">
        <v>16</v>
      </c>
      <c r="M179" s="50">
        <v>21</v>
      </c>
      <c r="N179" s="48">
        <v>14</v>
      </c>
      <c r="O179" s="14"/>
      <c r="P179" s="14"/>
      <c r="Q179" s="14"/>
      <c r="R179" s="14"/>
      <c r="S179" s="14"/>
      <c r="T179" s="14"/>
      <c r="U179" s="14"/>
      <c r="V179" s="14"/>
      <c r="W179" s="14"/>
      <c r="X179" s="14"/>
      <c r="Y179" s="14"/>
      <c r="Z179" s="14"/>
      <c r="AA179" s="14"/>
      <c r="AB179" s="14"/>
      <c r="AC179" s="14"/>
    </row>
    <row r="180" spans="1:29">
      <c r="A180" s="41" t="s">
        <v>54</v>
      </c>
      <c r="B180" s="21"/>
      <c r="C180" s="42"/>
      <c r="D180" s="42"/>
      <c r="E180" s="42"/>
      <c r="F180" s="42"/>
      <c r="G180" s="42"/>
      <c r="H180" s="42"/>
      <c r="I180" s="42"/>
      <c r="J180" s="42"/>
      <c r="K180" s="42"/>
      <c r="L180" s="42"/>
      <c r="M180" s="42"/>
      <c r="N180" s="42"/>
      <c r="O180" s="21"/>
      <c r="P180" s="21"/>
      <c r="Q180" s="21"/>
      <c r="R180" s="21"/>
      <c r="S180" s="21"/>
      <c r="T180" s="21"/>
      <c r="U180" s="21"/>
      <c r="V180" s="21"/>
      <c r="W180" s="21"/>
      <c r="X180" s="21"/>
      <c r="Y180" s="21"/>
      <c r="Z180" s="21"/>
      <c r="AA180" s="21"/>
      <c r="AB180" s="21"/>
      <c r="AC180" s="21"/>
    </row>
    <row r="181" spans="1:29" ht="45">
      <c r="A181" s="44" t="s">
        <v>177</v>
      </c>
      <c r="B181" s="21"/>
      <c r="C181" s="42"/>
      <c r="D181" s="42"/>
      <c r="E181" s="42"/>
      <c r="F181" s="42"/>
      <c r="G181" s="42"/>
      <c r="H181" s="42"/>
      <c r="I181" s="42"/>
      <c r="J181" s="42"/>
      <c r="K181" s="42"/>
      <c r="L181" s="42"/>
      <c r="M181" s="42"/>
      <c r="N181" s="42"/>
      <c r="O181" s="21"/>
      <c r="P181" s="21"/>
      <c r="Q181" s="21"/>
      <c r="R181" s="21"/>
      <c r="S181" s="21"/>
      <c r="T181" s="21"/>
      <c r="U181" s="21"/>
      <c r="V181" s="21"/>
      <c r="W181" s="21"/>
      <c r="X181" s="21"/>
      <c r="Y181" s="21"/>
      <c r="Z181" s="21"/>
      <c r="AA181" s="21"/>
      <c r="AB181" s="21"/>
      <c r="AC181" s="21"/>
    </row>
    <row r="182" spans="1:29">
      <c r="A182" s="46"/>
      <c r="B182" s="21"/>
      <c r="C182" s="42"/>
      <c r="D182" s="42"/>
      <c r="E182" s="42"/>
      <c r="F182" s="42"/>
      <c r="G182" s="42"/>
      <c r="H182" s="42"/>
      <c r="I182" s="42"/>
      <c r="J182" s="42"/>
      <c r="K182" s="42"/>
      <c r="L182" s="42"/>
      <c r="M182" s="42"/>
      <c r="N182" s="42"/>
      <c r="O182" s="21"/>
      <c r="P182" s="21"/>
      <c r="Q182" s="21"/>
      <c r="R182" s="21"/>
      <c r="S182" s="21"/>
      <c r="T182" s="21"/>
      <c r="U182" s="21"/>
      <c r="V182" s="21"/>
      <c r="W182" s="21"/>
      <c r="X182" s="21"/>
      <c r="Y182" s="21"/>
      <c r="Z182" s="21"/>
      <c r="AA182" s="21"/>
      <c r="AB182" s="21"/>
      <c r="AC182" s="21"/>
    </row>
    <row r="183" spans="1:29" ht="45">
      <c r="A183" s="38" t="s">
        <v>178</v>
      </c>
      <c r="B183" s="34" t="s">
        <v>179</v>
      </c>
      <c r="C183" s="67" t="s">
        <v>180</v>
      </c>
      <c r="D183" s="68" t="s">
        <v>180</v>
      </c>
      <c r="E183" s="69" t="s">
        <v>180</v>
      </c>
      <c r="F183" s="68" t="s">
        <v>180</v>
      </c>
      <c r="G183" s="68" t="s">
        <v>180</v>
      </c>
      <c r="H183" s="69" t="s">
        <v>180</v>
      </c>
      <c r="I183" s="68" t="s">
        <v>180</v>
      </c>
      <c r="J183" s="68" t="s">
        <v>180</v>
      </c>
      <c r="K183" s="69" t="s">
        <v>180</v>
      </c>
      <c r="L183" s="68" t="s">
        <v>180</v>
      </c>
      <c r="M183" s="68" t="s">
        <v>180</v>
      </c>
      <c r="N183" s="69" t="s">
        <v>180</v>
      </c>
      <c r="O183" s="14"/>
      <c r="P183" s="14"/>
      <c r="Q183" s="14"/>
      <c r="R183" s="14"/>
      <c r="S183" s="14"/>
      <c r="T183" s="14"/>
      <c r="U183" s="14"/>
      <c r="V183" s="14"/>
      <c r="W183" s="14"/>
      <c r="X183" s="14"/>
      <c r="Y183" s="14"/>
      <c r="Z183" s="14"/>
      <c r="AA183" s="14"/>
      <c r="AB183" s="14"/>
      <c r="AC183" s="14"/>
    </row>
    <row r="184" spans="1:29">
      <c r="A184" s="70"/>
      <c r="B184" s="21"/>
      <c r="C184" s="21"/>
      <c r="D184" s="21"/>
      <c r="E184" s="21"/>
      <c r="F184" s="21"/>
      <c r="G184" s="21"/>
      <c r="H184" s="21"/>
      <c r="I184" s="21"/>
      <c r="J184" s="21"/>
      <c r="K184" s="21"/>
      <c r="L184" s="21"/>
      <c r="M184" s="42"/>
      <c r="N184" s="42"/>
      <c r="O184" s="21"/>
      <c r="P184" s="21"/>
      <c r="Q184" s="21"/>
      <c r="R184" s="21"/>
      <c r="S184" s="21"/>
      <c r="T184" s="21"/>
      <c r="U184" s="21"/>
      <c r="V184" s="21"/>
      <c r="W184" s="21"/>
      <c r="X184" s="21"/>
      <c r="Y184" s="21"/>
      <c r="Z184" s="21"/>
      <c r="AA184" s="21"/>
      <c r="AB184" s="21"/>
      <c r="AC184" s="21"/>
    </row>
    <row r="185" spans="1:29">
      <c r="A185" s="38" t="s">
        <v>181</v>
      </c>
      <c r="B185" s="34" t="s">
        <v>182</v>
      </c>
      <c r="C185" s="47">
        <v>0</v>
      </c>
      <c r="D185" s="47">
        <v>0</v>
      </c>
      <c r="E185" s="48">
        <v>0</v>
      </c>
      <c r="F185" s="47">
        <v>0</v>
      </c>
      <c r="G185" s="47">
        <v>0</v>
      </c>
      <c r="H185" s="48">
        <v>0</v>
      </c>
      <c r="I185" s="47">
        <v>0</v>
      </c>
      <c r="J185" s="47">
        <v>0</v>
      </c>
      <c r="K185" s="48">
        <v>0</v>
      </c>
      <c r="L185" s="47">
        <v>0</v>
      </c>
      <c r="M185" s="47">
        <v>0</v>
      </c>
      <c r="N185" s="48">
        <v>0</v>
      </c>
      <c r="O185" s="14"/>
      <c r="P185" s="14"/>
      <c r="Q185" s="14"/>
      <c r="R185" s="14"/>
      <c r="S185" s="14"/>
      <c r="T185" s="14"/>
      <c r="U185" s="14"/>
      <c r="V185" s="14"/>
      <c r="W185" s="14"/>
      <c r="X185" s="14"/>
      <c r="Y185" s="14"/>
      <c r="Z185" s="14"/>
      <c r="AA185" s="14"/>
      <c r="AB185" s="14"/>
      <c r="AC185" s="14"/>
    </row>
    <row r="186" spans="1:29">
      <c r="A186" s="41" t="s">
        <v>54</v>
      </c>
      <c r="B186" s="21"/>
      <c r="C186" s="42"/>
      <c r="D186" s="42"/>
      <c r="E186" s="42"/>
      <c r="F186" s="42"/>
      <c r="G186" s="42"/>
      <c r="H186" s="42"/>
      <c r="I186" s="42"/>
      <c r="J186" s="42"/>
      <c r="K186" s="42"/>
      <c r="L186" s="42"/>
      <c r="M186" s="42"/>
      <c r="N186" s="42"/>
      <c r="O186" s="21"/>
      <c r="P186" s="21"/>
      <c r="Q186" s="21"/>
      <c r="R186" s="21"/>
      <c r="S186" s="21"/>
      <c r="T186" s="21"/>
      <c r="U186" s="21"/>
      <c r="V186" s="21"/>
      <c r="W186" s="21"/>
      <c r="X186" s="21"/>
      <c r="Y186" s="21"/>
      <c r="Z186" s="21"/>
      <c r="AA186" s="21"/>
      <c r="AB186" s="21"/>
      <c r="AC186" s="21"/>
    </row>
    <row r="187" spans="1:29" ht="45">
      <c r="A187" s="44" t="s">
        <v>183</v>
      </c>
      <c r="B187" s="21"/>
      <c r="C187" s="42"/>
      <c r="D187" s="42"/>
      <c r="E187" s="42"/>
      <c r="F187" s="42"/>
      <c r="G187" s="42"/>
      <c r="H187" s="42"/>
      <c r="I187" s="42"/>
      <c r="J187" s="42"/>
      <c r="K187" s="42"/>
      <c r="L187" s="42"/>
      <c r="M187" s="42"/>
      <c r="N187" s="42"/>
      <c r="O187" s="21"/>
      <c r="P187" s="21"/>
      <c r="Q187" s="21"/>
      <c r="R187" s="21"/>
      <c r="S187" s="21"/>
      <c r="T187" s="21"/>
      <c r="U187" s="21"/>
      <c r="V187" s="21"/>
      <c r="W187" s="21"/>
      <c r="X187" s="21"/>
      <c r="Y187" s="21"/>
      <c r="Z187" s="21"/>
      <c r="AA187" s="21"/>
      <c r="AB187" s="21"/>
      <c r="AC187" s="21"/>
    </row>
    <row r="188" spans="1:29">
      <c r="A188" s="44" t="s">
        <v>184</v>
      </c>
      <c r="B188" s="21"/>
      <c r="C188" s="42"/>
      <c r="D188" s="42"/>
      <c r="E188" s="42"/>
      <c r="F188" s="42"/>
      <c r="G188" s="42"/>
      <c r="H188" s="42"/>
      <c r="I188" s="42"/>
      <c r="J188" s="42"/>
      <c r="K188" s="42"/>
      <c r="L188" s="42"/>
      <c r="M188" s="42"/>
      <c r="N188" s="42"/>
      <c r="O188" s="21"/>
      <c r="P188" s="21"/>
      <c r="Q188" s="21"/>
      <c r="R188" s="21"/>
      <c r="S188" s="21"/>
      <c r="T188" s="21"/>
      <c r="U188" s="21"/>
      <c r="V188" s="21"/>
      <c r="W188" s="21"/>
      <c r="X188" s="21"/>
      <c r="Y188" s="21"/>
      <c r="Z188" s="21"/>
      <c r="AA188" s="21"/>
      <c r="AB188" s="21"/>
      <c r="AC188" s="21"/>
    </row>
    <row r="189" spans="1:29">
      <c r="A189" s="44" t="s">
        <v>185</v>
      </c>
      <c r="B189" s="21"/>
      <c r="C189" s="42"/>
      <c r="D189" s="42"/>
      <c r="E189" s="42"/>
      <c r="F189" s="42"/>
      <c r="G189" s="42"/>
      <c r="H189" s="42"/>
      <c r="I189" s="42"/>
      <c r="J189" s="42"/>
      <c r="K189" s="42"/>
      <c r="L189" s="42"/>
      <c r="M189" s="42"/>
      <c r="N189" s="42"/>
      <c r="O189" s="21"/>
      <c r="P189" s="21"/>
      <c r="Q189" s="21"/>
      <c r="R189" s="21"/>
      <c r="S189" s="21"/>
      <c r="T189" s="21"/>
      <c r="U189" s="21"/>
      <c r="V189" s="21"/>
      <c r="W189" s="21"/>
      <c r="X189" s="21"/>
      <c r="Y189" s="21"/>
      <c r="Z189" s="21"/>
      <c r="AA189" s="21"/>
      <c r="AB189" s="21"/>
      <c r="AC189" s="21"/>
    </row>
    <row r="190" spans="1:29">
      <c r="A190" s="44" t="s">
        <v>80</v>
      </c>
      <c r="B190" s="21"/>
      <c r="C190" s="42"/>
      <c r="D190" s="42"/>
      <c r="E190" s="42"/>
      <c r="F190" s="42"/>
      <c r="G190" s="42"/>
      <c r="H190" s="42"/>
      <c r="I190" s="42"/>
      <c r="J190" s="42"/>
      <c r="K190" s="42"/>
      <c r="L190" s="42"/>
      <c r="M190" s="42"/>
      <c r="N190" s="42"/>
      <c r="O190" s="21"/>
      <c r="P190" s="21"/>
      <c r="Q190" s="21"/>
      <c r="R190" s="21"/>
      <c r="S190" s="21"/>
      <c r="T190" s="21"/>
      <c r="U190" s="21"/>
      <c r="V190" s="21"/>
      <c r="W190" s="21"/>
      <c r="X190" s="21"/>
      <c r="Y190" s="21"/>
      <c r="Z190" s="21"/>
      <c r="AA190" s="21"/>
      <c r="AB190" s="21"/>
      <c r="AC190" s="21"/>
    </row>
    <row r="191" spans="1:29">
      <c r="A191" s="46"/>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row>
    <row r="192" spans="1:29">
      <c r="A192" s="38" t="s">
        <v>186</v>
      </c>
      <c r="B192" s="34" t="s">
        <v>187</v>
      </c>
      <c r="C192" s="47">
        <v>0</v>
      </c>
      <c r="D192" s="47">
        <v>0</v>
      </c>
      <c r="E192" s="48">
        <v>0</v>
      </c>
      <c r="F192" s="47">
        <v>0</v>
      </c>
      <c r="G192" s="47">
        <v>0</v>
      </c>
      <c r="H192" s="48">
        <v>0</v>
      </c>
      <c r="I192" s="47">
        <v>0</v>
      </c>
      <c r="J192" s="47">
        <v>0</v>
      </c>
      <c r="K192" s="48">
        <v>0</v>
      </c>
      <c r="L192" s="47">
        <v>0</v>
      </c>
      <c r="M192" s="47">
        <v>0</v>
      </c>
      <c r="N192" s="48">
        <v>0</v>
      </c>
      <c r="O192" s="14"/>
      <c r="P192" s="14"/>
      <c r="Q192" s="14"/>
      <c r="R192" s="14"/>
      <c r="S192" s="14"/>
      <c r="T192" s="14"/>
      <c r="U192" s="14"/>
      <c r="V192" s="14"/>
      <c r="W192" s="14"/>
      <c r="X192" s="14"/>
      <c r="Y192" s="14"/>
      <c r="Z192" s="14"/>
      <c r="AA192" s="14"/>
      <c r="AB192" s="14"/>
      <c r="AC192" s="14"/>
    </row>
    <row r="193" spans="1:29">
      <c r="A193" s="41" t="s">
        <v>54</v>
      </c>
      <c r="B193" s="21"/>
      <c r="C193" s="42"/>
      <c r="D193" s="42"/>
      <c r="E193" s="42"/>
      <c r="F193" s="42"/>
      <c r="G193" s="42"/>
      <c r="H193" s="42"/>
      <c r="I193" s="42"/>
      <c r="J193" s="42"/>
      <c r="K193" s="42"/>
      <c r="L193" s="42"/>
      <c r="M193" s="42"/>
      <c r="N193" s="42"/>
      <c r="O193" s="21"/>
      <c r="P193" s="21"/>
      <c r="Q193" s="21"/>
      <c r="R193" s="21"/>
      <c r="S193" s="21"/>
      <c r="T193" s="21"/>
      <c r="U193" s="21"/>
      <c r="V193" s="21"/>
      <c r="W193" s="21"/>
      <c r="X193" s="21"/>
      <c r="Y193" s="21"/>
      <c r="Z193" s="21"/>
      <c r="AA193" s="21"/>
      <c r="AB193" s="21"/>
      <c r="AC193" s="21"/>
    </row>
    <row r="194" spans="1:29" ht="30">
      <c r="A194" s="41" t="s">
        <v>188</v>
      </c>
      <c r="B194" s="21"/>
      <c r="C194" s="42"/>
      <c r="D194" s="42"/>
      <c r="E194" s="42"/>
      <c r="F194" s="42"/>
      <c r="G194" s="42"/>
      <c r="H194" s="42"/>
      <c r="I194" s="42"/>
      <c r="J194" s="42"/>
      <c r="K194" s="42"/>
      <c r="L194" s="42"/>
      <c r="M194" s="42"/>
      <c r="N194" s="42"/>
      <c r="O194" s="21"/>
      <c r="P194" s="21"/>
      <c r="Q194" s="21"/>
      <c r="R194" s="21"/>
      <c r="S194" s="21"/>
      <c r="T194" s="21"/>
      <c r="U194" s="21"/>
      <c r="V194" s="21"/>
      <c r="W194" s="21"/>
      <c r="X194" s="21"/>
      <c r="Y194" s="21"/>
      <c r="Z194" s="21"/>
      <c r="AA194" s="21"/>
      <c r="AB194" s="21"/>
      <c r="AC194" s="21"/>
    </row>
    <row r="195" spans="1:29" ht="45">
      <c r="A195" s="44" t="s">
        <v>189</v>
      </c>
      <c r="B195" s="21"/>
      <c r="C195" s="42"/>
      <c r="D195" s="42"/>
      <c r="E195" s="42"/>
      <c r="F195" s="42"/>
      <c r="G195" s="42"/>
      <c r="H195" s="42"/>
      <c r="I195" s="42"/>
      <c r="J195" s="42"/>
      <c r="K195" s="42"/>
      <c r="L195" s="42"/>
      <c r="M195" s="42"/>
      <c r="N195" s="42"/>
      <c r="O195" s="21"/>
      <c r="P195" s="21"/>
      <c r="Q195" s="21"/>
      <c r="R195" s="21"/>
      <c r="S195" s="21"/>
      <c r="T195" s="21"/>
      <c r="U195" s="21"/>
      <c r="V195" s="21"/>
      <c r="W195" s="21"/>
      <c r="X195" s="21"/>
      <c r="Y195" s="21"/>
      <c r="Z195" s="21"/>
      <c r="AA195" s="21"/>
      <c r="AB195" s="21"/>
      <c r="AC195" s="21"/>
    </row>
    <row r="196" spans="1:29">
      <c r="A196" s="44" t="s">
        <v>184</v>
      </c>
      <c r="B196" s="21"/>
      <c r="C196" s="42"/>
      <c r="D196" s="42"/>
      <c r="E196" s="42"/>
      <c r="F196" s="42"/>
      <c r="G196" s="42"/>
      <c r="H196" s="42"/>
      <c r="I196" s="42"/>
      <c r="J196" s="42"/>
      <c r="K196" s="42"/>
      <c r="L196" s="42"/>
      <c r="M196" s="42"/>
      <c r="N196" s="42"/>
      <c r="O196" s="21"/>
      <c r="P196" s="21"/>
      <c r="Q196" s="21"/>
      <c r="R196" s="21"/>
      <c r="S196" s="21"/>
      <c r="T196" s="21"/>
      <c r="U196" s="21"/>
      <c r="V196" s="21"/>
      <c r="W196" s="21"/>
      <c r="X196" s="21"/>
      <c r="Y196" s="21"/>
      <c r="Z196" s="21"/>
      <c r="AA196" s="21"/>
      <c r="AB196" s="21"/>
      <c r="AC196" s="21"/>
    </row>
    <row r="197" spans="1:29">
      <c r="A197" s="44" t="s">
        <v>190</v>
      </c>
      <c r="B197" s="21"/>
      <c r="C197" s="42"/>
      <c r="D197" s="42"/>
      <c r="E197" s="42"/>
      <c r="F197" s="42"/>
      <c r="G197" s="42"/>
      <c r="H197" s="42"/>
      <c r="I197" s="42"/>
      <c r="J197" s="42"/>
      <c r="K197" s="42"/>
      <c r="L197" s="42"/>
      <c r="M197" s="42"/>
      <c r="N197" s="42"/>
      <c r="O197" s="21"/>
      <c r="P197" s="21"/>
      <c r="Q197" s="21"/>
      <c r="R197" s="21"/>
      <c r="S197" s="21"/>
      <c r="T197" s="21"/>
      <c r="U197" s="21"/>
      <c r="V197" s="21"/>
      <c r="W197" s="21"/>
      <c r="X197" s="21"/>
      <c r="Y197" s="21"/>
      <c r="Z197" s="21"/>
      <c r="AA197" s="21"/>
      <c r="AB197" s="21"/>
      <c r="AC197" s="21"/>
    </row>
    <row r="198" spans="1:29">
      <c r="A198" s="44" t="s">
        <v>80</v>
      </c>
      <c r="B198" s="21"/>
      <c r="C198" s="42"/>
      <c r="D198" s="42"/>
      <c r="E198" s="42"/>
      <c r="F198" s="42"/>
      <c r="G198" s="42"/>
      <c r="H198" s="42"/>
      <c r="I198" s="42"/>
      <c r="J198" s="42"/>
      <c r="K198" s="42"/>
      <c r="L198" s="42"/>
      <c r="M198" s="42"/>
      <c r="N198" s="42"/>
      <c r="O198" s="21"/>
      <c r="P198" s="21"/>
      <c r="Q198" s="21"/>
      <c r="R198" s="21"/>
      <c r="S198" s="21"/>
      <c r="T198" s="21"/>
      <c r="U198" s="21"/>
      <c r="V198" s="21"/>
      <c r="W198" s="21"/>
      <c r="X198" s="21"/>
      <c r="Y198" s="21"/>
      <c r="Z198" s="21"/>
      <c r="AA198" s="21"/>
      <c r="AB198" s="21"/>
      <c r="AC198" s="21"/>
    </row>
    <row r="199" spans="1:29">
      <c r="A199" s="46"/>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row>
    <row r="200" spans="1:29">
      <c r="A200" s="38" t="s">
        <v>191</v>
      </c>
      <c r="B200" s="34" t="s">
        <v>192</v>
      </c>
      <c r="C200" s="39">
        <v>3519117</v>
      </c>
      <c r="D200" s="39">
        <v>3240040</v>
      </c>
      <c r="E200" s="40">
        <v>3556689</v>
      </c>
      <c r="F200" s="39">
        <v>3684823</v>
      </c>
      <c r="G200" s="39">
        <v>3659759.26</v>
      </c>
      <c r="H200" s="40">
        <v>3441360</v>
      </c>
      <c r="I200" s="39">
        <v>3941851</v>
      </c>
      <c r="J200" s="39">
        <v>4055740.46</v>
      </c>
      <c r="K200" s="40">
        <v>3727147</v>
      </c>
      <c r="L200" s="39">
        <v>4020333.66</v>
      </c>
      <c r="M200" s="39">
        <v>3887521</v>
      </c>
      <c r="N200" s="40">
        <v>4174736.76</v>
      </c>
      <c r="O200" s="14"/>
      <c r="P200" s="14"/>
      <c r="Q200" s="14"/>
      <c r="R200" s="14"/>
      <c r="S200" s="14"/>
      <c r="T200" s="14"/>
      <c r="U200" s="14"/>
      <c r="V200" s="14"/>
      <c r="W200" s="14"/>
      <c r="X200" s="14"/>
      <c r="Y200" s="14"/>
      <c r="Z200" s="14"/>
      <c r="AA200" s="14"/>
      <c r="AB200" s="14"/>
      <c r="AC200" s="14"/>
    </row>
    <row r="201" spans="1:29">
      <c r="A201" s="41" t="s">
        <v>54</v>
      </c>
      <c r="B201" s="62"/>
      <c r="C201" s="43"/>
      <c r="D201" s="43"/>
      <c r="E201" s="43"/>
      <c r="F201" s="43"/>
      <c r="G201" s="43"/>
      <c r="H201" s="43"/>
      <c r="I201" s="43"/>
      <c r="J201" s="43"/>
      <c r="K201" s="43"/>
      <c r="L201" s="43"/>
      <c r="M201" s="43"/>
      <c r="N201" s="43"/>
      <c r="O201" s="62"/>
      <c r="P201" s="62"/>
      <c r="Q201" s="62"/>
      <c r="R201" s="62"/>
      <c r="S201" s="62"/>
      <c r="T201" s="62"/>
      <c r="U201" s="62"/>
      <c r="V201" s="62"/>
      <c r="W201" s="62"/>
      <c r="X201" s="62"/>
      <c r="Y201" s="62"/>
      <c r="Z201" s="62"/>
      <c r="AA201" s="62"/>
      <c r="AB201" s="62"/>
      <c r="AC201" s="62"/>
    </row>
    <row r="202" spans="1:29" ht="30">
      <c r="A202" s="63" t="s">
        <v>193</v>
      </c>
      <c r="B202" s="21"/>
      <c r="C202" s="42"/>
      <c r="D202" s="42"/>
      <c r="E202" s="42"/>
      <c r="F202" s="42"/>
      <c r="G202" s="42"/>
      <c r="H202" s="42"/>
      <c r="I202" s="42"/>
      <c r="J202" s="42"/>
      <c r="K202" s="42"/>
      <c r="L202" s="42"/>
      <c r="M202" s="42"/>
      <c r="N202" s="42"/>
      <c r="O202" s="21"/>
      <c r="P202" s="21"/>
      <c r="Q202" s="21"/>
      <c r="R202" s="21"/>
      <c r="S202" s="21"/>
      <c r="T202" s="21"/>
      <c r="U202" s="21"/>
      <c r="V202" s="21"/>
      <c r="W202" s="21"/>
      <c r="X202" s="21"/>
      <c r="Y202" s="21"/>
      <c r="Z202" s="21"/>
      <c r="AA202" s="21"/>
      <c r="AB202" s="21"/>
      <c r="AC202" s="21"/>
    </row>
    <row r="203" spans="1:29" ht="60">
      <c r="A203" s="44" t="s">
        <v>194</v>
      </c>
      <c r="B203" s="21"/>
      <c r="C203" s="42"/>
      <c r="D203" s="42"/>
      <c r="E203" s="42"/>
      <c r="F203" s="42"/>
      <c r="G203" s="42"/>
      <c r="H203" s="42"/>
      <c r="I203" s="42"/>
      <c r="J203" s="42"/>
      <c r="K203" s="42"/>
      <c r="L203" s="42"/>
      <c r="M203" s="42"/>
      <c r="N203" s="42"/>
      <c r="O203" s="21"/>
      <c r="P203" s="21"/>
      <c r="Q203" s="21"/>
      <c r="R203" s="21"/>
      <c r="S203" s="21"/>
      <c r="T203" s="21"/>
      <c r="U203" s="21"/>
      <c r="V203" s="21"/>
      <c r="W203" s="21"/>
      <c r="X203" s="21"/>
      <c r="Y203" s="21"/>
      <c r="Z203" s="21"/>
      <c r="AA203" s="21"/>
      <c r="AB203" s="21"/>
      <c r="AC203" s="21"/>
    </row>
    <row r="204" spans="1:29">
      <c r="A204" s="46"/>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row>
    <row r="205" spans="1:29">
      <c r="A205" s="38" t="s">
        <v>195</v>
      </c>
      <c r="B205" s="34" t="s">
        <v>196</v>
      </c>
      <c r="C205" s="39">
        <v>103297</v>
      </c>
      <c r="D205" s="39">
        <v>68925</v>
      </c>
      <c r="E205" s="40">
        <v>86594</v>
      </c>
      <c r="F205" s="39">
        <v>80227</v>
      </c>
      <c r="G205" s="39">
        <v>84913.919999999998</v>
      </c>
      <c r="H205" s="40">
        <v>63375</v>
      </c>
      <c r="I205" s="39">
        <v>86931</v>
      </c>
      <c r="J205" s="39">
        <v>84862.24</v>
      </c>
      <c r="K205" s="40">
        <v>74418</v>
      </c>
      <c r="L205" s="39">
        <v>18840.080000000002</v>
      </c>
      <c r="M205" s="39">
        <v>18529</v>
      </c>
      <c r="N205" s="40">
        <v>28548.16</v>
      </c>
      <c r="O205" s="14"/>
      <c r="P205" s="14"/>
      <c r="Q205" s="14"/>
      <c r="R205" s="14"/>
      <c r="S205" s="14"/>
      <c r="T205" s="14"/>
      <c r="U205" s="14"/>
      <c r="V205" s="14"/>
      <c r="W205" s="14"/>
      <c r="X205" s="14"/>
      <c r="Y205" s="14"/>
      <c r="Z205" s="14"/>
      <c r="AA205" s="14"/>
      <c r="AB205" s="14"/>
      <c r="AC205" s="14"/>
    </row>
    <row r="206" spans="1:29">
      <c r="A206" s="41" t="s">
        <v>54</v>
      </c>
      <c r="B206" s="21"/>
      <c r="C206" s="42"/>
      <c r="D206" s="42"/>
      <c r="E206" s="42"/>
      <c r="F206" s="42"/>
      <c r="G206" s="42"/>
      <c r="H206" s="42"/>
      <c r="I206" s="42"/>
      <c r="J206" s="42"/>
      <c r="K206" s="42"/>
      <c r="L206" s="42"/>
      <c r="M206" s="42"/>
      <c r="N206" s="42"/>
      <c r="O206" s="21"/>
      <c r="P206" s="21"/>
      <c r="Q206" s="21"/>
      <c r="R206" s="21"/>
      <c r="S206" s="21"/>
      <c r="T206" s="21"/>
      <c r="U206" s="21"/>
      <c r="V206" s="21"/>
      <c r="W206" s="21"/>
      <c r="X206" s="21"/>
      <c r="Y206" s="21"/>
      <c r="Z206" s="21"/>
      <c r="AA206" s="21"/>
      <c r="AB206" s="21"/>
      <c r="AC206" s="21"/>
    </row>
    <row r="207" spans="1:29" ht="30">
      <c r="A207" s="41" t="s">
        <v>197</v>
      </c>
      <c r="B207" s="62"/>
      <c r="C207" s="43"/>
      <c r="D207" s="43"/>
      <c r="E207" s="43"/>
      <c r="F207" s="43"/>
      <c r="G207" s="43"/>
      <c r="H207" s="43"/>
      <c r="I207" s="43"/>
      <c r="J207" s="43"/>
      <c r="K207" s="43"/>
      <c r="L207" s="43"/>
      <c r="M207" s="43"/>
      <c r="N207" s="43"/>
      <c r="O207" s="62"/>
      <c r="P207" s="62"/>
      <c r="Q207" s="62"/>
      <c r="R207" s="62"/>
      <c r="S207" s="62"/>
      <c r="T207" s="62"/>
      <c r="U207" s="62"/>
      <c r="V207" s="62"/>
      <c r="W207" s="62"/>
      <c r="X207" s="62"/>
      <c r="Y207" s="62"/>
      <c r="Z207" s="62"/>
      <c r="AA207" s="62"/>
      <c r="AB207" s="62"/>
      <c r="AC207" s="62"/>
    </row>
    <row r="208" spans="1:29" ht="60">
      <c r="A208" s="63" t="s">
        <v>198</v>
      </c>
      <c r="B208" s="21"/>
      <c r="C208" s="42"/>
      <c r="D208" s="42"/>
      <c r="E208" s="42"/>
      <c r="F208" s="42"/>
      <c r="G208" s="42"/>
      <c r="H208" s="42"/>
      <c r="I208" s="42"/>
      <c r="J208" s="42"/>
      <c r="K208" s="42"/>
      <c r="L208" s="42"/>
      <c r="M208" s="42"/>
      <c r="N208" s="42"/>
      <c r="O208" s="21"/>
      <c r="P208" s="21"/>
      <c r="Q208" s="21"/>
      <c r="R208" s="21"/>
      <c r="S208" s="21"/>
      <c r="T208" s="21"/>
      <c r="U208" s="21"/>
      <c r="V208" s="21"/>
      <c r="W208" s="21"/>
      <c r="X208" s="21"/>
      <c r="Y208" s="21"/>
      <c r="Z208" s="21"/>
      <c r="AA208" s="21"/>
      <c r="AB208" s="21"/>
      <c r="AC208" s="21"/>
    </row>
    <row r="209" spans="1:29">
      <c r="A209" s="46"/>
      <c r="B209" s="21"/>
      <c r="C209" s="42"/>
      <c r="D209" s="42"/>
      <c r="E209" s="42"/>
      <c r="F209" s="42"/>
      <c r="G209" s="42"/>
      <c r="H209" s="42"/>
      <c r="I209" s="42"/>
      <c r="J209" s="42"/>
      <c r="K209" s="42"/>
      <c r="L209" s="42"/>
      <c r="M209" s="42"/>
      <c r="N209" s="42"/>
      <c r="O209" s="21"/>
      <c r="P209" s="21"/>
      <c r="Q209" s="21"/>
      <c r="R209" s="21"/>
      <c r="S209" s="21"/>
      <c r="T209" s="21"/>
      <c r="U209" s="21"/>
      <c r="V209" s="21"/>
      <c r="W209" s="21"/>
      <c r="X209" s="21"/>
      <c r="Y209" s="21"/>
      <c r="Z209" s="21"/>
      <c r="AA209" s="21"/>
      <c r="AB209" s="21"/>
      <c r="AC209" s="21"/>
    </row>
    <row r="210" spans="1:29">
      <c r="A210" s="59" t="s">
        <v>199</v>
      </c>
      <c r="B210" s="21"/>
      <c r="C210" s="42"/>
      <c r="D210" s="42"/>
      <c r="E210" s="42"/>
      <c r="F210" s="42"/>
      <c r="G210" s="42"/>
      <c r="H210" s="42"/>
      <c r="I210" s="42"/>
      <c r="J210" s="42"/>
      <c r="K210" s="42"/>
      <c r="L210" s="42"/>
      <c r="M210" s="42"/>
      <c r="N210" s="42"/>
      <c r="O210" s="21"/>
      <c r="P210" s="21"/>
      <c r="Q210" s="21"/>
      <c r="R210" s="21"/>
      <c r="S210" s="21"/>
      <c r="T210" s="21"/>
      <c r="U210" s="21"/>
      <c r="V210" s="21"/>
      <c r="W210" s="21"/>
      <c r="X210" s="21"/>
      <c r="Y210" s="21"/>
      <c r="Z210" s="21"/>
      <c r="AA210" s="21"/>
      <c r="AB210" s="21"/>
      <c r="AC210" s="21"/>
    </row>
    <row r="211" spans="1:29">
      <c r="A211" s="46"/>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row>
    <row r="212" spans="1:29">
      <c r="A212" s="38" t="s">
        <v>200</v>
      </c>
      <c r="B212" s="34" t="s">
        <v>201</v>
      </c>
      <c r="C212" s="71">
        <v>36.159999999999997</v>
      </c>
      <c r="D212" s="71">
        <v>36.44</v>
      </c>
      <c r="E212" s="72">
        <v>40.159999999999997</v>
      </c>
      <c r="F212" s="71">
        <v>34.619999999999997</v>
      </c>
      <c r="G212" s="71">
        <v>40.68</v>
      </c>
      <c r="H212" s="72">
        <v>26.46</v>
      </c>
      <c r="I212" s="71">
        <v>39.06</v>
      </c>
      <c r="J212" s="71">
        <v>38</v>
      </c>
      <c r="K212" s="72">
        <v>37.4</v>
      </c>
      <c r="L212" s="71">
        <v>51.48</v>
      </c>
      <c r="M212" s="71">
        <v>50.76</v>
      </c>
      <c r="N212" s="72">
        <v>36</v>
      </c>
      <c r="O212" s="14"/>
      <c r="P212" s="14"/>
      <c r="Q212" s="14"/>
      <c r="R212" s="14"/>
      <c r="S212" s="14"/>
      <c r="T212" s="14"/>
      <c r="U212" s="14"/>
      <c r="V212" s="14"/>
      <c r="W212" s="14"/>
      <c r="X212" s="14"/>
      <c r="Y212" s="14"/>
      <c r="Z212" s="14"/>
      <c r="AA212" s="14"/>
      <c r="AB212" s="14"/>
      <c r="AC212" s="14"/>
    </row>
    <row r="213" spans="1:29">
      <c r="A213" s="41" t="s">
        <v>54</v>
      </c>
      <c r="B213" s="21"/>
      <c r="C213" s="42"/>
      <c r="D213" s="42"/>
      <c r="E213" s="42"/>
      <c r="F213" s="42"/>
      <c r="G213" s="42"/>
      <c r="H213" s="42"/>
      <c r="I213" s="42"/>
      <c r="J213" s="42"/>
      <c r="K213" s="42"/>
      <c r="L213" s="42"/>
      <c r="M213" s="42"/>
      <c r="N213" s="42"/>
      <c r="O213" s="21"/>
      <c r="P213" s="21"/>
      <c r="Q213" s="21"/>
      <c r="R213" s="21"/>
      <c r="S213" s="21"/>
      <c r="T213" s="21"/>
      <c r="U213" s="21"/>
      <c r="V213" s="21"/>
      <c r="W213" s="21"/>
      <c r="X213" s="21"/>
      <c r="Y213" s="21"/>
      <c r="Z213" s="21"/>
      <c r="AA213" s="21"/>
      <c r="AB213" s="21"/>
      <c r="AC213" s="21"/>
    </row>
    <row r="214" spans="1:29" ht="30">
      <c r="A214" s="41" t="s">
        <v>202</v>
      </c>
      <c r="B214" s="21"/>
      <c r="C214" s="42"/>
      <c r="D214" s="43"/>
      <c r="E214" s="42"/>
      <c r="F214" s="43"/>
      <c r="G214" s="42"/>
      <c r="H214" s="43"/>
      <c r="I214" s="42"/>
      <c r="J214" s="43"/>
      <c r="K214" s="42"/>
      <c r="L214" s="43"/>
      <c r="M214" s="73"/>
      <c r="N214" s="43"/>
      <c r="O214" s="21"/>
      <c r="P214" s="21"/>
      <c r="Q214" s="21"/>
      <c r="R214" s="21"/>
      <c r="S214" s="21"/>
      <c r="T214" s="21"/>
      <c r="U214" s="21"/>
      <c r="V214" s="21"/>
      <c r="W214" s="21"/>
      <c r="X214" s="21"/>
      <c r="Y214" s="21"/>
      <c r="Z214" s="21"/>
      <c r="AA214" s="21"/>
      <c r="AB214" s="21"/>
      <c r="AC214" s="21"/>
    </row>
    <row r="215" spans="1:29" ht="45">
      <c r="A215" s="44" t="s">
        <v>203</v>
      </c>
      <c r="B215" s="21"/>
      <c r="C215" s="42"/>
      <c r="D215" s="42"/>
      <c r="E215" s="42"/>
      <c r="F215" s="42"/>
      <c r="G215" s="42"/>
      <c r="H215" s="42"/>
      <c r="I215" s="42"/>
      <c r="J215" s="42"/>
      <c r="K215" s="42"/>
      <c r="L215" s="42"/>
      <c r="M215" s="42"/>
      <c r="N215" s="42"/>
      <c r="O215" s="21"/>
      <c r="P215" s="21"/>
      <c r="Q215" s="21"/>
      <c r="R215" s="21"/>
      <c r="S215" s="21"/>
      <c r="T215" s="21"/>
      <c r="U215" s="21"/>
      <c r="V215" s="21"/>
      <c r="W215" s="21"/>
      <c r="X215" s="21"/>
      <c r="Y215" s="21"/>
      <c r="Z215" s="21"/>
      <c r="AA215" s="21"/>
      <c r="AB215" s="21"/>
      <c r="AC215" s="21"/>
    </row>
    <row r="216" spans="1:29">
      <c r="A216" s="53" t="s">
        <v>204</v>
      </c>
      <c r="B216" s="21"/>
      <c r="C216" s="42"/>
      <c r="D216" s="42"/>
      <c r="E216" s="42"/>
      <c r="F216" s="42"/>
      <c r="G216" s="42"/>
      <c r="H216" s="42"/>
      <c r="I216" s="42"/>
      <c r="J216" s="42"/>
      <c r="K216" s="42"/>
      <c r="L216" s="42"/>
      <c r="M216" s="42"/>
      <c r="N216" s="42"/>
      <c r="O216" s="21"/>
      <c r="P216" s="21"/>
      <c r="Q216" s="21"/>
      <c r="R216" s="21"/>
      <c r="S216" s="21"/>
      <c r="T216" s="21"/>
      <c r="U216" s="21"/>
      <c r="V216" s="21"/>
      <c r="W216" s="21"/>
      <c r="X216" s="21"/>
      <c r="Y216" s="21"/>
      <c r="Z216" s="21"/>
      <c r="AA216" s="21"/>
      <c r="AB216" s="21"/>
      <c r="AC216" s="21"/>
    </row>
    <row r="217" spans="1:29">
      <c r="A217" s="46"/>
      <c r="B217" s="21"/>
      <c r="C217" s="42"/>
      <c r="D217" s="42"/>
      <c r="E217" s="42"/>
      <c r="F217" s="42"/>
      <c r="G217" s="42"/>
      <c r="H217" s="42"/>
      <c r="I217" s="42"/>
      <c r="J217" s="42"/>
      <c r="K217" s="42"/>
      <c r="L217" s="42"/>
      <c r="M217" s="42"/>
      <c r="N217" s="42"/>
      <c r="O217" s="21"/>
      <c r="P217" s="21"/>
      <c r="Q217" s="21"/>
      <c r="R217" s="21"/>
      <c r="S217" s="21"/>
      <c r="T217" s="21"/>
      <c r="U217" s="21"/>
      <c r="V217" s="21"/>
      <c r="W217" s="21"/>
      <c r="X217" s="21"/>
      <c r="Y217" s="21"/>
      <c r="Z217" s="21"/>
      <c r="AA217" s="21"/>
      <c r="AB217" s="21"/>
      <c r="AC217" s="21"/>
    </row>
    <row r="218" spans="1:29">
      <c r="A218" s="46"/>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row>
    <row r="219" spans="1:29" ht="30">
      <c r="A219" s="38" t="s">
        <v>205</v>
      </c>
      <c r="B219" s="34" t="s">
        <v>206</v>
      </c>
      <c r="C219" s="39">
        <v>975976</v>
      </c>
      <c r="D219" s="39">
        <v>975976</v>
      </c>
      <c r="E219" s="40">
        <v>975976</v>
      </c>
      <c r="F219" s="39">
        <v>975976</v>
      </c>
      <c r="G219" s="39">
        <v>975976</v>
      </c>
      <c r="H219" s="40">
        <v>975976</v>
      </c>
      <c r="I219" s="39">
        <v>975976</v>
      </c>
      <c r="J219" s="39">
        <v>979437</v>
      </c>
      <c r="K219" s="40">
        <v>979437</v>
      </c>
      <c r="L219" s="39">
        <v>979437</v>
      </c>
      <c r="M219" s="39">
        <v>979941</v>
      </c>
      <c r="N219" s="40">
        <v>981961</v>
      </c>
      <c r="O219" s="14"/>
      <c r="P219" s="14"/>
      <c r="Q219" s="14"/>
      <c r="R219" s="14"/>
      <c r="S219" s="14"/>
      <c r="T219" s="14"/>
      <c r="U219" s="14"/>
      <c r="V219" s="14"/>
      <c r="W219" s="14"/>
      <c r="X219" s="14"/>
      <c r="Y219" s="14"/>
      <c r="Z219" s="14"/>
      <c r="AA219" s="14"/>
      <c r="AB219" s="14"/>
      <c r="AC219" s="14"/>
    </row>
    <row r="220" spans="1:29">
      <c r="A220" s="41" t="s">
        <v>54</v>
      </c>
      <c r="B220" s="21"/>
      <c r="C220" s="42"/>
      <c r="D220" s="42"/>
      <c r="E220" s="42"/>
      <c r="F220" s="42"/>
      <c r="G220" s="42"/>
      <c r="H220" s="42"/>
      <c r="I220" s="42"/>
      <c r="J220" s="42"/>
      <c r="K220" s="42"/>
      <c r="L220" s="42"/>
      <c r="M220" s="42"/>
      <c r="N220" s="42"/>
      <c r="O220" s="21"/>
      <c r="P220" s="21"/>
      <c r="Q220" s="21"/>
      <c r="R220" s="21"/>
      <c r="S220" s="21"/>
      <c r="T220" s="21"/>
      <c r="U220" s="21"/>
      <c r="V220" s="21"/>
      <c r="W220" s="21"/>
      <c r="X220" s="21"/>
      <c r="Y220" s="21"/>
      <c r="Z220" s="21"/>
      <c r="AA220" s="21"/>
      <c r="AB220" s="21"/>
      <c r="AC220" s="21"/>
    </row>
    <row r="221" spans="1:29" ht="30">
      <c r="A221" s="44" t="s">
        <v>207</v>
      </c>
      <c r="B221" s="21"/>
      <c r="C221" s="42"/>
      <c r="D221" s="74"/>
      <c r="E221" s="42"/>
      <c r="F221" s="74"/>
      <c r="G221" s="42"/>
      <c r="H221" s="74"/>
      <c r="I221" s="42"/>
      <c r="J221" s="74"/>
      <c r="K221" s="42"/>
      <c r="L221" s="74"/>
      <c r="M221" s="42"/>
      <c r="N221" s="74"/>
      <c r="O221" s="21"/>
      <c r="P221" s="21"/>
      <c r="Q221" s="21"/>
      <c r="R221" s="21"/>
      <c r="S221" s="21"/>
      <c r="T221" s="21"/>
      <c r="U221" s="21"/>
      <c r="V221" s="21"/>
      <c r="W221" s="21"/>
      <c r="X221" s="21"/>
      <c r="Y221" s="21"/>
      <c r="Z221" s="21"/>
      <c r="AA221" s="21"/>
      <c r="AB221" s="21"/>
      <c r="AC221" s="21"/>
    </row>
    <row r="222" spans="1:29">
      <c r="A222" s="44" t="s">
        <v>208</v>
      </c>
      <c r="B222" s="21"/>
      <c r="C222" s="42"/>
      <c r="D222" s="42"/>
      <c r="E222" s="42"/>
      <c r="F222" s="42"/>
      <c r="G222" s="42"/>
      <c r="H222" s="42"/>
      <c r="I222" s="42"/>
      <c r="J222" s="42"/>
      <c r="K222" s="42"/>
      <c r="L222" s="42"/>
      <c r="M222" s="42"/>
      <c r="N222" s="42"/>
      <c r="O222" s="21"/>
      <c r="P222" s="21"/>
      <c r="Q222" s="21"/>
      <c r="R222" s="21"/>
      <c r="S222" s="21"/>
      <c r="T222" s="21"/>
      <c r="U222" s="21"/>
      <c r="V222" s="21"/>
      <c r="W222" s="21"/>
      <c r="X222" s="21"/>
      <c r="Y222" s="21"/>
      <c r="Z222" s="21"/>
      <c r="AA222" s="21"/>
      <c r="AB222" s="21"/>
      <c r="AC222" s="21"/>
    </row>
    <row r="223" spans="1:29">
      <c r="A223" s="44" t="s">
        <v>209</v>
      </c>
      <c r="B223" s="21"/>
      <c r="C223" s="42"/>
      <c r="D223" s="42"/>
      <c r="E223" s="42"/>
      <c r="F223" s="42"/>
      <c r="G223" s="42"/>
      <c r="H223" s="42"/>
      <c r="I223" s="42"/>
      <c r="J223" s="42"/>
      <c r="K223" s="42"/>
      <c r="L223" s="42"/>
      <c r="M223" s="42"/>
      <c r="N223" s="42"/>
      <c r="O223" s="21"/>
      <c r="P223" s="21"/>
      <c r="Q223" s="21"/>
      <c r="R223" s="21"/>
      <c r="S223" s="21"/>
      <c r="T223" s="21"/>
      <c r="U223" s="21"/>
      <c r="V223" s="21"/>
      <c r="W223" s="21"/>
      <c r="X223" s="21"/>
      <c r="Y223" s="21"/>
      <c r="Z223" s="21"/>
      <c r="AA223" s="21"/>
      <c r="AB223" s="21"/>
      <c r="AC223" s="21"/>
    </row>
    <row r="224" spans="1:29">
      <c r="A224" s="44" t="s">
        <v>80</v>
      </c>
      <c r="B224" s="21"/>
      <c r="C224" s="42"/>
      <c r="D224" s="42"/>
      <c r="E224" s="42"/>
      <c r="F224" s="42"/>
      <c r="G224" s="42"/>
      <c r="H224" s="42"/>
      <c r="I224" s="42"/>
      <c r="J224" s="42"/>
      <c r="K224" s="42"/>
      <c r="L224" s="42"/>
      <c r="M224" s="42"/>
      <c r="N224" s="42"/>
      <c r="O224" s="21"/>
      <c r="P224" s="21"/>
      <c r="Q224" s="21"/>
      <c r="R224" s="21"/>
      <c r="S224" s="21"/>
      <c r="T224" s="21"/>
      <c r="U224" s="21"/>
      <c r="V224" s="21"/>
      <c r="W224" s="21"/>
      <c r="X224" s="21"/>
      <c r="Y224" s="21"/>
      <c r="Z224" s="21"/>
      <c r="AA224" s="21"/>
      <c r="AB224" s="21"/>
      <c r="AC224" s="21"/>
    </row>
    <row r="225" spans="1:29">
      <c r="A225" s="46"/>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row>
    <row r="226" spans="1:29" ht="30">
      <c r="A226" s="38" t="s">
        <v>210</v>
      </c>
      <c r="B226" s="34" t="s">
        <v>211</v>
      </c>
      <c r="C226" s="39">
        <v>1104</v>
      </c>
      <c r="D226" s="39">
        <v>1172</v>
      </c>
      <c r="E226" s="40">
        <v>1000</v>
      </c>
      <c r="F226" s="39">
        <v>883</v>
      </c>
      <c r="G226" s="39">
        <v>975</v>
      </c>
      <c r="H226" s="40">
        <v>822</v>
      </c>
      <c r="I226" s="39">
        <v>945</v>
      </c>
      <c r="J226" s="39">
        <v>988</v>
      </c>
      <c r="K226" s="40">
        <v>974</v>
      </c>
      <c r="L226" s="39">
        <v>939</v>
      </c>
      <c r="M226" s="39">
        <v>986</v>
      </c>
      <c r="N226" s="40">
        <v>993</v>
      </c>
      <c r="O226" s="14"/>
      <c r="P226" s="14"/>
      <c r="Q226" s="14"/>
      <c r="R226" s="14"/>
      <c r="S226" s="14"/>
      <c r="T226" s="14"/>
      <c r="U226" s="14"/>
      <c r="V226" s="14"/>
      <c r="W226" s="14"/>
      <c r="X226" s="14"/>
      <c r="Y226" s="14"/>
      <c r="Z226" s="14"/>
      <c r="AA226" s="14"/>
      <c r="AB226" s="14"/>
      <c r="AC226" s="14"/>
    </row>
    <row r="227" spans="1:29">
      <c r="A227" s="41" t="s">
        <v>54</v>
      </c>
      <c r="B227" s="21"/>
      <c r="C227" s="42"/>
      <c r="D227" s="43"/>
      <c r="E227" s="42"/>
      <c r="F227" s="43"/>
      <c r="G227" s="42"/>
      <c r="H227" s="43"/>
      <c r="I227" s="42"/>
      <c r="J227" s="43"/>
      <c r="K227" s="42"/>
      <c r="L227" s="43"/>
      <c r="M227" s="43"/>
      <c r="N227" s="43"/>
      <c r="O227" s="21"/>
      <c r="P227" s="21"/>
      <c r="Q227" s="21"/>
      <c r="R227" s="21"/>
      <c r="S227" s="21"/>
      <c r="T227" s="21"/>
      <c r="U227" s="21"/>
      <c r="V227" s="21"/>
      <c r="W227" s="21"/>
      <c r="X227" s="21"/>
      <c r="Y227" s="21"/>
      <c r="Z227" s="21"/>
      <c r="AA227" s="21"/>
      <c r="AB227" s="21"/>
      <c r="AC227" s="21"/>
    </row>
    <row r="228" spans="1:29" ht="30">
      <c r="A228" s="44" t="s">
        <v>212</v>
      </c>
      <c r="B228" s="21"/>
      <c r="C228" s="42"/>
      <c r="D228" s="42"/>
      <c r="E228" s="42"/>
      <c r="F228" s="42"/>
      <c r="G228" s="42"/>
      <c r="H228" s="42"/>
      <c r="I228" s="42"/>
      <c r="J228" s="42"/>
      <c r="K228" s="42"/>
      <c r="L228" s="42"/>
      <c r="M228" s="42"/>
      <c r="N228" s="42"/>
      <c r="O228" s="21"/>
      <c r="P228" s="21"/>
      <c r="Q228" s="21"/>
      <c r="R228" s="21"/>
      <c r="S228" s="21"/>
      <c r="T228" s="21"/>
      <c r="U228" s="21"/>
      <c r="V228" s="21"/>
      <c r="W228" s="21"/>
      <c r="X228" s="21"/>
      <c r="Y228" s="21"/>
      <c r="Z228" s="21"/>
      <c r="AA228" s="21"/>
      <c r="AB228" s="21"/>
      <c r="AC228" s="21"/>
    </row>
    <row r="229" spans="1:29">
      <c r="A229" s="46"/>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row>
    <row r="230" spans="1:29">
      <c r="A230" s="38" t="s">
        <v>213</v>
      </c>
      <c r="B230" s="34" t="s">
        <v>214</v>
      </c>
      <c r="C230" s="39">
        <v>747972.08</v>
      </c>
      <c r="D230" s="39">
        <v>747972.08</v>
      </c>
      <c r="E230" s="40">
        <v>747972.08</v>
      </c>
      <c r="F230" s="39">
        <v>747972.08</v>
      </c>
      <c r="G230" s="39">
        <v>747972.08</v>
      </c>
      <c r="H230" s="40">
        <v>747972.08</v>
      </c>
      <c r="I230" s="39">
        <v>747972.08</v>
      </c>
      <c r="J230" s="39">
        <v>750880.23</v>
      </c>
      <c r="K230" s="40">
        <v>750880.23</v>
      </c>
      <c r="L230" s="39">
        <v>750880.23</v>
      </c>
      <c r="M230" s="39">
        <v>750880.23</v>
      </c>
      <c r="N230" s="40">
        <v>753894.63</v>
      </c>
      <c r="O230" s="14"/>
      <c r="P230" s="14"/>
      <c r="Q230" s="14"/>
      <c r="R230" s="14"/>
      <c r="S230" s="14"/>
      <c r="T230" s="14"/>
      <c r="U230" s="14"/>
      <c r="V230" s="14"/>
      <c r="W230" s="14"/>
      <c r="X230" s="14"/>
      <c r="Y230" s="14"/>
      <c r="Z230" s="14"/>
      <c r="AA230" s="14"/>
      <c r="AB230" s="14"/>
      <c r="AC230" s="14"/>
    </row>
    <row r="231" spans="1:29">
      <c r="A231" s="41" t="s">
        <v>54</v>
      </c>
      <c r="B231" s="21"/>
      <c r="C231" s="42"/>
      <c r="D231" s="42"/>
      <c r="E231" s="42"/>
      <c r="F231" s="42"/>
      <c r="G231" s="42"/>
      <c r="H231" s="42"/>
      <c r="I231" s="42"/>
      <c r="J231" s="42"/>
      <c r="K231" s="42"/>
      <c r="L231" s="42"/>
      <c r="M231" s="42"/>
      <c r="N231" s="42"/>
      <c r="O231" s="21"/>
      <c r="P231" s="21"/>
      <c r="Q231" s="21"/>
      <c r="R231" s="21"/>
      <c r="S231" s="21"/>
      <c r="T231" s="21"/>
      <c r="U231" s="21"/>
      <c r="V231" s="21"/>
      <c r="W231" s="21"/>
      <c r="X231" s="21"/>
      <c r="Y231" s="21"/>
      <c r="Z231" s="21"/>
      <c r="AA231" s="21"/>
      <c r="AB231" s="21"/>
      <c r="AC231" s="21"/>
    </row>
    <row r="232" spans="1:29" ht="30">
      <c r="A232" s="44" t="s">
        <v>215</v>
      </c>
      <c r="B232" s="21"/>
      <c r="C232" s="42"/>
      <c r="D232" s="42"/>
      <c r="E232" s="42"/>
      <c r="F232" s="42"/>
      <c r="G232" s="42"/>
      <c r="H232" s="42"/>
      <c r="I232" s="42"/>
      <c r="J232" s="42"/>
      <c r="K232" s="42"/>
      <c r="L232" s="42"/>
      <c r="M232" s="42"/>
      <c r="N232" s="42"/>
      <c r="O232" s="21"/>
      <c r="P232" s="21"/>
      <c r="Q232" s="21"/>
      <c r="R232" s="21"/>
      <c r="S232" s="21"/>
      <c r="T232" s="21"/>
      <c r="U232" s="21"/>
      <c r="V232" s="21"/>
      <c r="W232" s="21"/>
      <c r="X232" s="21"/>
      <c r="Y232" s="21"/>
      <c r="Z232" s="21"/>
      <c r="AA232" s="21"/>
      <c r="AB232" s="21"/>
      <c r="AC232" s="21"/>
    </row>
    <row r="233" spans="1:29">
      <c r="A233" s="44" t="s">
        <v>208</v>
      </c>
      <c r="B233" s="21"/>
      <c r="C233" s="42"/>
      <c r="D233" s="42"/>
      <c r="E233" s="42"/>
      <c r="F233" s="42"/>
      <c r="G233" s="42"/>
      <c r="H233" s="42"/>
      <c r="I233" s="42"/>
      <c r="J233" s="42"/>
      <c r="K233" s="42"/>
      <c r="L233" s="42"/>
      <c r="M233" s="42"/>
      <c r="N233" s="42"/>
      <c r="O233" s="21"/>
      <c r="P233" s="21"/>
      <c r="Q233" s="21"/>
      <c r="R233" s="21"/>
      <c r="S233" s="21"/>
      <c r="T233" s="21"/>
      <c r="U233" s="21"/>
      <c r="V233" s="21"/>
      <c r="W233" s="21"/>
      <c r="X233" s="21"/>
      <c r="Y233" s="21"/>
      <c r="Z233" s="21"/>
      <c r="AA233" s="21"/>
      <c r="AB233" s="21"/>
      <c r="AC233" s="21"/>
    </row>
    <row r="234" spans="1:29">
      <c r="A234" s="44" t="s">
        <v>216</v>
      </c>
      <c r="B234" s="21"/>
      <c r="C234" s="42"/>
      <c r="D234" s="42"/>
      <c r="E234" s="42"/>
      <c r="F234" s="42"/>
      <c r="G234" s="42"/>
      <c r="H234" s="42"/>
      <c r="I234" s="42"/>
      <c r="J234" s="42"/>
      <c r="K234" s="42"/>
      <c r="L234" s="42"/>
      <c r="M234" s="42"/>
      <c r="N234" s="42"/>
      <c r="O234" s="21"/>
      <c r="P234" s="21"/>
      <c r="Q234" s="21"/>
      <c r="R234" s="21"/>
      <c r="S234" s="21"/>
      <c r="T234" s="21"/>
      <c r="U234" s="21"/>
      <c r="V234" s="21"/>
      <c r="W234" s="21"/>
      <c r="X234" s="21"/>
      <c r="Y234" s="21"/>
      <c r="Z234" s="21"/>
      <c r="AA234" s="21"/>
      <c r="AB234" s="21"/>
      <c r="AC234" s="21"/>
    </row>
    <row r="235" spans="1:29">
      <c r="A235" s="44" t="s">
        <v>80</v>
      </c>
      <c r="B235" s="21"/>
      <c r="C235" s="42"/>
      <c r="D235" s="42"/>
      <c r="E235" s="42"/>
      <c r="F235" s="42"/>
      <c r="G235" s="42"/>
      <c r="H235" s="42"/>
      <c r="I235" s="42"/>
      <c r="J235" s="42"/>
      <c r="K235" s="42"/>
      <c r="L235" s="42"/>
      <c r="M235" s="42"/>
      <c r="N235" s="42"/>
      <c r="O235" s="21"/>
      <c r="P235" s="21"/>
      <c r="Q235" s="21"/>
      <c r="R235" s="21"/>
      <c r="S235" s="21"/>
      <c r="T235" s="21"/>
      <c r="U235" s="21"/>
      <c r="V235" s="21"/>
      <c r="W235" s="21"/>
      <c r="X235" s="21"/>
      <c r="Y235" s="21"/>
      <c r="Z235" s="21"/>
      <c r="AA235" s="21"/>
      <c r="AB235" s="21"/>
      <c r="AC235" s="21"/>
    </row>
    <row r="236" spans="1:29">
      <c r="A236" s="46"/>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row>
    <row r="237" spans="1:29" ht="30">
      <c r="A237" s="38" t="s">
        <v>217</v>
      </c>
      <c r="B237" s="34" t="s">
        <v>218</v>
      </c>
      <c r="C237" s="39">
        <v>1055</v>
      </c>
      <c r="D237" s="39">
        <v>979</v>
      </c>
      <c r="E237" s="40">
        <v>894</v>
      </c>
      <c r="F237" s="39">
        <v>1097</v>
      </c>
      <c r="G237" s="39">
        <v>987</v>
      </c>
      <c r="H237" s="40">
        <v>1219</v>
      </c>
      <c r="I237" s="39">
        <v>1985</v>
      </c>
      <c r="J237" s="39">
        <v>1891</v>
      </c>
      <c r="K237" s="40">
        <v>1386</v>
      </c>
      <c r="L237" s="39">
        <v>1223</v>
      </c>
      <c r="M237" s="39">
        <v>848</v>
      </c>
      <c r="N237" s="40">
        <v>742</v>
      </c>
      <c r="O237" s="14"/>
      <c r="P237" s="14"/>
      <c r="Q237" s="14"/>
      <c r="R237" s="14"/>
      <c r="S237" s="14"/>
      <c r="T237" s="14"/>
      <c r="U237" s="14"/>
      <c r="V237" s="14"/>
      <c r="W237" s="14"/>
      <c r="X237" s="14"/>
      <c r="Y237" s="14"/>
      <c r="Z237" s="14"/>
      <c r="AA237" s="14"/>
      <c r="AB237" s="14"/>
      <c r="AC237" s="14"/>
    </row>
    <row r="238" spans="1:29">
      <c r="A238" s="41" t="s">
        <v>54</v>
      </c>
      <c r="B238" s="21"/>
      <c r="C238" s="42"/>
      <c r="D238" s="42"/>
      <c r="E238" s="42"/>
      <c r="F238" s="42"/>
      <c r="G238" s="42"/>
      <c r="H238" s="42"/>
      <c r="I238" s="42"/>
      <c r="J238" s="42"/>
      <c r="K238" s="42"/>
      <c r="L238" s="42"/>
      <c r="M238" s="42"/>
      <c r="N238" s="42"/>
      <c r="O238" s="21"/>
      <c r="P238" s="21"/>
      <c r="Q238" s="21"/>
      <c r="R238" s="21"/>
      <c r="S238" s="21"/>
      <c r="T238" s="21"/>
      <c r="U238" s="21"/>
      <c r="V238" s="21"/>
      <c r="W238" s="21"/>
      <c r="X238" s="21"/>
      <c r="Y238" s="21"/>
      <c r="Z238" s="21"/>
      <c r="AA238" s="21"/>
      <c r="AB238" s="21"/>
      <c r="AC238" s="21"/>
    </row>
    <row r="239" spans="1:29">
      <c r="A239" s="44" t="s">
        <v>219</v>
      </c>
      <c r="B239" s="21"/>
      <c r="C239" s="42"/>
      <c r="D239" s="74"/>
      <c r="E239" s="42"/>
      <c r="F239" s="74"/>
      <c r="G239" s="42"/>
      <c r="H239" s="74"/>
      <c r="I239" s="42"/>
      <c r="J239" s="74"/>
      <c r="K239" s="42"/>
      <c r="L239" s="74"/>
      <c r="M239" s="43"/>
      <c r="N239" s="74"/>
      <c r="O239" s="21"/>
      <c r="P239" s="21"/>
      <c r="Q239" s="21"/>
      <c r="R239" s="21"/>
      <c r="S239" s="21"/>
      <c r="T239" s="21"/>
      <c r="U239" s="21"/>
      <c r="V239" s="21"/>
      <c r="W239" s="21"/>
      <c r="X239" s="21"/>
      <c r="Y239" s="21"/>
      <c r="Z239" s="21"/>
      <c r="AA239" s="21"/>
      <c r="AB239" s="21"/>
      <c r="AC239" s="21"/>
    </row>
    <row r="240" spans="1:29" ht="30">
      <c r="A240" s="44" t="s">
        <v>220</v>
      </c>
      <c r="B240" s="21"/>
      <c r="C240" s="42"/>
      <c r="D240" s="42"/>
      <c r="E240" s="42"/>
      <c r="F240" s="42"/>
      <c r="G240" s="42"/>
      <c r="H240" s="42"/>
      <c r="I240" s="42"/>
      <c r="J240" s="42"/>
      <c r="K240" s="42"/>
      <c r="L240" s="42"/>
      <c r="M240" s="42"/>
      <c r="N240" s="42"/>
      <c r="O240" s="21"/>
      <c r="P240" s="21"/>
      <c r="Q240" s="21"/>
      <c r="R240" s="21"/>
      <c r="S240" s="21"/>
      <c r="T240" s="21"/>
      <c r="U240" s="21"/>
      <c r="V240" s="21"/>
      <c r="W240" s="21"/>
      <c r="X240" s="21"/>
      <c r="Y240" s="21"/>
      <c r="Z240" s="21"/>
      <c r="AA240" s="21"/>
      <c r="AB240" s="21"/>
      <c r="AC240" s="21"/>
    </row>
    <row r="241" spans="1:29">
      <c r="A241" s="46"/>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row>
    <row r="242" spans="1:29">
      <c r="A242" s="54" t="s">
        <v>221</v>
      </c>
      <c r="B242" s="34" t="s">
        <v>222</v>
      </c>
      <c r="C242" s="75">
        <v>6</v>
      </c>
      <c r="D242" s="75">
        <v>8</v>
      </c>
      <c r="E242" s="76">
        <v>6</v>
      </c>
      <c r="F242" s="75">
        <v>6</v>
      </c>
      <c r="G242" s="75">
        <v>6</v>
      </c>
      <c r="H242" s="76">
        <v>3</v>
      </c>
      <c r="I242" s="75">
        <v>3</v>
      </c>
      <c r="J242" s="75">
        <v>3</v>
      </c>
      <c r="K242" s="76">
        <v>3</v>
      </c>
      <c r="L242" s="75">
        <v>3</v>
      </c>
      <c r="M242" s="75">
        <v>4</v>
      </c>
      <c r="N242" s="76">
        <v>4</v>
      </c>
      <c r="O242" s="14"/>
      <c r="P242" s="14"/>
      <c r="Q242" s="14"/>
      <c r="R242" s="14"/>
      <c r="S242" s="14"/>
      <c r="T242" s="14"/>
      <c r="U242" s="14"/>
      <c r="V242" s="14"/>
      <c r="W242" s="14"/>
      <c r="X242" s="14"/>
      <c r="Y242" s="14"/>
      <c r="Z242" s="14"/>
      <c r="AA242" s="14"/>
      <c r="AB242" s="14"/>
      <c r="AC242" s="14"/>
    </row>
    <row r="243" spans="1:29">
      <c r="A243" s="41" t="s">
        <v>223</v>
      </c>
      <c r="B243" s="34" t="s">
        <v>222</v>
      </c>
      <c r="C243" s="75">
        <v>3.37</v>
      </c>
      <c r="D243" s="75">
        <v>3.18</v>
      </c>
      <c r="E243" s="76">
        <v>4.0999999999999996</v>
      </c>
      <c r="F243" s="75">
        <v>5.97</v>
      </c>
      <c r="G243" s="75">
        <v>4.74</v>
      </c>
      <c r="H243" s="76">
        <v>3.91</v>
      </c>
      <c r="I243" s="75">
        <v>5.91</v>
      </c>
      <c r="J243" s="75">
        <v>4.29</v>
      </c>
      <c r="K243" s="76">
        <v>4.34</v>
      </c>
      <c r="L243" s="75">
        <v>4.24</v>
      </c>
      <c r="M243" s="75">
        <v>3.03</v>
      </c>
      <c r="N243" s="76">
        <v>3.74</v>
      </c>
      <c r="O243" s="14"/>
      <c r="P243" s="14"/>
      <c r="Q243" s="14"/>
      <c r="R243" s="14"/>
      <c r="S243" s="14"/>
      <c r="T243" s="14"/>
      <c r="U243" s="14"/>
      <c r="V243" s="14"/>
      <c r="W243" s="14"/>
      <c r="X243" s="14"/>
      <c r="Y243" s="14"/>
      <c r="Z243" s="14"/>
      <c r="AA243" s="14"/>
      <c r="AB243" s="14"/>
      <c r="AC243" s="14"/>
    </row>
    <row r="244" spans="1:29">
      <c r="A244" s="77"/>
      <c r="B244" s="21"/>
      <c r="C244" s="42"/>
      <c r="D244" s="78"/>
      <c r="E244" s="78"/>
      <c r="F244" s="78"/>
      <c r="G244" s="78"/>
      <c r="H244" s="78"/>
      <c r="I244" s="78"/>
      <c r="J244" s="78"/>
      <c r="K244" s="42"/>
      <c r="L244" s="78"/>
      <c r="M244" s="78"/>
      <c r="N244" s="78"/>
      <c r="O244" s="21"/>
      <c r="P244" s="21"/>
      <c r="Q244" s="21"/>
      <c r="R244" s="21"/>
      <c r="S244" s="21"/>
      <c r="T244" s="21"/>
      <c r="U244" s="21"/>
      <c r="V244" s="21"/>
      <c r="W244" s="21"/>
      <c r="X244" s="21"/>
      <c r="Y244" s="21"/>
      <c r="Z244" s="21"/>
      <c r="AA244" s="21"/>
      <c r="AB244" s="21"/>
      <c r="AC244" s="21"/>
    </row>
    <row r="245" spans="1:29" ht="45">
      <c r="A245" s="44" t="s">
        <v>224</v>
      </c>
      <c r="B245" s="21"/>
      <c r="C245" s="42"/>
      <c r="D245" s="42"/>
      <c r="E245" s="42"/>
      <c r="F245" s="42"/>
      <c r="G245" s="42"/>
      <c r="H245" s="42"/>
      <c r="I245" s="42"/>
      <c r="J245" s="42"/>
      <c r="K245" s="42"/>
      <c r="L245" s="42"/>
      <c r="M245" s="42"/>
      <c r="N245" s="42"/>
      <c r="O245" s="21"/>
      <c r="P245" s="21"/>
      <c r="Q245" s="21"/>
      <c r="R245" s="21"/>
      <c r="S245" s="21"/>
      <c r="T245" s="21"/>
      <c r="U245" s="21"/>
      <c r="V245" s="21"/>
      <c r="W245" s="21"/>
      <c r="X245" s="21"/>
      <c r="Y245" s="21"/>
      <c r="Z245" s="21"/>
      <c r="AA245" s="21"/>
      <c r="AB245" s="21"/>
      <c r="AC245" s="21"/>
    </row>
    <row r="246" spans="1:29">
      <c r="A246" s="46"/>
      <c r="B246" s="21"/>
      <c r="C246" s="42"/>
      <c r="D246" s="42"/>
      <c r="E246" s="42"/>
      <c r="F246" s="42"/>
      <c r="G246" s="42"/>
      <c r="H246" s="42"/>
      <c r="I246" s="42"/>
      <c r="J246" s="42"/>
      <c r="K246" s="42"/>
      <c r="L246" s="42"/>
      <c r="M246" s="42"/>
      <c r="N246" s="42"/>
      <c r="O246" s="21"/>
      <c r="P246" s="21"/>
      <c r="Q246" s="21"/>
      <c r="R246" s="21"/>
      <c r="S246" s="21"/>
      <c r="T246" s="21"/>
      <c r="U246" s="21"/>
      <c r="V246" s="21"/>
      <c r="W246" s="21"/>
      <c r="X246" s="21"/>
      <c r="Y246" s="21"/>
      <c r="Z246" s="21"/>
      <c r="AA246" s="21"/>
      <c r="AB246" s="21"/>
      <c r="AC246" s="21"/>
    </row>
    <row r="247" spans="1:29">
      <c r="A247" s="46"/>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row>
    <row r="248" spans="1:29" ht="30">
      <c r="A248" s="38" t="s">
        <v>225</v>
      </c>
      <c r="B248" s="34" t="s">
        <v>226</v>
      </c>
      <c r="C248" s="39">
        <v>2432537</v>
      </c>
      <c r="D248" s="39">
        <v>2399688</v>
      </c>
      <c r="E248" s="40">
        <v>2714351</v>
      </c>
      <c r="F248" s="39">
        <v>2806144</v>
      </c>
      <c r="G248" s="39">
        <v>2983959</v>
      </c>
      <c r="H248" s="40">
        <v>2910839</v>
      </c>
      <c r="I248" s="39">
        <v>2734905</v>
      </c>
      <c r="J248" s="39">
        <v>2750946</v>
      </c>
      <c r="K248" s="40">
        <v>2766018</v>
      </c>
      <c r="L248" s="39">
        <v>2910450</v>
      </c>
      <c r="M248" s="39">
        <v>2930852</v>
      </c>
      <c r="N248" s="40">
        <v>3018754</v>
      </c>
      <c r="O248" s="14"/>
      <c r="P248" s="14"/>
      <c r="Q248" s="14"/>
      <c r="R248" s="14"/>
      <c r="S248" s="14"/>
      <c r="T248" s="14"/>
      <c r="U248" s="14"/>
      <c r="V248" s="14"/>
      <c r="W248" s="14"/>
      <c r="X248" s="14"/>
      <c r="Y248" s="14"/>
      <c r="Z248" s="14"/>
      <c r="AA248" s="14"/>
      <c r="AB248" s="14"/>
      <c r="AC248" s="14"/>
    </row>
    <row r="249" spans="1:29">
      <c r="A249" s="41" t="s">
        <v>54</v>
      </c>
      <c r="B249" s="62"/>
      <c r="C249" s="43"/>
      <c r="D249" s="43"/>
      <c r="E249" s="43"/>
      <c r="F249" s="43"/>
      <c r="G249" s="43"/>
      <c r="H249" s="43"/>
      <c r="I249" s="43"/>
      <c r="J249" s="43"/>
      <c r="K249" s="43"/>
      <c r="L249" s="43"/>
      <c r="M249" s="43"/>
      <c r="N249" s="43"/>
      <c r="O249" s="62"/>
      <c r="P249" s="62"/>
      <c r="Q249" s="62"/>
      <c r="R249" s="62"/>
      <c r="S249" s="62"/>
      <c r="T249" s="62"/>
      <c r="U249" s="62"/>
      <c r="V249" s="62"/>
      <c r="W249" s="62"/>
      <c r="X249" s="62"/>
      <c r="Y249" s="62"/>
      <c r="Z249" s="62"/>
      <c r="AA249" s="62"/>
      <c r="AB249" s="62"/>
      <c r="AC249" s="62"/>
    </row>
    <row r="250" spans="1:29" ht="45">
      <c r="A250" s="63" t="s">
        <v>227</v>
      </c>
      <c r="B250" s="21"/>
      <c r="C250" s="42"/>
      <c r="D250" s="42"/>
      <c r="E250" s="42"/>
      <c r="F250" s="42"/>
      <c r="G250" s="42"/>
      <c r="H250" s="42"/>
      <c r="I250" s="42"/>
      <c r="J250" s="42"/>
      <c r="K250" s="42"/>
      <c r="L250" s="42"/>
      <c r="M250" s="42"/>
      <c r="N250" s="42"/>
      <c r="O250" s="21"/>
      <c r="P250" s="21"/>
      <c r="Q250" s="21"/>
      <c r="R250" s="21"/>
      <c r="S250" s="21"/>
      <c r="T250" s="21"/>
      <c r="U250" s="21"/>
      <c r="V250" s="21"/>
      <c r="W250" s="21"/>
      <c r="X250" s="21"/>
      <c r="Y250" s="21"/>
      <c r="Z250" s="21"/>
      <c r="AA250" s="21"/>
      <c r="AB250" s="21"/>
      <c r="AC250" s="21"/>
    </row>
    <row r="251" spans="1:29">
      <c r="A251" s="46"/>
      <c r="B251" s="21"/>
      <c r="C251" s="42"/>
      <c r="D251" s="42"/>
      <c r="E251" s="42"/>
      <c r="F251" s="42"/>
      <c r="G251" s="42"/>
      <c r="H251" s="42"/>
      <c r="I251" s="42"/>
      <c r="J251" s="42"/>
      <c r="K251" s="42"/>
      <c r="L251" s="42"/>
      <c r="M251" s="42"/>
      <c r="N251" s="42"/>
      <c r="O251" s="21"/>
      <c r="P251" s="21"/>
      <c r="Q251" s="21"/>
      <c r="R251" s="21"/>
      <c r="S251" s="21"/>
      <c r="T251" s="21"/>
      <c r="U251" s="21"/>
      <c r="V251" s="21"/>
      <c r="W251" s="21"/>
      <c r="X251" s="21"/>
      <c r="Y251" s="21"/>
      <c r="Z251" s="21"/>
      <c r="AA251" s="21"/>
      <c r="AB251" s="21"/>
      <c r="AC251" s="21"/>
    </row>
    <row r="252" spans="1:29">
      <c r="A252" s="46"/>
      <c r="B252" s="21"/>
      <c r="C252" s="42"/>
      <c r="D252" s="42"/>
      <c r="E252" s="42"/>
      <c r="F252" s="42"/>
      <c r="G252" s="42"/>
      <c r="H252" s="42"/>
      <c r="I252" s="42"/>
      <c r="J252" s="42"/>
      <c r="K252" s="42"/>
      <c r="L252" s="42"/>
      <c r="M252" s="42"/>
      <c r="N252" s="42"/>
      <c r="O252" s="21"/>
      <c r="P252" s="21"/>
      <c r="Q252" s="21"/>
      <c r="R252" s="21"/>
      <c r="S252" s="21"/>
      <c r="T252" s="21"/>
      <c r="U252" s="21"/>
      <c r="V252" s="21"/>
      <c r="W252" s="21"/>
      <c r="X252" s="21"/>
      <c r="Y252" s="21"/>
      <c r="Z252" s="21"/>
      <c r="AA252" s="21"/>
      <c r="AB252" s="21"/>
      <c r="AC252" s="21"/>
    </row>
    <row r="253" spans="1:29">
      <c r="A253" s="79" t="s">
        <v>49</v>
      </c>
      <c r="B253" s="21"/>
      <c r="C253" s="80"/>
      <c r="D253" s="81"/>
      <c r="E253" s="81"/>
      <c r="F253" s="81"/>
      <c r="G253" s="81"/>
      <c r="H253" s="81"/>
      <c r="I253" s="81"/>
      <c r="J253" s="81"/>
      <c r="K253" s="81"/>
      <c r="L253" s="81"/>
      <c r="M253" s="81"/>
      <c r="N253" s="82"/>
      <c r="O253" s="21"/>
      <c r="P253" s="21"/>
      <c r="Q253" s="21"/>
      <c r="R253" s="21"/>
      <c r="S253" s="21"/>
      <c r="T253" s="21"/>
      <c r="U253" s="21"/>
      <c r="V253" s="21"/>
      <c r="W253" s="21"/>
      <c r="X253" s="21"/>
      <c r="Y253" s="21"/>
      <c r="Z253" s="21"/>
      <c r="AA253" s="21"/>
      <c r="AB253" s="21"/>
      <c r="AC253" s="21"/>
    </row>
    <row r="254" spans="1:29" ht="45">
      <c r="A254" s="77" t="s">
        <v>50</v>
      </c>
      <c r="B254" s="21"/>
      <c r="C254" s="83"/>
      <c r="D254" s="84"/>
      <c r="E254" s="84"/>
      <c r="F254" s="84"/>
      <c r="G254" s="84"/>
      <c r="H254" s="85"/>
      <c r="I254" s="84"/>
      <c r="J254" s="84"/>
      <c r="K254" s="84"/>
      <c r="L254" s="84"/>
      <c r="M254" s="84"/>
      <c r="N254" s="86"/>
      <c r="O254" s="21"/>
      <c r="P254" s="21"/>
      <c r="Q254" s="21"/>
      <c r="R254" s="21"/>
      <c r="S254" s="21"/>
      <c r="T254" s="21"/>
      <c r="U254" s="21"/>
      <c r="V254" s="21"/>
      <c r="W254" s="21"/>
      <c r="X254" s="21"/>
      <c r="Y254" s="21"/>
      <c r="Z254" s="21"/>
      <c r="AA254" s="21"/>
      <c r="AB254" s="21"/>
      <c r="AC254" s="21"/>
    </row>
    <row r="255" spans="1:29">
      <c r="A255" s="32"/>
      <c r="B255" s="14"/>
      <c r="C255" s="31"/>
      <c r="D255" s="31"/>
      <c r="E255" s="87"/>
      <c r="F255" s="31"/>
      <c r="G255" s="31"/>
      <c r="H255" s="87"/>
      <c r="I255" s="31"/>
      <c r="J255" s="31"/>
      <c r="K255" s="87"/>
      <c r="L255" s="31"/>
      <c r="M255" s="31"/>
      <c r="N255" s="31"/>
      <c r="O255" s="14"/>
      <c r="P255" s="14"/>
      <c r="Q255" s="14"/>
      <c r="R255" s="14"/>
      <c r="S255" s="14"/>
      <c r="T255" s="14"/>
      <c r="U255" s="14"/>
      <c r="V255" s="14"/>
      <c r="W255" s="14"/>
      <c r="X255" s="14"/>
      <c r="Y255" s="14"/>
      <c r="Z255" s="14"/>
      <c r="AA255" s="14"/>
      <c r="AB255" s="14"/>
      <c r="AC255" s="14"/>
    </row>
    <row r="256" spans="1:29">
      <c r="A256" s="32"/>
      <c r="B256" s="14"/>
      <c r="C256" s="31"/>
      <c r="D256" s="31"/>
      <c r="E256" s="31"/>
      <c r="F256" s="31"/>
      <c r="G256" s="31"/>
      <c r="H256" s="31"/>
      <c r="I256" s="31"/>
      <c r="J256" s="31"/>
      <c r="K256" s="31"/>
      <c r="L256" s="31"/>
      <c r="M256" s="31"/>
      <c r="N256" s="31"/>
      <c r="O256" s="14"/>
      <c r="P256" s="14"/>
      <c r="Q256" s="14"/>
      <c r="R256" s="14"/>
      <c r="S256" s="14"/>
      <c r="T256" s="14"/>
      <c r="U256" s="14"/>
      <c r="V256" s="14"/>
      <c r="W256" s="14"/>
      <c r="X256" s="14"/>
      <c r="Y256" s="14"/>
      <c r="Z256" s="14"/>
      <c r="AA256" s="14"/>
      <c r="AB256" s="14"/>
      <c r="AC256" s="14"/>
    </row>
    <row r="257" spans="1:29">
      <c r="A257" s="32"/>
      <c r="B257" s="14"/>
      <c r="C257" s="31"/>
      <c r="D257" s="31"/>
      <c r="E257" s="31"/>
      <c r="F257" s="31"/>
      <c r="G257" s="31"/>
      <c r="H257" s="31"/>
      <c r="I257" s="31"/>
      <c r="J257" s="31"/>
      <c r="K257" s="31"/>
      <c r="L257" s="31"/>
      <c r="M257" s="31"/>
      <c r="N257" s="31"/>
      <c r="O257" s="14"/>
      <c r="P257" s="14"/>
      <c r="Q257" s="14"/>
      <c r="R257" s="14"/>
      <c r="S257" s="14"/>
      <c r="T257" s="14"/>
      <c r="U257" s="14"/>
      <c r="V257" s="14"/>
      <c r="W257" s="14"/>
      <c r="X257" s="14"/>
      <c r="Y257" s="14"/>
      <c r="Z257" s="14"/>
      <c r="AA257" s="14"/>
      <c r="AB257" s="14"/>
      <c r="AC257" s="14"/>
    </row>
    <row r="258" spans="1:29">
      <c r="A258" s="32"/>
      <c r="B258" s="14"/>
      <c r="C258" s="31"/>
      <c r="D258" s="31"/>
      <c r="E258" s="31"/>
      <c r="F258" s="31"/>
      <c r="G258" s="31"/>
      <c r="H258" s="31"/>
      <c r="I258" s="31"/>
      <c r="J258" s="31"/>
      <c r="K258" s="31"/>
      <c r="L258" s="31"/>
      <c r="M258" s="31"/>
      <c r="N258" s="31"/>
      <c r="O258" s="14"/>
      <c r="P258" s="14"/>
      <c r="Q258" s="14"/>
      <c r="R258" s="14"/>
      <c r="S258" s="14"/>
      <c r="T258" s="14"/>
      <c r="U258" s="14"/>
      <c r="V258" s="14"/>
      <c r="W258" s="14"/>
      <c r="X258" s="14"/>
      <c r="Y258" s="14"/>
      <c r="Z258" s="14"/>
      <c r="AA258" s="14"/>
      <c r="AB258" s="14"/>
      <c r="AC258" s="14"/>
    </row>
    <row r="259" spans="1:29">
      <c r="A259" s="32"/>
      <c r="B259" s="14"/>
      <c r="C259" s="31"/>
      <c r="D259" s="31"/>
      <c r="E259" s="31"/>
      <c r="F259" s="31"/>
      <c r="G259" s="31"/>
      <c r="H259" s="31"/>
      <c r="I259" s="31"/>
      <c r="J259" s="31"/>
      <c r="K259" s="31"/>
      <c r="L259" s="31"/>
      <c r="M259" s="31"/>
      <c r="N259" s="31"/>
      <c r="O259" s="14"/>
      <c r="P259" s="14"/>
      <c r="Q259" s="14"/>
      <c r="R259" s="14"/>
      <c r="S259" s="14"/>
      <c r="T259" s="14"/>
      <c r="U259" s="14"/>
      <c r="V259" s="14"/>
      <c r="W259" s="14"/>
      <c r="X259" s="14"/>
      <c r="Y259" s="14"/>
      <c r="Z259" s="14"/>
      <c r="AA259" s="14"/>
      <c r="AB259" s="14"/>
      <c r="AC259" s="14"/>
    </row>
    <row r="260" spans="1:29">
      <c r="A260" s="32"/>
      <c r="B260" s="14"/>
      <c r="C260" s="31"/>
      <c r="D260" s="31"/>
      <c r="E260" s="31"/>
      <c r="F260" s="31"/>
      <c r="G260" s="31"/>
      <c r="H260" s="31"/>
      <c r="I260" s="31"/>
      <c r="J260" s="31"/>
      <c r="K260" s="31"/>
      <c r="L260" s="31"/>
      <c r="M260" s="31"/>
      <c r="N260" s="31"/>
      <c r="O260" s="14"/>
      <c r="P260" s="14"/>
      <c r="Q260" s="14"/>
      <c r="R260" s="14"/>
      <c r="S260" s="14"/>
      <c r="T260" s="14"/>
      <c r="U260" s="14"/>
      <c r="V260" s="14"/>
      <c r="W260" s="14"/>
      <c r="X260" s="14"/>
      <c r="Y260" s="14"/>
      <c r="Z260" s="14"/>
      <c r="AA260" s="14"/>
      <c r="AB260" s="14"/>
      <c r="AC260" s="14"/>
    </row>
  </sheetData>
  <autoFilter ref="A4:N254"/>
  <pageMargins left="0.70866141732283472" right="0.70866141732283472" top="0.74803149606299213" bottom="0.74803149606299213"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S400"/>
  <sheetViews>
    <sheetView workbookViewId="0">
      <pane xSplit="2" ySplit="3" topLeftCell="C4" activePane="bottomRight" state="frozen"/>
      <selection activeCell="P18" sqref="P18"/>
      <selection pane="topRight" activeCell="P18" sqref="P18"/>
      <selection pane="bottomLeft" activeCell="P18" sqref="P18"/>
      <selection pane="bottomRight" activeCell="P18" sqref="P18"/>
    </sheetView>
  </sheetViews>
  <sheetFormatPr baseColWidth="10" defaultColWidth="14.42578125" defaultRowHeight="15" customHeight="1"/>
  <cols>
    <col min="1" max="1" width="69.140625" customWidth="1"/>
    <col min="2" max="2" width="7.5703125" customWidth="1"/>
    <col min="3" max="14" width="15.85546875" customWidth="1"/>
    <col min="15" max="15" width="13.140625" customWidth="1"/>
    <col min="16" max="19" width="11" customWidth="1"/>
  </cols>
  <sheetData>
    <row r="1" spans="1:19" ht="23.25">
      <c r="A1" s="88" t="s">
        <v>228</v>
      </c>
      <c r="B1" s="89"/>
      <c r="C1" s="42"/>
      <c r="D1" s="42"/>
      <c r="E1" s="42"/>
      <c r="F1" s="42"/>
      <c r="G1" s="42"/>
      <c r="H1" s="42"/>
      <c r="I1" s="42"/>
      <c r="J1" s="42"/>
      <c r="K1" s="42"/>
      <c r="L1" s="21"/>
      <c r="M1" s="21"/>
      <c r="N1" s="21"/>
      <c r="O1" s="21"/>
      <c r="P1" s="4"/>
      <c r="Q1" s="4"/>
      <c r="R1" s="4"/>
      <c r="S1" s="4"/>
    </row>
    <row r="2" spans="1:19">
      <c r="A2" s="15"/>
      <c r="B2" s="89"/>
      <c r="C2" s="42"/>
      <c r="D2" s="42"/>
      <c r="E2" s="42"/>
      <c r="F2" s="42"/>
      <c r="G2" s="42"/>
      <c r="H2" s="42"/>
      <c r="I2" s="42"/>
      <c r="J2" s="42"/>
      <c r="K2" s="42"/>
      <c r="L2" s="21"/>
      <c r="M2" s="21"/>
      <c r="N2" s="21"/>
      <c r="O2" s="21"/>
      <c r="P2" s="4"/>
      <c r="Q2" s="4"/>
      <c r="R2" s="4"/>
      <c r="S2" s="4"/>
    </row>
    <row r="3" spans="1:19">
      <c r="A3" s="15"/>
      <c r="B3" s="90" t="s">
        <v>3</v>
      </c>
      <c r="C3" s="6">
        <v>45292</v>
      </c>
      <c r="D3" s="91">
        <v>45323</v>
      </c>
      <c r="E3" s="7">
        <v>45352</v>
      </c>
      <c r="F3" s="91">
        <v>45383</v>
      </c>
      <c r="G3" s="6">
        <v>45413</v>
      </c>
      <c r="H3" s="7">
        <v>45444</v>
      </c>
      <c r="I3" s="91">
        <v>45474</v>
      </c>
      <c r="J3" s="91">
        <v>45505</v>
      </c>
      <c r="K3" s="7">
        <v>45536</v>
      </c>
      <c r="L3" s="6">
        <v>45566</v>
      </c>
      <c r="M3" s="6">
        <v>45597</v>
      </c>
      <c r="N3" s="7">
        <v>45627</v>
      </c>
      <c r="O3" s="21"/>
      <c r="P3" s="4"/>
      <c r="Q3" s="4"/>
      <c r="R3" s="4"/>
      <c r="S3" s="4"/>
    </row>
    <row r="4" spans="1:19">
      <c r="A4" s="38" t="s">
        <v>229</v>
      </c>
      <c r="B4" s="90" t="s">
        <v>230</v>
      </c>
      <c r="C4" s="92">
        <v>8</v>
      </c>
      <c r="D4" s="92">
        <v>8</v>
      </c>
      <c r="E4" s="93">
        <v>8</v>
      </c>
      <c r="F4" s="92">
        <v>8</v>
      </c>
      <c r="G4" s="92">
        <v>8</v>
      </c>
      <c r="H4" s="93">
        <v>9</v>
      </c>
      <c r="I4" s="92">
        <v>9</v>
      </c>
      <c r="J4" s="92">
        <v>9</v>
      </c>
      <c r="K4" s="93">
        <v>9</v>
      </c>
      <c r="L4" s="94">
        <v>9</v>
      </c>
      <c r="M4" s="92">
        <v>9</v>
      </c>
      <c r="N4" s="93">
        <v>9</v>
      </c>
      <c r="O4" s="62">
        <f>SUM(C4:N4)</f>
        <v>103</v>
      </c>
      <c r="P4" s="4"/>
      <c r="Q4" s="4"/>
      <c r="R4" s="4"/>
      <c r="S4" s="4"/>
    </row>
    <row r="5" spans="1:19">
      <c r="A5" s="41" t="s">
        <v>54</v>
      </c>
      <c r="B5" s="4"/>
      <c r="C5" s="42"/>
      <c r="D5" s="42"/>
      <c r="E5" s="42"/>
      <c r="F5" s="42"/>
      <c r="G5" s="42"/>
      <c r="H5" s="42"/>
      <c r="I5" s="42"/>
      <c r="J5" s="42"/>
      <c r="K5" s="42"/>
      <c r="L5" s="42"/>
      <c r="M5" s="42"/>
      <c r="N5" s="42"/>
      <c r="O5" s="4"/>
      <c r="P5" s="4"/>
      <c r="Q5" s="4"/>
      <c r="R5" s="4"/>
      <c r="S5" s="4"/>
    </row>
    <row r="6" spans="1:19" ht="75">
      <c r="A6" s="44" t="s">
        <v>231</v>
      </c>
      <c r="B6" s="4"/>
      <c r="C6" s="42"/>
      <c r="D6" s="42"/>
      <c r="E6" s="42"/>
      <c r="F6" s="42"/>
      <c r="G6" s="42"/>
      <c r="H6" s="42"/>
      <c r="I6" s="42"/>
      <c r="J6" s="42"/>
      <c r="K6" s="42"/>
      <c r="L6" s="42"/>
      <c r="M6" s="42"/>
      <c r="N6" s="42"/>
      <c r="O6" s="4"/>
      <c r="P6" s="4"/>
      <c r="Q6" s="4"/>
      <c r="R6" s="4"/>
      <c r="S6" s="4"/>
    </row>
    <row r="7" spans="1:19">
      <c r="A7" s="44" t="s">
        <v>80</v>
      </c>
      <c r="B7" s="4"/>
      <c r="C7" s="42"/>
      <c r="D7" s="42"/>
      <c r="E7" s="42"/>
      <c r="F7" s="42"/>
      <c r="G7" s="42"/>
      <c r="H7" s="42"/>
      <c r="I7" s="42"/>
      <c r="J7" s="42"/>
      <c r="K7" s="42"/>
      <c r="L7" s="42"/>
      <c r="M7" s="42"/>
      <c r="N7" s="42"/>
      <c r="O7" s="4"/>
      <c r="P7" s="4"/>
      <c r="Q7" s="4"/>
      <c r="R7" s="4"/>
      <c r="S7" s="4"/>
    </row>
    <row r="8" spans="1:19">
      <c r="A8" s="44" t="s">
        <v>232</v>
      </c>
      <c r="B8" s="4"/>
      <c r="C8" s="42"/>
      <c r="D8" s="42"/>
      <c r="E8" s="42"/>
      <c r="F8" s="42"/>
      <c r="G8" s="42"/>
      <c r="H8" s="42"/>
      <c r="I8" s="42"/>
      <c r="J8" s="42"/>
      <c r="K8" s="42"/>
      <c r="L8" s="42"/>
      <c r="M8" s="42"/>
      <c r="N8" s="42"/>
      <c r="O8" s="4"/>
      <c r="P8" s="4"/>
      <c r="Q8" s="4"/>
      <c r="R8" s="4"/>
      <c r="S8" s="4"/>
    </row>
    <row r="9" spans="1:19">
      <c r="A9" s="15"/>
      <c r="B9" s="4"/>
      <c r="C9" s="42"/>
      <c r="D9" s="42"/>
      <c r="E9" s="42"/>
      <c r="F9" s="42"/>
      <c r="G9" s="42"/>
      <c r="H9" s="42"/>
      <c r="I9" s="42"/>
      <c r="J9" s="42"/>
      <c r="K9" s="42"/>
      <c r="L9" s="42"/>
      <c r="M9" s="42"/>
      <c r="N9" s="42"/>
      <c r="O9" s="4"/>
      <c r="P9" s="4"/>
      <c r="Q9" s="4"/>
      <c r="R9" s="4"/>
      <c r="S9" s="4"/>
    </row>
    <row r="10" spans="1:19" ht="30">
      <c r="A10" s="38" t="s">
        <v>233</v>
      </c>
      <c r="B10" s="90" t="s">
        <v>234</v>
      </c>
      <c r="C10" s="95">
        <v>533876</v>
      </c>
      <c r="D10" s="95">
        <v>534368</v>
      </c>
      <c r="E10" s="96">
        <v>534696</v>
      </c>
      <c r="F10" s="95">
        <v>535244</v>
      </c>
      <c r="G10" s="95">
        <v>535656</v>
      </c>
      <c r="H10" s="96">
        <v>536124</v>
      </c>
      <c r="I10" s="95">
        <v>537272</v>
      </c>
      <c r="J10" s="95">
        <v>539452</v>
      </c>
      <c r="K10" s="96">
        <v>538920</v>
      </c>
      <c r="L10" s="97">
        <v>539596</v>
      </c>
      <c r="M10" s="95">
        <v>539596</v>
      </c>
      <c r="N10" s="96">
        <v>540192</v>
      </c>
      <c r="O10" s="98">
        <f>SUM(C10:N10)</f>
        <v>6444992</v>
      </c>
      <c r="P10" s="4"/>
      <c r="Q10" s="4"/>
      <c r="R10" s="4"/>
      <c r="S10" s="4"/>
    </row>
    <row r="11" spans="1:19">
      <c r="A11" s="41" t="s">
        <v>54</v>
      </c>
      <c r="B11" s="4"/>
      <c r="C11" s="42"/>
      <c r="D11" s="42"/>
      <c r="E11" s="42"/>
      <c r="F11" s="42"/>
      <c r="G11" s="42"/>
      <c r="H11" s="42"/>
      <c r="I11" s="42"/>
      <c r="J11" s="42"/>
      <c r="K11" s="42"/>
      <c r="L11" s="42"/>
      <c r="M11" s="42"/>
      <c r="N11" s="42"/>
      <c r="O11" s="4"/>
      <c r="P11" s="4"/>
      <c r="Q11" s="4"/>
      <c r="R11" s="4"/>
      <c r="S11" s="4"/>
    </row>
    <row r="12" spans="1:19" ht="30">
      <c r="A12" s="44" t="s">
        <v>235</v>
      </c>
      <c r="B12" s="4"/>
      <c r="C12" s="42"/>
      <c r="D12" s="42"/>
      <c r="E12" s="42"/>
      <c r="F12" s="42"/>
      <c r="G12" s="42"/>
      <c r="H12" s="42"/>
      <c r="I12" s="42"/>
      <c r="J12" s="42"/>
      <c r="K12" s="42"/>
      <c r="L12" s="42"/>
      <c r="M12" s="42"/>
      <c r="N12" s="42"/>
      <c r="O12" s="4"/>
      <c r="P12" s="4"/>
      <c r="Q12" s="4"/>
      <c r="R12" s="4"/>
      <c r="S12" s="4"/>
    </row>
    <row r="13" spans="1:19">
      <c r="A13" s="15"/>
      <c r="B13" s="4"/>
      <c r="C13" s="42"/>
      <c r="D13" s="42"/>
      <c r="E13" s="42"/>
      <c r="F13" s="42"/>
      <c r="G13" s="42"/>
      <c r="H13" s="42"/>
      <c r="I13" s="42"/>
      <c r="J13" s="42"/>
      <c r="K13" s="42"/>
      <c r="L13" s="42"/>
      <c r="M13" s="42"/>
      <c r="N13" s="42"/>
      <c r="O13" s="4"/>
      <c r="P13" s="4"/>
      <c r="Q13" s="4"/>
      <c r="R13" s="4"/>
      <c r="S13" s="4"/>
    </row>
    <row r="14" spans="1:19">
      <c r="A14" s="38" t="s">
        <v>236</v>
      </c>
      <c r="B14" s="90" t="s">
        <v>237</v>
      </c>
      <c r="C14" s="99">
        <v>23210</v>
      </c>
      <c r="D14" s="99">
        <v>36160</v>
      </c>
      <c r="E14" s="100">
        <v>36128</v>
      </c>
      <c r="F14" s="99">
        <v>53540</v>
      </c>
      <c r="G14" s="99">
        <v>73651</v>
      </c>
      <c r="H14" s="100">
        <v>62748</v>
      </c>
      <c r="I14" s="99">
        <v>64733</v>
      </c>
      <c r="J14" s="99">
        <v>36160</v>
      </c>
      <c r="K14" s="100">
        <v>58624</v>
      </c>
      <c r="L14" s="97">
        <v>65503</v>
      </c>
      <c r="M14" s="95">
        <v>49438</v>
      </c>
      <c r="N14" s="96">
        <v>58537</v>
      </c>
      <c r="O14" s="98">
        <f>SUM(C14:N14)</f>
        <v>618432</v>
      </c>
      <c r="P14" s="4"/>
      <c r="Q14" s="4"/>
      <c r="R14" s="4"/>
      <c r="S14" s="4"/>
    </row>
    <row r="15" spans="1:19">
      <c r="A15" s="41" t="s">
        <v>54</v>
      </c>
      <c r="B15" s="4"/>
      <c r="C15" s="42"/>
      <c r="D15" s="42"/>
      <c r="E15" s="42"/>
      <c r="F15" s="42"/>
      <c r="G15" s="42"/>
      <c r="H15" s="42"/>
      <c r="I15" s="42"/>
      <c r="J15" s="42"/>
      <c r="K15" s="42"/>
      <c r="L15" s="42"/>
      <c r="M15" s="42"/>
      <c r="N15" s="42"/>
      <c r="O15" s="4"/>
      <c r="P15" s="4"/>
      <c r="Q15" s="4"/>
      <c r="R15" s="4"/>
      <c r="S15" s="4"/>
    </row>
    <row r="16" spans="1:19">
      <c r="A16" s="44" t="s">
        <v>238</v>
      </c>
      <c r="B16" s="4"/>
      <c r="C16" s="42"/>
      <c r="D16" s="42"/>
      <c r="E16" s="42"/>
      <c r="F16" s="42"/>
      <c r="G16" s="42"/>
      <c r="H16" s="42"/>
      <c r="I16" s="42"/>
      <c r="J16" s="42"/>
      <c r="K16" s="42"/>
      <c r="L16" s="42"/>
      <c r="M16" s="42"/>
      <c r="N16" s="42"/>
      <c r="O16" s="4"/>
      <c r="P16" s="4"/>
      <c r="Q16" s="4"/>
      <c r="R16" s="4"/>
      <c r="S16" s="4"/>
    </row>
    <row r="17" spans="1:19">
      <c r="A17" s="44" t="s">
        <v>80</v>
      </c>
      <c r="B17" s="4"/>
      <c r="C17" s="42"/>
      <c r="D17" s="42"/>
      <c r="E17" s="42"/>
      <c r="F17" s="42"/>
      <c r="G17" s="42"/>
      <c r="H17" s="42"/>
      <c r="I17" s="42"/>
      <c r="J17" s="42"/>
      <c r="K17" s="42"/>
      <c r="L17" s="42"/>
      <c r="M17" s="42"/>
      <c r="N17" s="42"/>
      <c r="O17" s="4"/>
      <c r="P17" s="4"/>
      <c r="Q17" s="4"/>
      <c r="R17" s="4"/>
      <c r="S17" s="4"/>
    </row>
    <row r="18" spans="1:19">
      <c r="A18" s="44" t="s">
        <v>232</v>
      </c>
      <c r="B18" s="4"/>
      <c r="C18" s="42"/>
      <c r="D18" s="42"/>
      <c r="E18" s="42"/>
      <c r="F18" s="42"/>
      <c r="G18" s="42"/>
      <c r="H18" s="42"/>
      <c r="I18" s="42"/>
      <c r="J18" s="42"/>
      <c r="K18" s="42"/>
      <c r="L18" s="42"/>
      <c r="M18" s="42"/>
      <c r="N18" s="42"/>
      <c r="O18" s="4"/>
      <c r="P18" s="4"/>
      <c r="Q18" s="4"/>
      <c r="R18" s="4"/>
      <c r="S18" s="4"/>
    </row>
    <row r="19" spans="1:19">
      <c r="A19" s="15"/>
      <c r="B19" s="4"/>
      <c r="C19" s="42"/>
      <c r="D19" s="42"/>
      <c r="E19" s="42"/>
      <c r="F19" s="42"/>
      <c r="G19" s="42"/>
      <c r="H19" s="42"/>
      <c r="I19" s="42"/>
      <c r="J19" s="42"/>
      <c r="K19" s="42"/>
      <c r="L19" s="42"/>
      <c r="M19" s="42"/>
      <c r="N19" s="42"/>
      <c r="O19" s="4"/>
      <c r="P19" s="4"/>
      <c r="Q19" s="4"/>
      <c r="R19" s="4"/>
      <c r="S19" s="4"/>
    </row>
    <row r="20" spans="1:19">
      <c r="A20" s="38" t="s">
        <v>239</v>
      </c>
      <c r="B20" s="90" t="s">
        <v>240</v>
      </c>
      <c r="C20" s="99">
        <v>105990</v>
      </c>
      <c r="D20" s="99">
        <v>93382</v>
      </c>
      <c r="E20" s="100">
        <v>94096</v>
      </c>
      <c r="F20" s="99">
        <v>78846</v>
      </c>
      <c r="G20" s="99">
        <v>59672</v>
      </c>
      <c r="H20" s="100">
        <v>70029</v>
      </c>
      <c r="I20" s="99">
        <v>67409</v>
      </c>
      <c r="J20" s="99">
        <v>96282</v>
      </c>
      <c r="K20" s="100">
        <v>73868</v>
      </c>
      <c r="L20" s="97">
        <v>67261</v>
      </c>
      <c r="M20" s="95">
        <v>83288</v>
      </c>
      <c r="N20" s="96">
        <v>74807</v>
      </c>
      <c r="O20" s="98">
        <f>SUM(C20:N20)</f>
        <v>964930</v>
      </c>
      <c r="P20" s="4"/>
      <c r="Q20" s="4"/>
      <c r="R20" s="4"/>
      <c r="S20" s="4"/>
    </row>
    <row r="21" spans="1:19" ht="15.75" customHeight="1">
      <c r="A21" s="41" t="s">
        <v>54</v>
      </c>
      <c r="B21" s="4"/>
      <c r="C21" s="42"/>
      <c r="D21" s="42"/>
      <c r="E21" s="42"/>
      <c r="F21" s="42"/>
      <c r="G21" s="42"/>
      <c r="H21" s="42"/>
      <c r="I21" s="42"/>
      <c r="J21" s="42"/>
      <c r="K21" s="42"/>
      <c r="L21" s="42"/>
      <c r="M21" s="42"/>
      <c r="N21" s="42"/>
      <c r="O21" s="4"/>
      <c r="P21" s="4"/>
      <c r="Q21" s="4"/>
      <c r="R21" s="4"/>
      <c r="S21" s="4"/>
    </row>
    <row r="22" spans="1:19" ht="15.75" customHeight="1">
      <c r="A22" s="44" t="s">
        <v>241</v>
      </c>
      <c r="B22" s="4"/>
      <c r="C22" s="42"/>
      <c r="D22" s="42"/>
      <c r="E22" s="42"/>
      <c r="F22" s="42"/>
      <c r="G22" s="101"/>
      <c r="H22" s="42"/>
      <c r="I22" s="101"/>
      <c r="J22" s="42"/>
      <c r="K22" s="101"/>
      <c r="L22" s="42"/>
      <c r="M22" s="101"/>
      <c r="N22" s="42"/>
      <c r="O22" s="4"/>
      <c r="P22" s="4"/>
      <c r="Q22" s="4"/>
      <c r="R22" s="4"/>
      <c r="S22" s="4"/>
    </row>
    <row r="23" spans="1:19" ht="15.75" customHeight="1">
      <c r="A23" s="44" t="s">
        <v>80</v>
      </c>
      <c r="B23" s="4"/>
      <c r="C23" s="42"/>
      <c r="D23" s="102"/>
      <c r="E23" s="101"/>
      <c r="F23" s="42"/>
      <c r="G23" s="42"/>
      <c r="H23" s="42"/>
      <c r="I23" s="42"/>
      <c r="J23" s="42"/>
      <c r="K23" s="42"/>
      <c r="L23" s="42"/>
      <c r="M23" s="42"/>
      <c r="N23" s="42"/>
      <c r="O23" s="4"/>
      <c r="P23" s="4"/>
      <c r="Q23" s="4"/>
      <c r="R23" s="4"/>
      <c r="S23" s="4"/>
    </row>
    <row r="24" spans="1:19" ht="15.75" customHeight="1">
      <c r="A24" s="44" t="s">
        <v>242</v>
      </c>
      <c r="B24" s="4"/>
      <c r="C24" s="42"/>
      <c r="D24" s="42"/>
      <c r="E24" s="42"/>
      <c r="F24" s="42"/>
      <c r="G24" s="42"/>
      <c r="H24" s="42"/>
      <c r="I24" s="42"/>
      <c r="J24" s="42"/>
      <c r="K24" s="42"/>
      <c r="L24" s="42"/>
      <c r="M24" s="42"/>
      <c r="N24" s="42"/>
      <c r="O24" s="4"/>
      <c r="P24" s="4"/>
      <c r="Q24" s="4"/>
      <c r="R24" s="4"/>
      <c r="S24" s="4"/>
    </row>
    <row r="25" spans="1:19" ht="15.75" customHeight="1">
      <c r="A25" s="15"/>
      <c r="B25" s="4"/>
      <c r="C25" s="42"/>
      <c r="D25" s="42"/>
      <c r="E25" s="42"/>
      <c r="F25" s="42"/>
      <c r="G25" s="42"/>
      <c r="H25" s="42"/>
      <c r="I25" s="42"/>
      <c r="J25" s="42"/>
      <c r="K25" s="42"/>
      <c r="L25" s="42"/>
      <c r="M25" s="42"/>
      <c r="N25" s="42"/>
      <c r="O25" s="4"/>
      <c r="P25" s="4"/>
      <c r="Q25" s="4"/>
      <c r="R25" s="4"/>
      <c r="S25" s="4"/>
    </row>
    <row r="26" spans="1:19" ht="15.75" customHeight="1">
      <c r="A26" s="52" t="s">
        <v>243</v>
      </c>
      <c r="B26" s="4"/>
      <c r="C26" s="103">
        <f t="shared" ref="C26:N26" si="0">C14+C20</f>
        <v>129200</v>
      </c>
      <c r="D26" s="103">
        <f t="shared" si="0"/>
        <v>129542</v>
      </c>
      <c r="E26" s="103">
        <f t="shared" si="0"/>
        <v>130224</v>
      </c>
      <c r="F26" s="103">
        <f t="shared" si="0"/>
        <v>132386</v>
      </c>
      <c r="G26" s="103">
        <f t="shared" si="0"/>
        <v>133323</v>
      </c>
      <c r="H26" s="103">
        <f t="shared" si="0"/>
        <v>132777</v>
      </c>
      <c r="I26" s="103">
        <f t="shared" si="0"/>
        <v>132142</v>
      </c>
      <c r="J26" s="103">
        <f t="shared" si="0"/>
        <v>132442</v>
      </c>
      <c r="K26" s="103">
        <f t="shared" si="0"/>
        <v>132492</v>
      </c>
      <c r="L26" s="104">
        <f t="shared" si="0"/>
        <v>132764</v>
      </c>
      <c r="M26" s="103">
        <f t="shared" si="0"/>
        <v>132726</v>
      </c>
      <c r="N26" s="103">
        <f t="shared" si="0"/>
        <v>133344</v>
      </c>
      <c r="O26" s="4"/>
      <c r="P26" s="4"/>
      <c r="Q26" s="4"/>
      <c r="R26" s="4"/>
      <c r="S26" s="4"/>
    </row>
    <row r="27" spans="1:19" ht="15.75" customHeight="1">
      <c r="A27" s="41" t="s">
        <v>54</v>
      </c>
      <c r="B27" s="4"/>
      <c r="C27" s="42"/>
      <c r="D27" s="42"/>
      <c r="E27" s="42"/>
      <c r="F27" s="42"/>
      <c r="G27" s="42"/>
      <c r="H27" s="42"/>
      <c r="I27" s="42"/>
      <c r="J27" s="42"/>
      <c r="K27" s="42"/>
      <c r="L27" s="42"/>
      <c r="M27" s="42"/>
      <c r="N27" s="42"/>
      <c r="O27" s="4"/>
      <c r="P27" s="4"/>
      <c r="Q27" s="4"/>
      <c r="R27" s="4"/>
      <c r="S27" s="4"/>
    </row>
    <row r="28" spans="1:19" ht="15.75" customHeight="1">
      <c r="A28" s="44" t="s">
        <v>244</v>
      </c>
      <c r="B28" s="4"/>
      <c r="C28" s="42"/>
      <c r="D28" s="42"/>
      <c r="E28" s="42"/>
      <c r="F28" s="42"/>
      <c r="G28" s="42"/>
      <c r="H28" s="42"/>
      <c r="I28" s="42"/>
      <c r="J28" s="42"/>
      <c r="K28" s="42"/>
      <c r="L28" s="42"/>
      <c r="M28" s="42"/>
      <c r="N28" s="42"/>
      <c r="O28" s="4"/>
      <c r="P28" s="4"/>
      <c r="Q28" s="4"/>
      <c r="R28" s="4"/>
      <c r="S28" s="4"/>
    </row>
    <row r="29" spans="1:19" ht="15.75" customHeight="1">
      <c r="A29" s="15"/>
      <c r="B29" s="4"/>
      <c r="C29" s="4"/>
      <c r="D29" s="4"/>
      <c r="E29" s="4"/>
      <c r="F29" s="4"/>
      <c r="G29" s="4"/>
      <c r="H29" s="4"/>
      <c r="I29" s="4"/>
      <c r="J29" s="4"/>
      <c r="K29" s="4"/>
      <c r="L29" s="4"/>
      <c r="M29" s="4"/>
      <c r="N29" s="4"/>
      <c r="O29" s="4"/>
      <c r="P29" s="4"/>
      <c r="Q29" s="4"/>
      <c r="R29" s="4"/>
      <c r="S29" s="4"/>
    </row>
    <row r="30" spans="1:19" ht="15.75" customHeight="1">
      <c r="A30" s="38" t="s">
        <v>245</v>
      </c>
      <c r="B30" s="90" t="s">
        <v>246</v>
      </c>
      <c r="C30" s="95">
        <v>112749</v>
      </c>
      <c r="D30" s="95">
        <v>113049</v>
      </c>
      <c r="E30" s="96">
        <v>113618</v>
      </c>
      <c r="F30" s="95">
        <v>115582</v>
      </c>
      <c r="G30" s="95">
        <v>116362</v>
      </c>
      <c r="H30" s="96">
        <v>115887</v>
      </c>
      <c r="I30" s="95">
        <v>115279</v>
      </c>
      <c r="J30" s="95">
        <v>115482</v>
      </c>
      <c r="K30" s="96">
        <v>115492</v>
      </c>
      <c r="L30" s="97">
        <v>115634</v>
      </c>
      <c r="M30" s="95">
        <v>115595</v>
      </c>
      <c r="N30" s="96">
        <v>116108</v>
      </c>
      <c r="O30" s="98">
        <f>SUM(C30:N30)</f>
        <v>1380837</v>
      </c>
      <c r="P30" s="4"/>
      <c r="Q30" s="4"/>
      <c r="R30" s="4"/>
      <c r="S30" s="4"/>
    </row>
    <row r="31" spans="1:19" ht="15.75" customHeight="1">
      <c r="A31" s="41" t="s">
        <v>54</v>
      </c>
      <c r="B31" s="4"/>
      <c r="C31" s="42"/>
      <c r="D31" s="42"/>
      <c r="E31" s="42"/>
      <c r="F31" s="42"/>
      <c r="G31" s="42"/>
      <c r="H31" s="101"/>
      <c r="I31" s="42"/>
      <c r="J31" s="101"/>
      <c r="K31" s="42"/>
      <c r="L31" s="101"/>
      <c r="M31" s="42"/>
      <c r="N31" s="101"/>
      <c r="O31" s="4"/>
      <c r="P31" s="4"/>
      <c r="Q31" s="4"/>
      <c r="R31" s="4"/>
      <c r="S31" s="4"/>
    </row>
    <row r="32" spans="1:19" ht="15.75" customHeight="1">
      <c r="A32" s="41" t="s">
        <v>247</v>
      </c>
      <c r="B32" s="4"/>
      <c r="C32" s="42"/>
      <c r="D32" s="42"/>
      <c r="E32" s="42"/>
      <c r="F32" s="42"/>
      <c r="G32" s="42"/>
      <c r="H32" s="42"/>
      <c r="I32" s="42"/>
      <c r="J32" s="42"/>
      <c r="K32" s="42"/>
      <c r="L32" s="42"/>
      <c r="M32" s="42"/>
      <c r="N32" s="42"/>
      <c r="O32" s="4"/>
      <c r="P32" s="4"/>
      <c r="Q32" s="4"/>
      <c r="R32" s="4"/>
      <c r="S32" s="4"/>
    </row>
    <row r="33" spans="1:19" ht="15.75" customHeight="1">
      <c r="A33" s="44" t="s">
        <v>248</v>
      </c>
      <c r="B33" s="4"/>
      <c r="C33" s="42"/>
      <c r="D33" s="42"/>
      <c r="E33" s="42"/>
      <c r="F33" s="42"/>
      <c r="G33" s="42"/>
      <c r="H33" s="42"/>
      <c r="I33" s="42"/>
      <c r="J33" s="42"/>
      <c r="K33" s="42"/>
      <c r="L33" s="42"/>
      <c r="M33" s="42"/>
      <c r="N33" s="42"/>
      <c r="O33" s="4"/>
      <c r="P33" s="4"/>
      <c r="Q33" s="4"/>
      <c r="R33" s="4"/>
      <c r="S33" s="4"/>
    </row>
    <row r="34" spans="1:19" ht="15.75" customHeight="1">
      <c r="A34" s="44" t="s">
        <v>232</v>
      </c>
      <c r="B34" s="4"/>
      <c r="C34" s="42"/>
      <c r="D34" s="42"/>
      <c r="E34" s="42"/>
      <c r="F34" s="42"/>
      <c r="G34" s="42"/>
      <c r="H34" s="42"/>
      <c r="I34" s="42"/>
      <c r="J34" s="42"/>
      <c r="K34" s="42"/>
      <c r="L34" s="42"/>
      <c r="M34" s="42"/>
      <c r="N34" s="42"/>
      <c r="O34" s="4"/>
      <c r="P34" s="4"/>
      <c r="Q34" s="4"/>
      <c r="R34" s="4"/>
      <c r="S34" s="4"/>
    </row>
    <row r="35" spans="1:19" ht="15.75" customHeight="1">
      <c r="A35" s="15"/>
      <c r="B35" s="4"/>
      <c r="C35" s="42"/>
      <c r="D35" s="42"/>
      <c r="E35" s="42"/>
      <c r="F35" s="42"/>
      <c r="G35" s="42"/>
      <c r="H35" s="42"/>
      <c r="I35" s="42"/>
      <c r="J35" s="42"/>
      <c r="K35" s="42"/>
      <c r="L35" s="42"/>
      <c r="M35" s="42"/>
      <c r="N35" s="42"/>
      <c r="O35" s="4"/>
      <c r="P35" s="4"/>
      <c r="Q35" s="4"/>
      <c r="R35" s="4"/>
      <c r="S35" s="4"/>
    </row>
    <row r="36" spans="1:19" ht="30.75" customHeight="1">
      <c r="A36" s="38" t="s">
        <v>249</v>
      </c>
      <c r="B36" s="105" t="s">
        <v>250</v>
      </c>
      <c r="C36" s="106">
        <v>2727</v>
      </c>
      <c r="D36" s="106">
        <v>2749</v>
      </c>
      <c r="E36" s="107">
        <v>2760</v>
      </c>
      <c r="F36" s="106">
        <v>2784</v>
      </c>
      <c r="G36" s="106">
        <v>2795</v>
      </c>
      <c r="H36" s="107">
        <v>2905</v>
      </c>
      <c r="I36" s="106">
        <v>2938</v>
      </c>
      <c r="J36" s="106">
        <v>3154</v>
      </c>
      <c r="K36" s="107">
        <v>3274</v>
      </c>
      <c r="L36" s="108">
        <v>3290</v>
      </c>
      <c r="M36" s="106">
        <v>3225</v>
      </c>
      <c r="N36" s="107">
        <v>3221</v>
      </c>
      <c r="O36" s="98">
        <f>SUM(C36:N36)</f>
        <v>35822</v>
      </c>
      <c r="P36" s="109"/>
      <c r="Q36" s="109"/>
      <c r="R36" s="109"/>
      <c r="S36" s="109"/>
    </row>
    <row r="37" spans="1:19" ht="15.75" customHeight="1">
      <c r="A37" s="41" t="s">
        <v>54</v>
      </c>
      <c r="B37" s="4"/>
      <c r="C37" s="42"/>
      <c r="D37" s="42"/>
      <c r="E37" s="42"/>
      <c r="F37" s="101"/>
      <c r="G37" s="42"/>
      <c r="H37" s="42"/>
      <c r="I37" s="42"/>
      <c r="J37" s="42"/>
      <c r="K37" s="42"/>
      <c r="L37" s="42"/>
      <c r="M37" s="42"/>
      <c r="N37" s="42"/>
      <c r="O37" s="4"/>
      <c r="P37" s="4"/>
      <c r="Q37" s="4"/>
      <c r="R37" s="4"/>
      <c r="S37" s="4"/>
    </row>
    <row r="38" spans="1:19" ht="15.75" customHeight="1">
      <c r="A38" s="41" t="s">
        <v>251</v>
      </c>
      <c r="B38" s="4"/>
      <c r="C38" s="42"/>
      <c r="D38" s="101"/>
      <c r="E38" s="42"/>
      <c r="F38" s="101"/>
      <c r="G38" s="42"/>
      <c r="H38" s="101"/>
      <c r="I38" s="42"/>
      <c r="J38" s="101"/>
      <c r="K38" s="42"/>
      <c r="L38" s="101"/>
      <c r="M38" s="42"/>
      <c r="N38" s="101"/>
      <c r="O38" s="4"/>
      <c r="P38" s="4"/>
      <c r="Q38" s="4"/>
      <c r="R38" s="4"/>
      <c r="S38" s="4"/>
    </row>
    <row r="39" spans="1:19" ht="15.75" customHeight="1">
      <c r="A39" s="44" t="s">
        <v>252</v>
      </c>
      <c r="B39" s="4"/>
      <c r="C39" s="42"/>
      <c r="D39" s="42"/>
      <c r="E39" s="42"/>
      <c r="F39" s="42"/>
      <c r="G39" s="42"/>
      <c r="H39" s="42"/>
      <c r="I39" s="42"/>
      <c r="J39" s="42"/>
      <c r="K39" s="42"/>
      <c r="L39" s="42"/>
      <c r="M39" s="42"/>
      <c r="N39" s="42"/>
      <c r="O39" s="4"/>
      <c r="P39" s="4"/>
      <c r="Q39" s="4"/>
      <c r="R39" s="4"/>
      <c r="S39" s="4"/>
    </row>
    <row r="40" spans="1:19" ht="15.75" customHeight="1">
      <c r="A40" s="15"/>
      <c r="B40" s="4"/>
      <c r="C40" s="42"/>
      <c r="D40" s="42"/>
      <c r="E40" s="42"/>
      <c r="F40" s="42"/>
      <c r="G40" s="42"/>
      <c r="H40" s="42"/>
      <c r="I40" s="42"/>
      <c r="J40" s="42"/>
      <c r="K40" s="42"/>
      <c r="L40" s="42"/>
      <c r="M40" s="42"/>
      <c r="N40" s="42"/>
      <c r="O40" s="4"/>
      <c r="P40" s="4"/>
      <c r="Q40" s="4"/>
      <c r="R40" s="4"/>
      <c r="S40" s="4"/>
    </row>
    <row r="41" spans="1:19" ht="15.75" customHeight="1">
      <c r="A41" s="38" t="s">
        <v>253</v>
      </c>
      <c r="B41" s="90" t="s">
        <v>254</v>
      </c>
      <c r="C41" s="95">
        <v>7619</v>
      </c>
      <c r="D41" s="95">
        <v>7639</v>
      </c>
      <c r="E41" s="96">
        <v>7702</v>
      </c>
      <c r="F41" s="95">
        <v>7813</v>
      </c>
      <c r="G41" s="95">
        <v>7910</v>
      </c>
      <c r="H41" s="96">
        <v>7857</v>
      </c>
      <c r="I41" s="95">
        <v>7855</v>
      </c>
      <c r="J41" s="95">
        <v>7936</v>
      </c>
      <c r="K41" s="96">
        <v>7955</v>
      </c>
      <c r="L41" s="97">
        <v>8000</v>
      </c>
      <c r="M41" s="95">
        <v>8007</v>
      </c>
      <c r="N41" s="96">
        <v>8082</v>
      </c>
      <c r="O41" s="98">
        <f>SUM(C41:N41)</f>
        <v>94375</v>
      </c>
      <c r="P41" s="4"/>
      <c r="Q41" s="4"/>
      <c r="R41" s="4"/>
      <c r="S41" s="4"/>
    </row>
    <row r="42" spans="1:19" ht="15.75" customHeight="1">
      <c r="A42" s="41" t="s">
        <v>54</v>
      </c>
      <c r="B42" s="4"/>
      <c r="C42" s="42"/>
      <c r="D42" s="42"/>
      <c r="E42" s="42"/>
      <c r="F42" s="42"/>
      <c r="G42" s="42"/>
      <c r="H42" s="42"/>
      <c r="I42" s="42"/>
      <c r="J42" s="42"/>
      <c r="K42" s="42"/>
      <c r="L42" s="42"/>
      <c r="M42" s="42"/>
      <c r="N42" s="42"/>
      <c r="O42" s="4"/>
      <c r="P42" s="4"/>
      <c r="Q42" s="4"/>
      <c r="R42" s="4"/>
      <c r="S42" s="4"/>
    </row>
    <row r="43" spans="1:19" ht="15.75" customHeight="1">
      <c r="A43" s="41" t="s">
        <v>247</v>
      </c>
      <c r="B43" s="4"/>
      <c r="C43" s="42"/>
      <c r="D43" s="42"/>
      <c r="E43" s="42"/>
      <c r="F43" s="42"/>
      <c r="G43" s="42"/>
      <c r="H43" s="42"/>
      <c r="I43" s="42"/>
      <c r="J43" s="42"/>
      <c r="K43" s="42"/>
      <c r="L43" s="42"/>
      <c r="M43" s="42"/>
      <c r="N43" s="42"/>
      <c r="O43" s="4"/>
      <c r="P43" s="4"/>
      <c r="Q43" s="4"/>
      <c r="R43" s="4"/>
      <c r="S43" s="4"/>
    </row>
    <row r="44" spans="1:19" ht="15.75" customHeight="1">
      <c r="A44" s="44" t="s">
        <v>255</v>
      </c>
      <c r="B44" s="4"/>
      <c r="C44" s="42"/>
      <c r="D44" s="42"/>
      <c r="E44" s="42"/>
      <c r="F44" s="42"/>
      <c r="G44" s="42"/>
      <c r="H44" s="42"/>
      <c r="I44" s="42"/>
      <c r="J44" s="42"/>
      <c r="K44" s="42"/>
      <c r="L44" s="42"/>
      <c r="M44" s="42"/>
      <c r="N44" s="42"/>
      <c r="O44" s="4"/>
      <c r="P44" s="4"/>
      <c r="Q44" s="4"/>
      <c r="R44" s="4"/>
      <c r="S44" s="4"/>
    </row>
    <row r="45" spans="1:19" ht="15.75" customHeight="1">
      <c r="A45" s="44" t="s">
        <v>232</v>
      </c>
      <c r="B45" s="4"/>
      <c r="C45" s="42"/>
      <c r="D45" s="42"/>
      <c r="E45" s="42"/>
      <c r="F45" s="42"/>
      <c r="G45" s="42"/>
      <c r="H45" s="42"/>
      <c r="I45" s="42"/>
      <c r="J45" s="42"/>
      <c r="K45" s="42"/>
      <c r="L45" s="42"/>
      <c r="M45" s="42"/>
      <c r="N45" s="42"/>
      <c r="O45" s="4"/>
      <c r="P45" s="4"/>
      <c r="Q45" s="4"/>
      <c r="R45" s="4"/>
      <c r="S45" s="4"/>
    </row>
    <row r="46" spans="1:19" ht="15.75" customHeight="1">
      <c r="A46" s="15"/>
      <c r="B46" s="4"/>
      <c r="C46" s="42"/>
      <c r="D46" s="42"/>
      <c r="E46" s="42"/>
      <c r="F46" s="42"/>
      <c r="G46" s="42"/>
      <c r="H46" s="42"/>
      <c r="I46" s="42"/>
      <c r="J46" s="42"/>
      <c r="K46" s="42"/>
      <c r="L46" s="42"/>
      <c r="M46" s="42"/>
      <c r="N46" s="42"/>
      <c r="O46" s="4"/>
      <c r="P46" s="4"/>
      <c r="Q46" s="4"/>
      <c r="R46" s="4"/>
      <c r="S46" s="4"/>
    </row>
    <row r="47" spans="1:19" ht="15.75" customHeight="1">
      <c r="A47" s="38" t="s">
        <v>256</v>
      </c>
      <c r="B47" s="90" t="s">
        <v>257</v>
      </c>
      <c r="C47" s="92">
        <v>564</v>
      </c>
      <c r="D47" s="92">
        <v>573</v>
      </c>
      <c r="E47" s="93">
        <v>570</v>
      </c>
      <c r="F47" s="92">
        <v>579</v>
      </c>
      <c r="G47" s="92">
        <v>586</v>
      </c>
      <c r="H47" s="93">
        <v>580</v>
      </c>
      <c r="I47" s="92">
        <v>586</v>
      </c>
      <c r="J47" s="92">
        <v>587</v>
      </c>
      <c r="K47" s="93">
        <v>583</v>
      </c>
      <c r="L47" s="94">
        <v>588</v>
      </c>
      <c r="M47" s="92">
        <v>579</v>
      </c>
      <c r="N47" s="93">
        <v>590</v>
      </c>
      <c r="O47" s="62">
        <f>SUM(C47:N47)</f>
        <v>6965</v>
      </c>
      <c r="P47" s="4"/>
      <c r="Q47" s="4"/>
      <c r="R47" s="4"/>
      <c r="S47" s="4"/>
    </row>
    <row r="48" spans="1:19" ht="15.75" customHeight="1">
      <c r="A48" s="41" t="s">
        <v>54</v>
      </c>
      <c r="B48" s="4"/>
      <c r="C48" s="42"/>
      <c r="D48" s="42"/>
      <c r="E48" s="42"/>
      <c r="F48" s="42"/>
      <c r="G48" s="42"/>
      <c r="H48" s="42"/>
      <c r="I48" s="42"/>
      <c r="J48" s="42"/>
      <c r="K48" s="42"/>
      <c r="L48" s="42"/>
      <c r="M48" s="42"/>
      <c r="N48" s="42"/>
      <c r="O48" s="4"/>
      <c r="P48" s="4"/>
      <c r="Q48" s="4"/>
      <c r="R48" s="4"/>
      <c r="S48" s="4"/>
    </row>
    <row r="49" spans="1:19" ht="15.75" customHeight="1">
      <c r="A49" s="41" t="s">
        <v>247</v>
      </c>
      <c r="B49" s="4"/>
      <c r="C49" s="42"/>
      <c r="D49" s="42"/>
      <c r="E49" s="42"/>
      <c r="F49" s="42"/>
      <c r="G49" s="42"/>
      <c r="H49" s="42"/>
      <c r="I49" s="42"/>
      <c r="J49" s="42"/>
      <c r="K49" s="42"/>
      <c r="L49" s="42"/>
      <c r="M49" s="42"/>
      <c r="N49" s="42"/>
      <c r="O49" s="4"/>
      <c r="P49" s="4"/>
      <c r="Q49" s="4"/>
      <c r="R49" s="4"/>
      <c r="S49" s="4"/>
    </row>
    <row r="50" spans="1:19" ht="15.75" customHeight="1">
      <c r="A50" s="44" t="s">
        <v>258</v>
      </c>
      <c r="B50" s="4"/>
      <c r="C50" s="42"/>
      <c r="D50" s="42"/>
      <c r="E50" s="42"/>
      <c r="F50" s="42"/>
      <c r="G50" s="42"/>
      <c r="H50" s="42"/>
      <c r="I50" s="42"/>
      <c r="J50" s="42"/>
      <c r="K50" s="42"/>
      <c r="L50" s="42"/>
      <c r="M50" s="42"/>
      <c r="N50" s="42"/>
      <c r="O50" s="4"/>
      <c r="P50" s="4"/>
      <c r="Q50" s="4"/>
      <c r="R50" s="4"/>
      <c r="S50" s="4"/>
    </row>
    <row r="51" spans="1:19" ht="15.75" customHeight="1">
      <c r="A51" s="44" t="s">
        <v>232</v>
      </c>
      <c r="B51" s="4"/>
      <c r="C51" s="42"/>
      <c r="D51" s="42"/>
      <c r="E51" s="42"/>
      <c r="F51" s="42"/>
      <c r="G51" s="42"/>
      <c r="H51" s="42"/>
      <c r="I51" s="42"/>
      <c r="J51" s="42"/>
      <c r="K51" s="42"/>
      <c r="L51" s="42"/>
      <c r="M51" s="42"/>
      <c r="N51" s="42"/>
      <c r="O51" s="4"/>
      <c r="P51" s="4"/>
      <c r="Q51" s="4"/>
      <c r="R51" s="4"/>
      <c r="S51" s="4"/>
    </row>
    <row r="52" spans="1:19" ht="15.75" customHeight="1">
      <c r="A52" s="15"/>
      <c r="B52" s="4"/>
      <c r="C52" s="42"/>
      <c r="D52" s="42"/>
      <c r="E52" s="42"/>
      <c r="F52" s="42"/>
      <c r="G52" s="42"/>
      <c r="H52" s="42"/>
      <c r="I52" s="42"/>
      <c r="J52" s="42"/>
      <c r="K52" s="42"/>
      <c r="L52" s="42"/>
      <c r="M52" s="42"/>
      <c r="N52" s="42"/>
      <c r="O52" s="4"/>
      <c r="P52" s="4"/>
      <c r="Q52" s="4"/>
      <c r="R52" s="4"/>
      <c r="S52" s="4"/>
    </row>
    <row r="53" spans="1:19" ht="15.75" customHeight="1">
      <c r="A53" s="38" t="s">
        <v>259</v>
      </c>
      <c r="B53" s="90" t="s">
        <v>260</v>
      </c>
      <c r="C53" s="95">
        <v>7954</v>
      </c>
      <c r="D53" s="95">
        <v>7966</v>
      </c>
      <c r="E53" s="96">
        <v>7963</v>
      </c>
      <c r="F53" s="95">
        <v>8068</v>
      </c>
      <c r="G53" s="95">
        <v>8096</v>
      </c>
      <c r="H53" s="96">
        <v>8084</v>
      </c>
      <c r="I53" s="95">
        <v>8018</v>
      </c>
      <c r="J53" s="95">
        <v>8021</v>
      </c>
      <c r="K53" s="96">
        <v>8046</v>
      </c>
      <c r="L53" s="97">
        <v>8127</v>
      </c>
      <c r="M53" s="95">
        <v>8130</v>
      </c>
      <c r="N53" s="96">
        <v>8149</v>
      </c>
      <c r="O53" s="98">
        <f>SUM(C53:N53)</f>
        <v>96622</v>
      </c>
      <c r="P53" s="4"/>
      <c r="Q53" s="4"/>
      <c r="R53" s="4"/>
      <c r="S53" s="4"/>
    </row>
    <row r="54" spans="1:19" ht="15.75" customHeight="1">
      <c r="A54" s="41" t="s">
        <v>54</v>
      </c>
      <c r="B54" s="4"/>
      <c r="C54" s="42"/>
      <c r="D54" s="42"/>
      <c r="E54" s="42"/>
      <c r="F54" s="42"/>
      <c r="G54" s="42"/>
      <c r="H54" s="42"/>
      <c r="I54" s="42"/>
      <c r="J54" s="42"/>
      <c r="K54" s="42"/>
      <c r="L54" s="42"/>
      <c r="M54" s="42"/>
      <c r="N54" s="42"/>
      <c r="O54" s="4"/>
      <c r="P54" s="4"/>
      <c r="Q54" s="4"/>
      <c r="R54" s="4"/>
      <c r="S54" s="4"/>
    </row>
    <row r="55" spans="1:19" ht="15.75" customHeight="1">
      <c r="A55" s="41" t="s">
        <v>247</v>
      </c>
      <c r="B55" s="4"/>
      <c r="C55" s="42"/>
      <c r="D55" s="42"/>
      <c r="E55" s="42"/>
      <c r="F55" s="42"/>
      <c r="G55" s="42"/>
      <c r="H55" s="42"/>
      <c r="I55" s="42"/>
      <c r="J55" s="42"/>
      <c r="K55" s="42"/>
      <c r="L55" s="42"/>
      <c r="M55" s="42"/>
      <c r="N55" s="42"/>
      <c r="O55" s="4"/>
      <c r="P55" s="4"/>
      <c r="Q55" s="4"/>
      <c r="R55" s="4"/>
      <c r="S55" s="4"/>
    </row>
    <row r="56" spans="1:19" ht="15.75" customHeight="1">
      <c r="A56" s="44" t="s">
        <v>261</v>
      </c>
      <c r="B56" s="4"/>
      <c r="C56" s="42"/>
      <c r="D56" s="42"/>
      <c r="E56" s="42"/>
      <c r="F56" s="42"/>
      <c r="G56" s="42"/>
      <c r="H56" s="42"/>
      <c r="I56" s="42"/>
      <c r="J56" s="42"/>
      <c r="K56" s="42"/>
      <c r="L56" s="42"/>
      <c r="M56" s="42"/>
      <c r="N56" s="42"/>
      <c r="O56" s="4"/>
      <c r="P56" s="4"/>
      <c r="Q56" s="4"/>
      <c r="R56" s="4"/>
      <c r="S56" s="4"/>
    </row>
    <row r="57" spans="1:19" ht="15.75" customHeight="1">
      <c r="A57" s="44" t="s">
        <v>232</v>
      </c>
      <c r="B57" s="4"/>
      <c r="C57" s="42"/>
      <c r="D57" s="42"/>
      <c r="E57" s="42"/>
      <c r="F57" s="42"/>
      <c r="G57" s="42"/>
      <c r="H57" s="42"/>
      <c r="I57" s="42"/>
      <c r="J57" s="42"/>
      <c r="K57" s="42"/>
      <c r="L57" s="42"/>
      <c r="M57" s="42"/>
      <c r="N57" s="42"/>
      <c r="O57" s="4"/>
      <c r="P57" s="4"/>
      <c r="Q57" s="4"/>
      <c r="R57" s="4"/>
      <c r="S57" s="4"/>
    </row>
    <row r="58" spans="1:19" ht="15.75" customHeight="1">
      <c r="A58" s="15"/>
      <c r="B58" s="4"/>
      <c r="C58" s="4"/>
      <c r="D58" s="4"/>
      <c r="E58" s="4"/>
      <c r="F58" s="4"/>
      <c r="G58" s="4"/>
      <c r="H58" s="4"/>
      <c r="I58" s="4"/>
      <c r="J58" s="4"/>
      <c r="K58" s="4"/>
      <c r="L58" s="4"/>
      <c r="M58" s="4"/>
      <c r="N58" s="4"/>
      <c r="O58" s="4"/>
      <c r="P58" s="4"/>
      <c r="Q58" s="4"/>
      <c r="R58" s="4"/>
      <c r="S58" s="4"/>
    </row>
    <row r="59" spans="1:19" ht="15.75" customHeight="1">
      <c r="A59" s="38" t="s">
        <v>262</v>
      </c>
      <c r="B59" s="90" t="s">
        <v>263</v>
      </c>
      <c r="C59" s="92">
        <v>314</v>
      </c>
      <c r="D59" s="92">
        <v>315</v>
      </c>
      <c r="E59" s="93">
        <v>344</v>
      </c>
      <c r="F59" s="92">
        <v>344</v>
      </c>
      <c r="G59" s="92">
        <v>369</v>
      </c>
      <c r="H59" s="93">
        <v>369</v>
      </c>
      <c r="I59" s="92">
        <v>404</v>
      </c>
      <c r="J59" s="92">
        <v>416</v>
      </c>
      <c r="K59" s="93">
        <v>416</v>
      </c>
      <c r="L59" s="94">
        <v>415</v>
      </c>
      <c r="M59" s="92">
        <v>415</v>
      </c>
      <c r="N59" s="93">
        <v>415</v>
      </c>
      <c r="O59" s="62">
        <f>SUM(C59:N59)</f>
        <v>4536</v>
      </c>
      <c r="P59" s="4"/>
      <c r="Q59" s="4"/>
      <c r="R59" s="4"/>
      <c r="S59" s="4"/>
    </row>
    <row r="60" spans="1:19" ht="15.75" customHeight="1">
      <c r="A60" s="41" t="s">
        <v>54</v>
      </c>
      <c r="B60" s="4"/>
      <c r="C60" s="42"/>
      <c r="D60" s="42"/>
      <c r="E60" s="42"/>
      <c r="F60" s="42"/>
      <c r="G60" s="42"/>
      <c r="H60" s="42"/>
      <c r="I60" s="42"/>
      <c r="J60" s="42"/>
      <c r="K60" s="42"/>
      <c r="L60" s="42"/>
      <c r="M60" s="42"/>
      <c r="N60" s="42"/>
      <c r="O60" s="4"/>
      <c r="P60" s="4"/>
      <c r="Q60" s="4"/>
      <c r="R60" s="4"/>
      <c r="S60" s="4"/>
    </row>
    <row r="61" spans="1:19" ht="15.75" customHeight="1">
      <c r="A61" s="41" t="s">
        <v>247</v>
      </c>
      <c r="B61" s="4"/>
      <c r="C61" s="42"/>
      <c r="D61" s="42"/>
      <c r="E61" s="42"/>
      <c r="F61" s="42"/>
      <c r="G61" s="42"/>
      <c r="H61" s="42"/>
      <c r="I61" s="42"/>
      <c r="J61" s="42"/>
      <c r="K61" s="42"/>
      <c r="L61" s="42"/>
      <c r="M61" s="42"/>
      <c r="N61" s="42"/>
      <c r="O61" s="4"/>
      <c r="P61" s="4"/>
      <c r="Q61" s="4"/>
      <c r="R61" s="4"/>
      <c r="S61" s="4"/>
    </row>
    <row r="62" spans="1:19" ht="15.75" customHeight="1">
      <c r="A62" s="44" t="s">
        <v>264</v>
      </c>
      <c r="B62" s="4"/>
      <c r="C62" s="42"/>
      <c r="D62" s="42"/>
      <c r="E62" s="42"/>
      <c r="F62" s="42"/>
      <c r="G62" s="42"/>
      <c r="H62" s="42"/>
      <c r="I62" s="42"/>
      <c r="J62" s="42"/>
      <c r="K62" s="42"/>
      <c r="L62" s="42"/>
      <c r="M62" s="42"/>
      <c r="N62" s="42"/>
      <c r="O62" s="4"/>
      <c r="P62" s="4"/>
      <c r="Q62" s="4"/>
      <c r="R62" s="4"/>
      <c r="S62" s="4"/>
    </row>
    <row r="63" spans="1:19" ht="15.75" customHeight="1">
      <c r="A63" s="44" t="s">
        <v>232</v>
      </c>
      <c r="B63" s="4"/>
      <c r="C63" s="42"/>
      <c r="D63" s="42"/>
      <c r="E63" s="42"/>
      <c r="F63" s="42"/>
      <c r="G63" s="42"/>
      <c r="H63" s="42"/>
      <c r="I63" s="42"/>
      <c r="J63" s="42"/>
      <c r="K63" s="42"/>
      <c r="L63" s="42"/>
      <c r="M63" s="42"/>
      <c r="N63" s="42"/>
      <c r="O63" s="4"/>
      <c r="P63" s="4"/>
      <c r="Q63" s="4"/>
      <c r="R63" s="4"/>
      <c r="S63" s="4"/>
    </row>
    <row r="64" spans="1:19" ht="15.75" customHeight="1">
      <c r="A64" s="15"/>
      <c r="B64" s="4"/>
      <c r="C64" s="42"/>
      <c r="D64" s="42"/>
      <c r="E64" s="42"/>
      <c r="F64" s="42"/>
      <c r="G64" s="42"/>
      <c r="H64" s="42"/>
      <c r="I64" s="42"/>
      <c r="J64" s="42"/>
      <c r="K64" s="42"/>
      <c r="L64" s="42"/>
      <c r="M64" s="42"/>
      <c r="N64" s="42"/>
      <c r="O64" s="4"/>
      <c r="P64" s="4"/>
      <c r="Q64" s="4"/>
      <c r="R64" s="4"/>
      <c r="S64" s="4"/>
    </row>
    <row r="65" spans="1:19" ht="15.75" customHeight="1">
      <c r="A65" s="15"/>
      <c r="B65" s="4"/>
      <c r="C65" s="101"/>
      <c r="D65" s="101"/>
      <c r="E65" s="101"/>
      <c r="F65" s="101"/>
      <c r="G65" s="101"/>
      <c r="H65" s="101"/>
      <c r="I65" s="101"/>
      <c r="J65" s="101"/>
      <c r="K65" s="101"/>
      <c r="L65" s="101"/>
      <c r="M65" s="101"/>
      <c r="N65" s="101"/>
      <c r="O65" s="4"/>
      <c r="P65" s="4"/>
      <c r="Q65" s="4"/>
      <c r="R65" s="4"/>
      <c r="S65" s="4"/>
    </row>
    <row r="66" spans="1:19" ht="15.75" customHeight="1">
      <c r="A66" s="52" t="s">
        <v>265</v>
      </c>
      <c r="B66" s="4"/>
      <c r="C66" s="42"/>
      <c r="D66" s="42"/>
      <c r="E66" s="42"/>
      <c r="F66" s="42"/>
      <c r="G66" s="42"/>
      <c r="H66" s="42"/>
      <c r="I66" s="42"/>
      <c r="J66" s="42"/>
      <c r="K66" s="42"/>
      <c r="L66" s="42"/>
      <c r="M66" s="42"/>
      <c r="N66" s="42"/>
      <c r="O66" s="4"/>
      <c r="P66" s="4"/>
      <c r="Q66" s="4"/>
      <c r="R66" s="4"/>
      <c r="S66" s="4"/>
    </row>
    <row r="67" spans="1:19" ht="15.75" customHeight="1">
      <c r="A67" s="53" t="s">
        <v>266</v>
      </c>
      <c r="B67" s="4"/>
      <c r="C67" s="42"/>
      <c r="D67" s="42"/>
      <c r="E67" s="42"/>
      <c r="F67" s="42"/>
      <c r="G67" s="42"/>
      <c r="H67" s="42"/>
      <c r="I67" s="42"/>
      <c r="J67" s="42"/>
      <c r="K67" s="42"/>
      <c r="L67" s="42"/>
      <c r="M67" s="42"/>
      <c r="N67" s="42"/>
      <c r="O67" s="4"/>
      <c r="P67" s="4"/>
      <c r="Q67" s="4"/>
      <c r="R67" s="4"/>
      <c r="S67" s="4"/>
    </row>
    <row r="68" spans="1:19" ht="15.75" customHeight="1">
      <c r="A68" s="15"/>
      <c r="B68" s="4"/>
      <c r="C68" s="4"/>
      <c r="D68" s="4"/>
      <c r="E68" s="4"/>
      <c r="F68" s="4"/>
      <c r="G68" s="4"/>
      <c r="H68" s="4"/>
      <c r="I68" s="4"/>
      <c r="J68" s="4"/>
      <c r="K68" s="4"/>
      <c r="L68" s="4"/>
      <c r="M68" s="4"/>
      <c r="N68" s="4"/>
      <c r="O68" s="4"/>
      <c r="P68" s="4"/>
      <c r="Q68" s="4"/>
      <c r="R68" s="4"/>
      <c r="S68" s="4"/>
    </row>
    <row r="69" spans="1:19" ht="15.75" customHeight="1">
      <c r="A69" s="38" t="s">
        <v>267</v>
      </c>
      <c r="B69" s="89"/>
      <c r="C69" s="99">
        <v>108743</v>
      </c>
      <c r="D69" s="99">
        <v>109100</v>
      </c>
      <c r="E69" s="100">
        <v>109689</v>
      </c>
      <c r="F69" s="99">
        <v>111634</v>
      </c>
      <c r="G69" s="99">
        <v>112388</v>
      </c>
      <c r="H69" s="100">
        <v>111929</v>
      </c>
      <c r="I69" s="99">
        <v>111179</v>
      </c>
      <c r="J69" s="99">
        <v>111192</v>
      </c>
      <c r="K69" s="100">
        <v>111243</v>
      </c>
      <c r="L69" s="97">
        <v>111378</v>
      </c>
      <c r="M69" s="95">
        <v>111318</v>
      </c>
      <c r="N69" s="96">
        <v>111830</v>
      </c>
      <c r="O69" s="98">
        <f>SUM(C69:N69)</f>
        <v>1331623</v>
      </c>
      <c r="P69" s="4"/>
      <c r="Q69" s="4"/>
      <c r="R69" s="4"/>
      <c r="S69" s="4"/>
    </row>
    <row r="70" spans="1:19" ht="15.75" customHeight="1">
      <c r="A70" s="41" t="s">
        <v>54</v>
      </c>
      <c r="B70" s="4"/>
      <c r="C70" s="4"/>
      <c r="D70" s="4"/>
      <c r="E70" s="4"/>
      <c r="F70" s="4"/>
      <c r="G70" s="4"/>
      <c r="H70" s="4"/>
      <c r="I70" s="4"/>
      <c r="J70" s="4"/>
      <c r="K70" s="4"/>
      <c r="L70" s="4"/>
      <c r="M70" s="4"/>
      <c r="N70" s="4"/>
      <c r="O70" s="4"/>
      <c r="P70" s="4"/>
      <c r="Q70" s="4"/>
      <c r="R70" s="4"/>
      <c r="S70" s="4"/>
    </row>
    <row r="71" spans="1:19" ht="15.75" customHeight="1">
      <c r="A71" s="41" t="s">
        <v>268</v>
      </c>
      <c r="B71" s="4"/>
      <c r="C71" s="4"/>
      <c r="D71" s="4"/>
      <c r="E71" s="4"/>
      <c r="F71" s="4"/>
      <c r="G71" s="4"/>
      <c r="H71" s="4"/>
      <c r="I71" s="4"/>
      <c r="J71" s="4"/>
      <c r="K71" s="4"/>
      <c r="L71" s="4"/>
      <c r="M71" s="4"/>
      <c r="N71" s="4"/>
      <c r="O71" s="4"/>
      <c r="P71" s="4"/>
      <c r="Q71" s="4"/>
      <c r="R71" s="4"/>
      <c r="S71" s="4"/>
    </row>
    <row r="72" spans="1:19" ht="15.75" customHeight="1">
      <c r="A72" s="44" t="s">
        <v>269</v>
      </c>
      <c r="B72" s="4"/>
      <c r="C72" s="4"/>
      <c r="D72" s="4"/>
      <c r="E72" s="4"/>
      <c r="F72" s="4"/>
      <c r="G72" s="4"/>
      <c r="H72" s="4"/>
      <c r="I72" s="4"/>
      <c r="J72" s="4"/>
      <c r="K72" s="4"/>
      <c r="L72" s="4"/>
      <c r="M72" s="4"/>
      <c r="N72" s="4"/>
      <c r="O72" s="4"/>
      <c r="P72" s="4"/>
      <c r="Q72" s="4"/>
      <c r="R72" s="4"/>
      <c r="S72" s="4"/>
    </row>
    <row r="73" spans="1:19" ht="15.75" customHeight="1">
      <c r="A73" s="15"/>
      <c r="B73" s="4"/>
      <c r="C73" s="4"/>
      <c r="D73" s="4"/>
      <c r="E73" s="4"/>
      <c r="F73" s="4"/>
      <c r="G73" s="4"/>
      <c r="H73" s="4"/>
      <c r="I73" s="4"/>
      <c r="J73" s="4"/>
      <c r="K73" s="4"/>
      <c r="L73" s="4"/>
      <c r="M73" s="4"/>
      <c r="N73" s="4"/>
      <c r="O73" s="4"/>
      <c r="P73" s="4"/>
      <c r="Q73" s="4"/>
      <c r="R73" s="4"/>
      <c r="S73" s="4"/>
    </row>
    <row r="74" spans="1:19" ht="15.75" customHeight="1">
      <c r="A74" s="38" t="s">
        <v>270</v>
      </c>
      <c r="B74" s="89"/>
      <c r="C74" s="99">
        <v>7540</v>
      </c>
      <c r="D74" s="99">
        <v>7563</v>
      </c>
      <c r="E74" s="100">
        <v>7633</v>
      </c>
      <c r="F74" s="99">
        <v>7734</v>
      </c>
      <c r="G74" s="99">
        <v>7853</v>
      </c>
      <c r="H74" s="100">
        <v>7804</v>
      </c>
      <c r="I74" s="99">
        <v>7801</v>
      </c>
      <c r="J74" s="99">
        <v>7883</v>
      </c>
      <c r="K74" s="100">
        <v>7900</v>
      </c>
      <c r="L74" s="97">
        <v>7942</v>
      </c>
      <c r="M74" s="95">
        <v>7946</v>
      </c>
      <c r="N74" s="96">
        <v>8039</v>
      </c>
      <c r="O74" s="98">
        <f>SUM(C74:N74)</f>
        <v>93638</v>
      </c>
      <c r="P74" s="4"/>
      <c r="Q74" s="4"/>
      <c r="R74" s="4"/>
      <c r="S74" s="4"/>
    </row>
    <row r="75" spans="1:19" ht="15.75" customHeight="1">
      <c r="A75" s="41" t="s">
        <v>54</v>
      </c>
      <c r="B75" s="4"/>
      <c r="C75" s="4"/>
      <c r="D75" s="4"/>
      <c r="E75" s="4"/>
      <c r="F75" s="4"/>
      <c r="G75" s="4"/>
      <c r="H75" s="4"/>
      <c r="I75" s="4"/>
      <c r="J75" s="4"/>
      <c r="K75" s="4"/>
      <c r="L75" s="4"/>
      <c r="M75" s="4"/>
      <c r="N75" s="4"/>
      <c r="O75" s="4"/>
      <c r="P75" s="4"/>
      <c r="Q75" s="4"/>
      <c r="R75" s="4"/>
      <c r="S75" s="4"/>
    </row>
    <row r="76" spans="1:19" ht="15.75" customHeight="1">
      <c r="A76" s="41" t="s">
        <v>271</v>
      </c>
      <c r="B76" s="4"/>
      <c r="C76" s="4"/>
      <c r="D76" s="4"/>
      <c r="E76" s="4"/>
      <c r="F76" s="4"/>
      <c r="G76" s="4"/>
      <c r="H76" s="4"/>
      <c r="I76" s="4"/>
      <c r="J76" s="4"/>
      <c r="K76" s="4"/>
      <c r="L76" s="4"/>
      <c r="M76" s="4"/>
      <c r="N76" s="4"/>
      <c r="O76" s="4"/>
      <c r="P76" s="4"/>
      <c r="Q76" s="4"/>
      <c r="R76" s="4"/>
      <c r="S76" s="4"/>
    </row>
    <row r="77" spans="1:19" ht="15.75" customHeight="1">
      <c r="A77" s="44" t="s">
        <v>272</v>
      </c>
      <c r="B77" s="4"/>
      <c r="C77" s="4"/>
      <c r="D77" s="4"/>
      <c r="E77" s="4"/>
      <c r="F77" s="4"/>
      <c r="G77" s="4"/>
      <c r="H77" s="4"/>
      <c r="I77" s="4"/>
      <c r="J77" s="4"/>
      <c r="K77" s="4"/>
      <c r="L77" s="4"/>
      <c r="M77" s="4"/>
      <c r="N77" s="4"/>
      <c r="O77" s="4"/>
      <c r="P77" s="4"/>
      <c r="Q77" s="4"/>
      <c r="R77" s="4"/>
      <c r="S77" s="4"/>
    </row>
    <row r="78" spans="1:19" ht="15.75" customHeight="1">
      <c r="A78" s="15"/>
      <c r="B78" s="4"/>
      <c r="C78" s="4"/>
      <c r="D78" s="4"/>
      <c r="E78" s="4"/>
      <c r="F78" s="4"/>
      <c r="G78" s="4"/>
      <c r="H78" s="4"/>
      <c r="I78" s="4"/>
      <c r="J78" s="4"/>
      <c r="K78" s="4"/>
      <c r="L78" s="4"/>
      <c r="M78" s="4"/>
      <c r="N78" s="4"/>
      <c r="O78" s="4"/>
      <c r="P78" s="4"/>
      <c r="Q78" s="4"/>
      <c r="R78" s="4"/>
      <c r="S78" s="4"/>
    </row>
    <row r="79" spans="1:19" ht="15.75" customHeight="1">
      <c r="A79" s="38" t="s">
        <v>273</v>
      </c>
      <c r="B79" s="89"/>
      <c r="C79" s="99">
        <v>563</v>
      </c>
      <c r="D79" s="99">
        <v>572</v>
      </c>
      <c r="E79" s="100">
        <v>569</v>
      </c>
      <c r="F79" s="99">
        <v>578</v>
      </c>
      <c r="G79" s="99">
        <v>585</v>
      </c>
      <c r="H79" s="100">
        <v>579</v>
      </c>
      <c r="I79" s="99">
        <v>585</v>
      </c>
      <c r="J79" s="99">
        <v>585</v>
      </c>
      <c r="K79" s="100">
        <v>582</v>
      </c>
      <c r="L79" s="97">
        <v>586</v>
      </c>
      <c r="M79" s="95">
        <v>578</v>
      </c>
      <c r="N79" s="93">
        <v>589</v>
      </c>
      <c r="O79" s="98">
        <f>SUM(C79:N79)</f>
        <v>6951</v>
      </c>
      <c r="P79" s="4"/>
      <c r="Q79" s="4"/>
      <c r="R79" s="4"/>
      <c r="S79" s="4"/>
    </row>
    <row r="80" spans="1:19" ht="15.75" customHeight="1">
      <c r="A80" s="41" t="s">
        <v>54</v>
      </c>
      <c r="B80" s="4"/>
      <c r="C80" s="4"/>
      <c r="D80" s="4"/>
      <c r="E80" s="4"/>
      <c r="F80" s="4"/>
      <c r="G80" s="4"/>
      <c r="H80" s="4"/>
      <c r="I80" s="4"/>
      <c r="J80" s="4"/>
      <c r="K80" s="4"/>
      <c r="L80" s="4"/>
      <c r="M80" s="4"/>
      <c r="N80" s="4"/>
      <c r="O80" s="4"/>
      <c r="P80" s="4"/>
      <c r="Q80" s="4"/>
      <c r="R80" s="4"/>
      <c r="S80" s="4"/>
    </row>
    <row r="81" spans="1:19" ht="15.75" customHeight="1">
      <c r="A81" s="41" t="s">
        <v>274</v>
      </c>
      <c r="B81" s="4"/>
      <c r="C81" s="4"/>
      <c r="D81" s="4"/>
      <c r="E81" s="4"/>
      <c r="F81" s="4"/>
      <c r="G81" s="4"/>
      <c r="H81" s="4"/>
      <c r="I81" s="4"/>
      <c r="J81" s="4"/>
      <c r="K81" s="4"/>
      <c r="L81" s="4"/>
      <c r="M81" s="4"/>
      <c r="N81" s="4"/>
      <c r="O81" s="4"/>
      <c r="P81" s="4"/>
      <c r="Q81" s="4"/>
      <c r="R81" s="4"/>
      <c r="S81" s="4"/>
    </row>
    <row r="82" spans="1:19" ht="15.75" customHeight="1">
      <c r="A82" s="44" t="s">
        <v>275</v>
      </c>
      <c r="B82" s="4"/>
      <c r="C82" s="4"/>
      <c r="D82" s="4"/>
      <c r="E82" s="4"/>
      <c r="F82" s="4"/>
      <c r="G82" s="4"/>
      <c r="H82" s="4"/>
      <c r="I82" s="4"/>
      <c r="J82" s="4"/>
      <c r="K82" s="4"/>
      <c r="L82" s="4"/>
      <c r="M82" s="4"/>
      <c r="N82" s="4"/>
      <c r="O82" s="4"/>
      <c r="P82" s="4"/>
      <c r="Q82" s="4"/>
      <c r="R82" s="4"/>
      <c r="S82" s="4"/>
    </row>
    <row r="83" spans="1:19" ht="15.75" customHeight="1">
      <c r="A83" s="15"/>
      <c r="B83" s="4"/>
      <c r="C83" s="4"/>
      <c r="D83" s="4"/>
      <c r="E83" s="4"/>
      <c r="F83" s="4"/>
      <c r="G83" s="4"/>
      <c r="H83" s="4"/>
      <c r="I83" s="4"/>
      <c r="J83" s="4"/>
      <c r="K83" s="4"/>
      <c r="L83" s="4"/>
      <c r="M83" s="4"/>
      <c r="N83" s="4"/>
      <c r="O83" s="4"/>
      <c r="P83" s="4"/>
      <c r="Q83" s="4"/>
      <c r="R83" s="4"/>
      <c r="S83" s="4"/>
    </row>
    <row r="84" spans="1:19" ht="15.75" customHeight="1">
      <c r="A84" s="38" t="s">
        <v>276</v>
      </c>
      <c r="B84" s="89"/>
      <c r="C84" s="99">
        <v>7634</v>
      </c>
      <c r="D84" s="99">
        <v>7649</v>
      </c>
      <c r="E84" s="100">
        <v>7647</v>
      </c>
      <c r="F84" s="99">
        <v>7752</v>
      </c>
      <c r="G84" s="99">
        <v>7788</v>
      </c>
      <c r="H84" s="100">
        <v>7779</v>
      </c>
      <c r="I84" s="99">
        <v>7720</v>
      </c>
      <c r="J84" s="99">
        <v>7723</v>
      </c>
      <c r="K84" s="100">
        <v>7753</v>
      </c>
      <c r="L84" s="97">
        <v>7830</v>
      </c>
      <c r="M84" s="95">
        <v>7830</v>
      </c>
      <c r="N84" s="96">
        <v>7850</v>
      </c>
      <c r="O84" s="98">
        <f>SUM(C84:N84)</f>
        <v>92955</v>
      </c>
      <c r="P84" s="4"/>
      <c r="Q84" s="4"/>
      <c r="R84" s="4"/>
      <c r="S84" s="4"/>
    </row>
    <row r="85" spans="1:19" ht="15.75" customHeight="1">
      <c r="A85" s="41" t="s">
        <v>54</v>
      </c>
      <c r="B85" s="4"/>
      <c r="C85" s="4"/>
      <c r="D85" s="4"/>
      <c r="E85" s="4"/>
      <c r="F85" s="4"/>
      <c r="G85" s="4"/>
      <c r="H85" s="4"/>
      <c r="I85" s="4"/>
      <c r="J85" s="4"/>
      <c r="K85" s="4"/>
      <c r="L85" s="4"/>
      <c r="M85" s="4"/>
      <c r="N85" s="4"/>
      <c r="O85" s="4"/>
      <c r="P85" s="4"/>
      <c r="Q85" s="4"/>
      <c r="R85" s="4"/>
      <c r="S85" s="4"/>
    </row>
    <row r="86" spans="1:19" ht="15.75" customHeight="1">
      <c r="A86" s="41" t="s">
        <v>277</v>
      </c>
      <c r="B86" s="4"/>
      <c r="C86" s="4"/>
      <c r="D86" s="4"/>
      <c r="E86" s="4"/>
      <c r="F86" s="4"/>
      <c r="G86" s="4"/>
      <c r="H86" s="4"/>
      <c r="I86" s="4"/>
      <c r="J86" s="4"/>
      <c r="K86" s="4"/>
      <c r="L86" s="4"/>
      <c r="M86" s="4"/>
      <c r="N86" s="4"/>
      <c r="O86" s="4"/>
      <c r="P86" s="4"/>
      <c r="Q86" s="4"/>
      <c r="R86" s="4"/>
      <c r="S86" s="4"/>
    </row>
    <row r="87" spans="1:19" ht="15.75" customHeight="1">
      <c r="A87" s="44" t="s">
        <v>278</v>
      </c>
      <c r="B87" s="4"/>
      <c r="C87" s="4"/>
      <c r="D87" s="4"/>
      <c r="E87" s="4"/>
      <c r="F87" s="4"/>
      <c r="G87" s="4"/>
      <c r="H87" s="4"/>
      <c r="I87" s="4"/>
      <c r="J87" s="4"/>
      <c r="K87" s="4"/>
      <c r="L87" s="4"/>
      <c r="M87" s="4"/>
      <c r="N87" s="4"/>
      <c r="O87" s="4"/>
      <c r="P87" s="4"/>
      <c r="Q87" s="4"/>
      <c r="R87" s="4"/>
      <c r="S87" s="4"/>
    </row>
    <row r="88" spans="1:19" ht="15.75" customHeight="1">
      <c r="A88" s="15"/>
      <c r="B88" s="4"/>
      <c r="C88" s="110">
        <v>44957</v>
      </c>
      <c r="D88" s="110">
        <v>44985</v>
      </c>
      <c r="E88" s="110">
        <v>45016</v>
      </c>
      <c r="F88" s="110">
        <v>45046</v>
      </c>
      <c r="G88" s="110">
        <v>45077</v>
      </c>
      <c r="H88" s="110">
        <v>45107</v>
      </c>
      <c r="I88" s="110">
        <v>45138</v>
      </c>
      <c r="J88" s="110">
        <v>45169</v>
      </c>
      <c r="K88" s="110">
        <v>45199</v>
      </c>
      <c r="L88" s="110">
        <v>45230</v>
      </c>
      <c r="M88" s="110">
        <v>45260</v>
      </c>
      <c r="N88" s="110">
        <v>45291</v>
      </c>
      <c r="O88" s="4"/>
      <c r="P88" s="4"/>
      <c r="Q88" s="4"/>
      <c r="R88" s="4"/>
      <c r="S88" s="4"/>
    </row>
    <row r="89" spans="1:19" ht="15.75" customHeight="1">
      <c r="A89" s="38" t="s">
        <v>279</v>
      </c>
      <c r="B89" s="89"/>
      <c r="C89" s="99">
        <v>310</v>
      </c>
      <c r="D89" s="99">
        <v>312</v>
      </c>
      <c r="E89" s="100">
        <v>341</v>
      </c>
      <c r="F89" s="99">
        <v>341</v>
      </c>
      <c r="G89" s="99">
        <v>358</v>
      </c>
      <c r="H89" s="100">
        <v>358</v>
      </c>
      <c r="I89" s="99">
        <v>358</v>
      </c>
      <c r="J89" s="99">
        <v>403</v>
      </c>
      <c r="K89" s="100">
        <v>405</v>
      </c>
      <c r="L89" s="97">
        <v>410</v>
      </c>
      <c r="M89" s="95">
        <v>411</v>
      </c>
      <c r="N89" s="96">
        <v>411</v>
      </c>
      <c r="O89" s="98">
        <f>SUM(C89:N89)</f>
        <v>4418</v>
      </c>
      <c r="P89" s="4"/>
      <c r="Q89" s="4"/>
      <c r="R89" s="4"/>
      <c r="S89" s="4"/>
    </row>
    <row r="90" spans="1:19" ht="15.75" customHeight="1">
      <c r="A90" s="41" t="s">
        <v>54</v>
      </c>
      <c r="B90" s="4"/>
      <c r="C90" s="4"/>
      <c r="D90" s="4"/>
      <c r="E90" s="4"/>
      <c r="F90" s="4"/>
      <c r="G90" s="4"/>
      <c r="H90" s="4"/>
      <c r="I90" s="4"/>
      <c r="J90" s="4"/>
      <c r="K90" s="4"/>
      <c r="L90" s="4"/>
      <c r="M90" s="4"/>
      <c r="N90" s="4"/>
      <c r="O90" s="4"/>
      <c r="P90" s="4"/>
      <c r="Q90" s="4"/>
      <c r="R90" s="4"/>
      <c r="S90" s="4"/>
    </row>
    <row r="91" spans="1:19" ht="15.75" customHeight="1">
      <c r="A91" s="41" t="s">
        <v>280</v>
      </c>
      <c r="B91" s="4"/>
      <c r="C91" s="4"/>
      <c r="D91" s="4"/>
      <c r="E91" s="4"/>
      <c r="F91" s="4"/>
      <c r="G91" s="4"/>
      <c r="H91" s="4"/>
      <c r="I91" s="4"/>
      <c r="J91" s="4"/>
      <c r="K91" s="4"/>
      <c r="L91" s="4"/>
      <c r="M91" s="4"/>
      <c r="N91" s="4"/>
      <c r="O91" s="4"/>
      <c r="P91" s="4"/>
      <c r="Q91" s="4"/>
      <c r="R91" s="4"/>
      <c r="S91" s="4"/>
    </row>
    <row r="92" spans="1:19" ht="15.75" customHeight="1">
      <c r="A92" s="44" t="s">
        <v>281</v>
      </c>
      <c r="B92" s="4"/>
      <c r="C92" s="4"/>
      <c r="D92" s="4"/>
      <c r="E92" s="4"/>
      <c r="F92" s="4"/>
      <c r="G92" s="4"/>
      <c r="H92" s="4"/>
      <c r="I92" s="4"/>
      <c r="J92" s="4"/>
      <c r="K92" s="4"/>
      <c r="L92" s="4"/>
      <c r="M92" s="4"/>
      <c r="N92" s="4"/>
      <c r="O92" s="4"/>
      <c r="P92" s="4"/>
      <c r="Q92" s="4"/>
      <c r="R92" s="4"/>
      <c r="S92" s="4"/>
    </row>
    <row r="93" spans="1:19" ht="15.75" customHeight="1">
      <c r="A93" s="15"/>
      <c r="B93" s="4"/>
      <c r="C93" s="4"/>
      <c r="D93" s="4"/>
      <c r="E93" s="4"/>
      <c r="F93" s="4"/>
      <c r="G93" s="4"/>
      <c r="H93" s="4"/>
      <c r="I93" s="4"/>
      <c r="J93" s="4"/>
      <c r="K93" s="4"/>
      <c r="L93" s="4"/>
      <c r="M93" s="4"/>
      <c r="N93" s="4"/>
      <c r="O93" s="4"/>
      <c r="P93" s="4"/>
      <c r="Q93" s="4"/>
      <c r="R93" s="4"/>
      <c r="S93" s="4"/>
    </row>
    <row r="94" spans="1:19" ht="15.75" customHeight="1">
      <c r="A94" s="52" t="s">
        <v>282</v>
      </c>
      <c r="B94" s="4"/>
      <c r="C94" s="103">
        <f t="shared" ref="C94:N94" si="1">C69+C74+C79+C84+C89</f>
        <v>124790</v>
      </c>
      <c r="D94" s="103">
        <f t="shared" si="1"/>
        <v>125196</v>
      </c>
      <c r="E94" s="103">
        <f t="shared" si="1"/>
        <v>125879</v>
      </c>
      <c r="F94" s="103">
        <f t="shared" si="1"/>
        <v>128039</v>
      </c>
      <c r="G94" s="103">
        <f t="shared" si="1"/>
        <v>128972</v>
      </c>
      <c r="H94" s="103">
        <f t="shared" si="1"/>
        <v>128449</v>
      </c>
      <c r="I94" s="103">
        <f t="shared" si="1"/>
        <v>127643</v>
      </c>
      <c r="J94" s="103">
        <f t="shared" si="1"/>
        <v>127786</v>
      </c>
      <c r="K94" s="103">
        <f t="shared" si="1"/>
        <v>127883</v>
      </c>
      <c r="L94" s="104">
        <f t="shared" si="1"/>
        <v>128146</v>
      </c>
      <c r="M94" s="103">
        <f t="shared" si="1"/>
        <v>128083</v>
      </c>
      <c r="N94" s="103">
        <f t="shared" si="1"/>
        <v>128719</v>
      </c>
      <c r="O94" s="4"/>
      <c r="P94" s="4"/>
      <c r="Q94" s="4"/>
      <c r="R94" s="4"/>
      <c r="S94" s="4"/>
    </row>
    <row r="95" spans="1:19" ht="15.75" customHeight="1">
      <c r="A95" s="41" t="s">
        <v>54</v>
      </c>
      <c r="B95" s="4"/>
      <c r="C95" s="4"/>
      <c r="D95" s="4"/>
      <c r="E95" s="4"/>
      <c r="F95" s="4"/>
      <c r="G95" s="4"/>
      <c r="H95" s="4"/>
      <c r="I95" s="4"/>
      <c r="J95" s="4"/>
      <c r="K95" s="4"/>
      <c r="L95" s="4"/>
      <c r="M95" s="4"/>
      <c r="N95" s="4"/>
      <c r="O95" s="4"/>
      <c r="P95" s="4"/>
      <c r="Q95" s="4"/>
      <c r="R95" s="4"/>
      <c r="S95" s="4"/>
    </row>
    <row r="96" spans="1:19" ht="15.75" customHeight="1">
      <c r="A96" s="44" t="s">
        <v>283</v>
      </c>
      <c r="B96" s="4"/>
      <c r="C96" s="4"/>
      <c r="D96" s="4"/>
      <c r="E96" s="4"/>
      <c r="F96" s="4"/>
      <c r="G96" s="4"/>
      <c r="H96" s="4"/>
      <c r="I96" s="4"/>
      <c r="J96" s="4"/>
      <c r="K96" s="4"/>
      <c r="L96" s="4"/>
      <c r="M96" s="4"/>
      <c r="N96" s="4"/>
      <c r="O96" s="4"/>
      <c r="P96" s="4"/>
      <c r="Q96" s="4"/>
      <c r="R96" s="4"/>
      <c r="S96" s="4"/>
    </row>
    <row r="97" spans="1:19" ht="15.75" customHeight="1">
      <c r="A97" s="15"/>
      <c r="B97" s="4"/>
      <c r="C97" s="4"/>
      <c r="D97" s="4"/>
      <c r="E97" s="4"/>
      <c r="F97" s="4"/>
      <c r="G97" s="4"/>
      <c r="H97" s="4"/>
      <c r="I97" s="4"/>
      <c r="J97" s="4"/>
      <c r="K97" s="4"/>
      <c r="L97" s="4"/>
      <c r="M97" s="4"/>
      <c r="N97" s="4"/>
      <c r="O97" s="4"/>
      <c r="P97" s="4"/>
      <c r="Q97" s="4"/>
      <c r="R97" s="4"/>
      <c r="S97" s="4"/>
    </row>
    <row r="98" spans="1:19" ht="15.75" customHeight="1">
      <c r="A98" s="38" t="s">
        <v>284</v>
      </c>
      <c r="B98" s="90" t="s">
        <v>285</v>
      </c>
      <c r="C98" s="99">
        <v>107876</v>
      </c>
      <c r="D98" s="99">
        <v>108430</v>
      </c>
      <c r="E98" s="100">
        <v>108867</v>
      </c>
      <c r="F98" s="99">
        <v>110638</v>
      </c>
      <c r="G98" s="99">
        <v>111269</v>
      </c>
      <c r="H98" s="100">
        <v>110794</v>
      </c>
      <c r="I98" s="99">
        <v>109993</v>
      </c>
      <c r="J98" s="99">
        <v>109999</v>
      </c>
      <c r="K98" s="100">
        <v>110070</v>
      </c>
      <c r="L98" s="97">
        <v>110296</v>
      </c>
      <c r="M98" s="95">
        <v>110488</v>
      </c>
      <c r="N98" s="96">
        <v>110866</v>
      </c>
      <c r="O98" s="98">
        <f>SUM(C98:N98)</f>
        <v>1319586</v>
      </c>
      <c r="P98" s="4"/>
      <c r="Q98" s="4"/>
      <c r="R98" s="4"/>
      <c r="S98" s="4"/>
    </row>
    <row r="99" spans="1:19" ht="15.75" customHeight="1">
      <c r="A99" s="41" t="s">
        <v>54</v>
      </c>
      <c r="B99" s="4"/>
      <c r="C99" s="4"/>
      <c r="D99" s="4"/>
      <c r="E99" s="4"/>
      <c r="F99" s="4"/>
      <c r="G99" s="4"/>
      <c r="H99" s="4"/>
      <c r="I99" s="4"/>
      <c r="J99" s="4"/>
      <c r="K99" s="4"/>
      <c r="L99" s="4"/>
      <c r="M99" s="4"/>
      <c r="N99" s="4"/>
      <c r="O99" s="4"/>
      <c r="P99" s="4"/>
      <c r="Q99" s="4"/>
      <c r="R99" s="4"/>
      <c r="S99" s="4"/>
    </row>
    <row r="100" spans="1:19" ht="15.75" customHeight="1">
      <c r="A100" s="41" t="s">
        <v>286</v>
      </c>
      <c r="B100" s="4"/>
      <c r="C100" s="4"/>
      <c r="D100" s="4"/>
      <c r="E100" s="4"/>
      <c r="F100" s="4"/>
      <c r="G100" s="4"/>
      <c r="H100" s="4"/>
      <c r="I100" s="4"/>
      <c r="J100" s="4"/>
      <c r="K100" s="4"/>
      <c r="L100" s="4"/>
      <c r="M100" s="4"/>
      <c r="N100" s="4"/>
      <c r="O100" s="4"/>
      <c r="P100" s="4"/>
      <c r="Q100" s="4"/>
      <c r="R100" s="4"/>
      <c r="S100" s="4"/>
    </row>
    <row r="101" spans="1:19" ht="15.75" customHeight="1">
      <c r="A101" s="44" t="s">
        <v>287</v>
      </c>
      <c r="B101" s="4"/>
      <c r="C101" s="4"/>
      <c r="D101" s="4"/>
      <c r="E101" s="4"/>
      <c r="F101" s="4"/>
      <c r="G101" s="4"/>
      <c r="H101" s="4"/>
      <c r="I101" s="4"/>
      <c r="J101" s="4"/>
      <c r="K101" s="4"/>
      <c r="L101" s="4"/>
      <c r="M101" s="4"/>
      <c r="N101" s="4"/>
      <c r="O101" s="4"/>
      <c r="P101" s="4"/>
      <c r="Q101" s="4"/>
      <c r="R101" s="4"/>
      <c r="S101" s="4"/>
    </row>
    <row r="102" spans="1:19" ht="15.75" customHeight="1">
      <c r="A102" s="66" t="s">
        <v>288</v>
      </c>
      <c r="B102" s="4"/>
      <c r="C102" s="4"/>
      <c r="D102" s="4"/>
      <c r="E102" s="4"/>
      <c r="F102" s="4"/>
      <c r="G102" s="4"/>
      <c r="H102" s="4"/>
      <c r="I102" s="4"/>
      <c r="J102" s="4"/>
      <c r="K102" s="4"/>
      <c r="L102" s="4"/>
      <c r="M102" s="4"/>
      <c r="N102" s="4"/>
      <c r="O102" s="4"/>
      <c r="P102" s="4"/>
      <c r="Q102" s="4"/>
      <c r="R102" s="4"/>
      <c r="S102" s="4"/>
    </row>
    <row r="103" spans="1:19" ht="15.75" customHeight="1">
      <c r="A103" s="15"/>
      <c r="B103" s="4"/>
      <c r="C103" s="4"/>
      <c r="D103" s="4"/>
      <c r="E103" s="4"/>
      <c r="F103" s="4"/>
      <c r="G103" s="4"/>
      <c r="H103" s="4"/>
      <c r="I103" s="4"/>
      <c r="J103" s="4"/>
      <c r="K103" s="4"/>
      <c r="L103" s="4"/>
      <c r="M103" s="4"/>
      <c r="N103" s="4"/>
      <c r="O103" s="4"/>
      <c r="P103" s="4"/>
      <c r="Q103" s="4"/>
      <c r="R103" s="4"/>
      <c r="S103" s="4"/>
    </row>
    <row r="104" spans="1:19" ht="15.75" customHeight="1">
      <c r="A104" s="38" t="s">
        <v>289</v>
      </c>
      <c r="B104" s="90" t="s">
        <v>290</v>
      </c>
      <c r="C104" s="99">
        <v>7471</v>
      </c>
      <c r="D104" s="99">
        <v>7501</v>
      </c>
      <c r="E104" s="100">
        <v>7560</v>
      </c>
      <c r="F104" s="99">
        <v>7647</v>
      </c>
      <c r="G104" s="99">
        <v>7753</v>
      </c>
      <c r="H104" s="100">
        <v>7698</v>
      </c>
      <c r="I104" s="99">
        <v>7647</v>
      </c>
      <c r="J104" s="99">
        <v>7707</v>
      </c>
      <c r="K104" s="100">
        <v>7686</v>
      </c>
      <c r="L104" s="97">
        <v>7699</v>
      </c>
      <c r="M104" s="95">
        <v>7739</v>
      </c>
      <c r="N104" s="96">
        <v>7832</v>
      </c>
      <c r="O104" s="98">
        <f>SUM(C104:N104)</f>
        <v>91940</v>
      </c>
      <c r="P104" s="4"/>
      <c r="Q104" s="4"/>
      <c r="R104" s="4"/>
      <c r="S104" s="4"/>
    </row>
    <row r="105" spans="1:19" ht="15.75" customHeight="1">
      <c r="A105" s="41" t="s">
        <v>54</v>
      </c>
      <c r="B105" s="4"/>
      <c r="C105" s="4"/>
      <c r="D105" s="4"/>
      <c r="E105" s="4"/>
      <c r="F105" s="4"/>
      <c r="G105" s="4"/>
      <c r="H105" s="4"/>
      <c r="I105" s="4"/>
      <c r="J105" s="4"/>
      <c r="K105" s="4"/>
      <c r="L105" s="4"/>
      <c r="M105" s="4"/>
      <c r="N105" s="4"/>
      <c r="O105" s="4"/>
      <c r="P105" s="4"/>
      <c r="Q105" s="4"/>
      <c r="R105" s="4"/>
      <c r="S105" s="4"/>
    </row>
    <row r="106" spans="1:19" ht="15.75" customHeight="1">
      <c r="A106" s="41" t="s">
        <v>291</v>
      </c>
      <c r="B106" s="4"/>
      <c r="C106" s="4"/>
      <c r="D106" s="4"/>
      <c r="E106" s="4"/>
      <c r="F106" s="4"/>
      <c r="G106" s="4"/>
      <c r="H106" s="4"/>
      <c r="I106" s="4"/>
      <c r="J106" s="4"/>
      <c r="K106" s="4"/>
      <c r="L106" s="4"/>
      <c r="M106" s="4"/>
      <c r="N106" s="4"/>
      <c r="O106" s="4"/>
      <c r="P106" s="4"/>
      <c r="Q106" s="4"/>
      <c r="R106" s="4"/>
      <c r="S106" s="4"/>
    </row>
    <row r="107" spans="1:19" ht="15.75" customHeight="1">
      <c r="A107" s="44" t="s">
        <v>292</v>
      </c>
      <c r="B107" s="4"/>
      <c r="C107" s="4"/>
      <c r="D107" s="4"/>
      <c r="E107" s="4"/>
      <c r="F107" s="4"/>
      <c r="G107" s="4"/>
      <c r="H107" s="4"/>
      <c r="I107" s="4"/>
      <c r="J107" s="4"/>
      <c r="K107" s="4"/>
      <c r="L107" s="4"/>
      <c r="M107" s="4"/>
      <c r="N107" s="4"/>
      <c r="O107" s="4"/>
      <c r="P107" s="4"/>
      <c r="Q107" s="4"/>
      <c r="R107" s="4"/>
      <c r="S107" s="4"/>
    </row>
    <row r="108" spans="1:19" ht="15.75" customHeight="1">
      <c r="A108" s="53" t="s">
        <v>293</v>
      </c>
      <c r="B108" s="4"/>
      <c r="C108" s="4"/>
      <c r="D108" s="4"/>
      <c r="E108" s="4"/>
      <c r="F108" s="4"/>
      <c r="G108" s="4"/>
      <c r="H108" s="4"/>
      <c r="I108" s="4"/>
      <c r="J108" s="4"/>
      <c r="K108" s="4"/>
      <c r="L108" s="4"/>
      <c r="M108" s="4"/>
      <c r="N108" s="4"/>
      <c r="O108" s="4"/>
      <c r="P108" s="4"/>
      <c r="Q108" s="4"/>
      <c r="R108" s="4"/>
      <c r="S108" s="4"/>
    </row>
    <row r="109" spans="1:19" ht="15.75" customHeight="1">
      <c r="A109" s="15"/>
      <c r="B109" s="4"/>
      <c r="C109" s="4"/>
      <c r="D109" s="4"/>
      <c r="E109" s="4"/>
      <c r="F109" s="4"/>
      <c r="G109" s="4"/>
      <c r="H109" s="4"/>
      <c r="I109" s="4"/>
      <c r="J109" s="4"/>
      <c r="K109" s="4"/>
      <c r="L109" s="4"/>
      <c r="M109" s="4"/>
      <c r="N109" s="4"/>
      <c r="O109" s="4"/>
      <c r="P109" s="4"/>
      <c r="Q109" s="4"/>
      <c r="R109" s="4"/>
      <c r="S109" s="4"/>
    </row>
    <row r="110" spans="1:19" ht="15.75" customHeight="1">
      <c r="A110" s="38" t="s">
        <v>294</v>
      </c>
      <c r="B110" s="90" t="s">
        <v>295</v>
      </c>
      <c r="C110" s="99">
        <v>559</v>
      </c>
      <c r="D110" s="99">
        <v>567</v>
      </c>
      <c r="E110" s="100">
        <v>563</v>
      </c>
      <c r="F110" s="99">
        <v>566</v>
      </c>
      <c r="G110" s="99">
        <v>575</v>
      </c>
      <c r="H110" s="100">
        <v>572</v>
      </c>
      <c r="I110" s="99">
        <v>577</v>
      </c>
      <c r="J110" s="99">
        <v>577</v>
      </c>
      <c r="K110" s="100">
        <v>567</v>
      </c>
      <c r="L110" s="97">
        <v>552</v>
      </c>
      <c r="M110" s="95">
        <v>561</v>
      </c>
      <c r="N110" s="93">
        <v>575</v>
      </c>
      <c r="O110" s="98">
        <f>SUM(C110:N110)</f>
        <v>6811</v>
      </c>
      <c r="P110" s="4"/>
      <c r="Q110" s="4"/>
      <c r="R110" s="4"/>
      <c r="S110" s="4"/>
    </row>
    <row r="111" spans="1:19" ht="15.75" customHeight="1">
      <c r="A111" s="41" t="s">
        <v>54</v>
      </c>
      <c r="B111" s="4"/>
      <c r="C111" s="4"/>
      <c r="D111" s="4"/>
      <c r="E111" s="4"/>
      <c r="F111" s="4"/>
      <c r="G111" s="4"/>
      <c r="H111" s="4"/>
      <c r="I111" s="4"/>
      <c r="J111" s="4"/>
      <c r="K111" s="4"/>
      <c r="L111" s="4"/>
      <c r="M111" s="4"/>
      <c r="N111" s="4"/>
      <c r="O111" s="4"/>
      <c r="P111" s="4"/>
      <c r="Q111" s="4"/>
      <c r="R111" s="4"/>
      <c r="S111" s="4"/>
    </row>
    <row r="112" spans="1:19" ht="15.75" customHeight="1">
      <c r="A112" s="41" t="s">
        <v>296</v>
      </c>
      <c r="B112" s="4"/>
      <c r="C112" s="4"/>
      <c r="D112" s="4"/>
      <c r="E112" s="4"/>
      <c r="F112" s="4"/>
      <c r="G112" s="4"/>
      <c r="H112" s="4"/>
      <c r="I112" s="4"/>
      <c r="J112" s="4"/>
      <c r="K112" s="4"/>
      <c r="L112" s="4"/>
      <c r="M112" s="4"/>
      <c r="N112" s="4"/>
      <c r="O112" s="4"/>
      <c r="P112" s="4"/>
      <c r="Q112" s="4"/>
      <c r="R112" s="4"/>
      <c r="S112" s="4"/>
    </row>
    <row r="113" spans="1:19" ht="15.75" customHeight="1">
      <c r="A113" s="44" t="s">
        <v>297</v>
      </c>
      <c r="B113" s="4"/>
      <c r="C113" s="4"/>
      <c r="D113" s="4"/>
      <c r="E113" s="4"/>
      <c r="F113" s="4"/>
      <c r="G113" s="4"/>
      <c r="H113" s="4"/>
      <c r="I113" s="4"/>
      <c r="J113" s="4"/>
      <c r="K113" s="4"/>
      <c r="L113" s="4"/>
      <c r="M113" s="4"/>
      <c r="N113" s="4"/>
      <c r="O113" s="4"/>
      <c r="P113" s="4"/>
      <c r="Q113" s="4"/>
      <c r="R113" s="4"/>
      <c r="S113" s="4"/>
    </row>
    <row r="114" spans="1:19" ht="15.75" customHeight="1">
      <c r="A114" s="53" t="s">
        <v>298</v>
      </c>
      <c r="B114" s="4"/>
      <c r="C114" s="4"/>
      <c r="D114" s="4"/>
      <c r="E114" s="4"/>
      <c r="F114" s="4"/>
      <c r="G114" s="4"/>
      <c r="H114" s="4"/>
      <c r="I114" s="4"/>
      <c r="J114" s="4"/>
      <c r="K114" s="4"/>
      <c r="L114" s="4"/>
      <c r="M114" s="4"/>
      <c r="N114" s="4"/>
      <c r="O114" s="4"/>
      <c r="P114" s="4"/>
      <c r="Q114" s="4"/>
      <c r="R114" s="4"/>
      <c r="S114" s="4"/>
    </row>
    <row r="115" spans="1:19" ht="15.75" customHeight="1">
      <c r="A115" s="15"/>
      <c r="B115" s="4"/>
      <c r="C115" s="4"/>
      <c r="D115" s="4"/>
      <c r="E115" s="4"/>
      <c r="F115" s="4"/>
      <c r="G115" s="4"/>
      <c r="H115" s="4"/>
      <c r="I115" s="4"/>
      <c r="J115" s="4"/>
      <c r="K115" s="4"/>
      <c r="L115" s="4"/>
      <c r="M115" s="4"/>
      <c r="N115" s="4"/>
      <c r="O115" s="4"/>
      <c r="P115" s="4"/>
      <c r="Q115" s="4"/>
      <c r="R115" s="4"/>
      <c r="S115" s="4"/>
    </row>
    <row r="116" spans="1:19" ht="15.75" customHeight="1">
      <c r="A116" s="38" t="s">
        <v>299</v>
      </c>
      <c r="B116" s="90" t="s">
        <v>300</v>
      </c>
      <c r="C116" s="99">
        <v>7594</v>
      </c>
      <c r="D116" s="99">
        <v>7614</v>
      </c>
      <c r="E116" s="100">
        <v>7604</v>
      </c>
      <c r="F116" s="99">
        <v>7689</v>
      </c>
      <c r="G116" s="99">
        <v>7719</v>
      </c>
      <c r="H116" s="100">
        <v>7706</v>
      </c>
      <c r="I116" s="99">
        <v>7641</v>
      </c>
      <c r="J116" s="99">
        <v>7646</v>
      </c>
      <c r="K116" s="100">
        <v>7680</v>
      </c>
      <c r="L116" s="97">
        <v>7758</v>
      </c>
      <c r="M116" s="95">
        <v>7771</v>
      </c>
      <c r="N116" s="96">
        <v>7782</v>
      </c>
      <c r="O116" s="98">
        <f>SUM(C116:N116)</f>
        <v>92204</v>
      </c>
      <c r="P116" s="4"/>
      <c r="Q116" s="4"/>
      <c r="R116" s="4"/>
      <c r="S116" s="4"/>
    </row>
    <row r="117" spans="1:19" ht="15.75" customHeight="1">
      <c r="A117" s="38" t="s">
        <v>301</v>
      </c>
      <c r="B117" s="4"/>
      <c r="C117" s="4"/>
      <c r="D117" s="4"/>
      <c r="E117" s="4"/>
      <c r="F117" s="4"/>
      <c r="G117" s="4"/>
      <c r="H117" s="4"/>
      <c r="I117" s="4"/>
      <c r="J117" s="4"/>
      <c r="K117" s="4"/>
      <c r="L117" s="4"/>
      <c r="M117" s="4"/>
      <c r="N117" s="4"/>
      <c r="O117" s="4"/>
      <c r="P117" s="4"/>
      <c r="Q117" s="4"/>
      <c r="R117" s="4"/>
      <c r="S117" s="4"/>
    </row>
    <row r="118" spans="1:19" ht="15.75" customHeight="1">
      <c r="A118" s="41" t="s">
        <v>54</v>
      </c>
      <c r="B118" s="4"/>
      <c r="C118" s="4"/>
      <c r="D118" s="4"/>
      <c r="E118" s="4"/>
      <c r="F118" s="4"/>
      <c r="G118" s="4"/>
      <c r="H118" s="4"/>
      <c r="I118" s="4"/>
      <c r="J118" s="4"/>
      <c r="K118" s="4"/>
      <c r="L118" s="4"/>
      <c r="M118" s="4"/>
      <c r="N118" s="4"/>
      <c r="O118" s="4"/>
      <c r="P118" s="4"/>
      <c r="Q118" s="4"/>
      <c r="R118" s="4"/>
      <c r="S118" s="4"/>
    </row>
    <row r="119" spans="1:19" ht="15.75" customHeight="1">
      <c r="A119" s="41" t="s">
        <v>302</v>
      </c>
      <c r="B119" s="4"/>
      <c r="C119" s="4"/>
      <c r="D119" s="4"/>
      <c r="E119" s="4"/>
      <c r="F119" s="4"/>
      <c r="G119" s="4"/>
      <c r="H119" s="4"/>
      <c r="I119" s="4"/>
      <c r="J119" s="4"/>
      <c r="K119" s="4"/>
      <c r="L119" s="4"/>
      <c r="M119" s="4"/>
      <c r="N119" s="4"/>
      <c r="O119" s="4"/>
      <c r="P119" s="4"/>
      <c r="Q119" s="4"/>
      <c r="R119" s="4"/>
      <c r="S119" s="4"/>
    </row>
    <row r="120" spans="1:19" ht="15.75" customHeight="1">
      <c r="A120" s="44" t="s">
        <v>303</v>
      </c>
      <c r="B120" s="4"/>
      <c r="C120" s="4"/>
      <c r="D120" s="4"/>
      <c r="E120" s="4"/>
      <c r="F120" s="4"/>
      <c r="G120" s="4"/>
      <c r="H120" s="4"/>
      <c r="I120" s="4"/>
      <c r="J120" s="4"/>
      <c r="K120" s="4"/>
      <c r="L120" s="4"/>
      <c r="M120" s="4"/>
      <c r="N120" s="4"/>
      <c r="O120" s="4"/>
      <c r="P120" s="4"/>
      <c r="Q120" s="4"/>
      <c r="R120" s="4"/>
      <c r="S120" s="4"/>
    </row>
    <row r="121" spans="1:19" ht="15.75" customHeight="1">
      <c r="A121" s="53" t="s">
        <v>304</v>
      </c>
      <c r="B121" s="4"/>
      <c r="C121" s="4"/>
      <c r="D121" s="4"/>
      <c r="E121" s="4"/>
      <c r="F121" s="4"/>
      <c r="G121" s="4"/>
      <c r="H121" s="4"/>
      <c r="I121" s="4"/>
      <c r="J121" s="4"/>
      <c r="K121" s="4"/>
      <c r="L121" s="4"/>
      <c r="M121" s="4"/>
      <c r="N121" s="4"/>
      <c r="O121" s="4"/>
      <c r="P121" s="4"/>
      <c r="Q121" s="4"/>
      <c r="R121" s="4"/>
      <c r="S121" s="4"/>
    </row>
    <row r="122" spans="1:19" ht="15.75" customHeight="1">
      <c r="A122" s="15"/>
      <c r="B122" s="4"/>
      <c r="C122" s="4"/>
      <c r="D122" s="4"/>
      <c r="E122" s="4"/>
      <c r="F122" s="4"/>
      <c r="G122" s="4"/>
      <c r="H122" s="4"/>
      <c r="I122" s="4"/>
      <c r="J122" s="4"/>
      <c r="K122" s="4"/>
      <c r="L122" s="4"/>
      <c r="M122" s="4"/>
      <c r="N122" s="4"/>
      <c r="O122" s="4"/>
      <c r="P122" s="4"/>
      <c r="Q122" s="4"/>
      <c r="R122" s="4"/>
      <c r="S122" s="4"/>
    </row>
    <row r="123" spans="1:19" ht="15.75" customHeight="1">
      <c r="A123" s="38" t="s">
        <v>305</v>
      </c>
      <c r="B123" s="90" t="s">
        <v>306</v>
      </c>
      <c r="C123" s="99">
        <v>308</v>
      </c>
      <c r="D123" s="99">
        <v>310</v>
      </c>
      <c r="E123" s="100">
        <v>338</v>
      </c>
      <c r="F123" s="99">
        <v>337</v>
      </c>
      <c r="G123" s="99">
        <v>354</v>
      </c>
      <c r="H123" s="100">
        <v>355</v>
      </c>
      <c r="I123" s="99">
        <v>393</v>
      </c>
      <c r="J123" s="99">
        <v>396</v>
      </c>
      <c r="K123" s="100">
        <v>393</v>
      </c>
      <c r="L123" s="97">
        <v>393</v>
      </c>
      <c r="M123" s="95">
        <v>394</v>
      </c>
      <c r="N123" s="93">
        <v>392</v>
      </c>
      <c r="O123" s="98">
        <f>SUM(C123:N123)</f>
        <v>4363</v>
      </c>
      <c r="P123" s="4"/>
      <c r="Q123" s="4"/>
      <c r="R123" s="4"/>
      <c r="S123" s="4"/>
    </row>
    <row r="124" spans="1:19" ht="15.75" customHeight="1">
      <c r="A124" s="41" t="s">
        <v>54</v>
      </c>
      <c r="B124" s="4"/>
      <c r="C124" s="4"/>
      <c r="D124" s="4"/>
      <c r="E124" s="4"/>
      <c r="F124" s="4"/>
      <c r="G124" s="4"/>
      <c r="H124" s="4"/>
      <c r="I124" s="4"/>
      <c r="J124" s="4"/>
      <c r="K124" s="4"/>
      <c r="L124" s="4"/>
      <c r="M124" s="4"/>
      <c r="N124" s="4"/>
      <c r="O124" s="4"/>
      <c r="P124" s="4"/>
      <c r="Q124" s="4"/>
      <c r="R124" s="4"/>
      <c r="S124" s="4"/>
    </row>
    <row r="125" spans="1:19" ht="15.75" customHeight="1">
      <c r="A125" s="41" t="s">
        <v>307</v>
      </c>
      <c r="B125" s="4"/>
      <c r="C125" s="4"/>
      <c r="D125" s="4"/>
      <c r="E125" s="4"/>
      <c r="F125" s="4"/>
      <c r="G125" s="4"/>
      <c r="H125" s="4"/>
      <c r="I125" s="4"/>
      <c r="J125" s="4"/>
      <c r="K125" s="4"/>
      <c r="L125" s="4"/>
      <c r="M125" s="4"/>
      <c r="N125" s="4"/>
      <c r="O125" s="4"/>
      <c r="P125" s="4"/>
      <c r="Q125" s="4"/>
      <c r="R125" s="4"/>
      <c r="S125" s="4"/>
    </row>
    <row r="126" spans="1:19" ht="15.75" customHeight="1">
      <c r="A126" s="44" t="s">
        <v>308</v>
      </c>
      <c r="B126" s="4"/>
      <c r="C126" s="4"/>
      <c r="D126" s="4"/>
      <c r="E126" s="4"/>
      <c r="F126" s="4"/>
      <c r="G126" s="4"/>
      <c r="H126" s="4"/>
      <c r="I126" s="4"/>
      <c r="J126" s="4"/>
      <c r="K126" s="4"/>
      <c r="L126" s="4"/>
      <c r="M126" s="4"/>
      <c r="N126" s="4"/>
      <c r="O126" s="4"/>
      <c r="P126" s="4"/>
      <c r="Q126" s="4"/>
      <c r="R126" s="4"/>
      <c r="S126" s="4"/>
    </row>
    <row r="127" spans="1:19" ht="15.75" customHeight="1">
      <c r="A127" s="53" t="s">
        <v>309</v>
      </c>
      <c r="B127" s="4"/>
      <c r="C127" s="4"/>
      <c r="D127" s="4"/>
      <c r="E127" s="4"/>
      <c r="F127" s="4"/>
      <c r="G127" s="4"/>
      <c r="H127" s="4"/>
      <c r="I127" s="4"/>
      <c r="J127" s="4"/>
      <c r="K127" s="4"/>
      <c r="L127" s="4"/>
      <c r="M127" s="4"/>
      <c r="N127" s="4"/>
      <c r="O127" s="4"/>
      <c r="P127" s="4"/>
      <c r="Q127" s="4"/>
      <c r="R127" s="4"/>
      <c r="S127" s="4"/>
    </row>
    <row r="128" spans="1:19" ht="15.75" customHeight="1">
      <c r="A128" s="15"/>
      <c r="B128" s="4"/>
      <c r="C128" s="4"/>
      <c r="D128" s="4"/>
      <c r="E128" s="4"/>
      <c r="F128" s="4"/>
      <c r="G128" s="4"/>
      <c r="H128" s="4"/>
      <c r="I128" s="4"/>
      <c r="J128" s="4"/>
      <c r="K128" s="4"/>
      <c r="L128" s="4"/>
      <c r="M128" s="4"/>
      <c r="N128" s="4"/>
      <c r="O128" s="4"/>
      <c r="P128" s="4"/>
      <c r="Q128" s="4"/>
      <c r="R128" s="4"/>
      <c r="S128" s="4"/>
    </row>
    <row r="129" spans="1:19" ht="15.75" customHeight="1">
      <c r="A129" s="111" t="s">
        <v>310</v>
      </c>
      <c r="B129" s="4"/>
      <c r="C129" s="112">
        <f t="shared" ref="C129:N129" si="2">C98+C104+C110+C116+C123</f>
        <v>123808</v>
      </c>
      <c r="D129" s="103">
        <f t="shared" si="2"/>
        <v>124422</v>
      </c>
      <c r="E129" s="112">
        <f t="shared" si="2"/>
        <v>124932</v>
      </c>
      <c r="F129" s="103">
        <f t="shared" si="2"/>
        <v>126877</v>
      </c>
      <c r="G129" s="112">
        <f t="shared" si="2"/>
        <v>127670</v>
      </c>
      <c r="H129" s="103">
        <f t="shared" si="2"/>
        <v>127125</v>
      </c>
      <c r="I129" s="112">
        <f t="shared" si="2"/>
        <v>126251</v>
      </c>
      <c r="J129" s="103">
        <f t="shared" si="2"/>
        <v>126325</v>
      </c>
      <c r="K129" s="112">
        <f t="shared" si="2"/>
        <v>126396</v>
      </c>
      <c r="L129" s="104">
        <f t="shared" si="2"/>
        <v>126698</v>
      </c>
      <c r="M129" s="97">
        <f t="shared" si="2"/>
        <v>126953</v>
      </c>
      <c r="N129" s="104">
        <f t="shared" si="2"/>
        <v>127447</v>
      </c>
      <c r="O129" s="4"/>
      <c r="P129" s="4"/>
      <c r="Q129" s="4"/>
      <c r="R129" s="4"/>
      <c r="S129" s="4"/>
    </row>
    <row r="130" spans="1:19" ht="15.75" customHeight="1">
      <c r="A130" s="41" t="s">
        <v>54</v>
      </c>
      <c r="B130" s="4"/>
      <c r="C130" s="4"/>
      <c r="D130" s="4"/>
      <c r="E130" s="4"/>
      <c r="F130" s="4"/>
      <c r="G130" s="4"/>
      <c r="H130" s="4"/>
      <c r="I130" s="4"/>
      <c r="J130" s="4"/>
      <c r="K130" s="4"/>
      <c r="L130" s="4"/>
      <c r="M130" s="4"/>
      <c r="N130" s="4"/>
      <c r="O130" s="4"/>
      <c r="P130" s="4"/>
      <c r="Q130" s="4"/>
      <c r="R130" s="4"/>
      <c r="S130" s="4"/>
    </row>
    <row r="131" spans="1:19" ht="15.75" customHeight="1">
      <c r="A131" s="44" t="s">
        <v>311</v>
      </c>
      <c r="B131" s="4"/>
      <c r="C131" s="4"/>
      <c r="D131" s="4"/>
      <c r="E131" s="4"/>
      <c r="F131" s="4"/>
      <c r="G131" s="4"/>
      <c r="H131" s="4"/>
      <c r="I131" s="4"/>
      <c r="J131" s="4"/>
      <c r="K131" s="4"/>
      <c r="L131" s="4"/>
      <c r="M131" s="4"/>
      <c r="N131" s="4"/>
      <c r="O131" s="4"/>
      <c r="P131" s="4"/>
      <c r="Q131" s="4"/>
      <c r="R131" s="4"/>
      <c r="S131" s="4"/>
    </row>
    <row r="132" spans="1:19" ht="15.75" customHeight="1">
      <c r="A132" s="53" t="s">
        <v>312</v>
      </c>
      <c r="B132" s="4"/>
      <c r="C132" s="4"/>
      <c r="D132" s="4"/>
      <c r="E132" s="4"/>
      <c r="F132" s="4"/>
      <c r="G132" s="4"/>
      <c r="H132" s="4"/>
      <c r="I132" s="4"/>
      <c r="J132" s="4"/>
      <c r="K132" s="4"/>
      <c r="L132" s="4"/>
      <c r="M132" s="4"/>
      <c r="N132" s="4"/>
      <c r="O132" s="4"/>
      <c r="P132" s="4"/>
      <c r="Q132" s="4"/>
      <c r="R132" s="4"/>
      <c r="S132" s="4"/>
    </row>
    <row r="133" spans="1:19" ht="15.75" customHeight="1">
      <c r="A133" s="15"/>
      <c r="B133" s="4"/>
      <c r="C133" s="4"/>
      <c r="D133" s="4"/>
      <c r="E133" s="4"/>
      <c r="F133" s="4"/>
      <c r="G133" s="4"/>
      <c r="H133" s="4"/>
      <c r="I133" s="4"/>
      <c r="J133" s="4"/>
      <c r="K133" s="4"/>
      <c r="L133" s="4"/>
      <c r="M133" s="4"/>
      <c r="N133" s="4"/>
      <c r="O133" s="4"/>
      <c r="P133" s="4"/>
      <c r="Q133" s="4"/>
      <c r="R133" s="4"/>
      <c r="S133" s="4"/>
    </row>
    <row r="134" spans="1:19" ht="15.75" customHeight="1">
      <c r="A134" s="113" t="s">
        <v>313</v>
      </c>
      <c r="B134" s="4"/>
      <c r="C134" s="4"/>
      <c r="D134" s="4"/>
      <c r="E134" s="4"/>
      <c r="F134" s="4"/>
      <c r="G134" s="4"/>
      <c r="H134" s="4"/>
      <c r="I134" s="4"/>
      <c r="J134" s="4"/>
      <c r="K134" s="4"/>
      <c r="L134" s="4"/>
      <c r="M134" s="4"/>
      <c r="N134" s="4"/>
      <c r="O134" s="4"/>
      <c r="P134" s="4"/>
      <c r="Q134" s="4"/>
      <c r="R134" s="4"/>
      <c r="S134" s="4"/>
    </row>
    <row r="135" spans="1:19" ht="15.75" customHeight="1">
      <c r="A135" s="15"/>
      <c r="B135" s="4"/>
      <c r="C135" s="4"/>
      <c r="D135" s="4"/>
      <c r="E135" s="4"/>
      <c r="F135" s="4"/>
      <c r="G135" s="4"/>
      <c r="H135" s="4"/>
      <c r="I135" s="4"/>
      <c r="J135" s="4"/>
      <c r="K135" s="4"/>
      <c r="L135" s="4"/>
      <c r="M135" s="4"/>
      <c r="N135" s="4"/>
      <c r="O135" s="4"/>
      <c r="P135" s="4"/>
      <c r="Q135" s="4"/>
      <c r="R135" s="4"/>
      <c r="S135" s="4"/>
    </row>
    <row r="136" spans="1:19" ht="15.75" customHeight="1">
      <c r="A136" s="38" t="s">
        <v>314</v>
      </c>
      <c r="B136" s="90" t="s">
        <v>315</v>
      </c>
      <c r="C136" s="99">
        <v>111064</v>
      </c>
      <c r="D136" s="99">
        <v>111311</v>
      </c>
      <c r="E136" s="100">
        <v>111893</v>
      </c>
      <c r="F136" s="99">
        <v>113814</v>
      </c>
      <c r="G136" s="99">
        <v>114557</v>
      </c>
      <c r="H136" s="100">
        <v>114025</v>
      </c>
      <c r="I136" s="99">
        <v>113538</v>
      </c>
      <c r="J136" s="99">
        <v>113713</v>
      </c>
      <c r="K136" s="100">
        <v>113729</v>
      </c>
      <c r="L136" s="97">
        <v>113884</v>
      </c>
      <c r="M136" s="95">
        <v>113844</v>
      </c>
      <c r="N136" s="96">
        <v>114298</v>
      </c>
      <c r="O136" s="98">
        <f>SUM(C136:N136)</f>
        <v>1359670</v>
      </c>
      <c r="P136" s="4"/>
      <c r="Q136" s="4"/>
      <c r="R136" s="4"/>
      <c r="S136" s="4"/>
    </row>
    <row r="137" spans="1:19" ht="15.75" customHeight="1">
      <c r="A137" s="41" t="s">
        <v>54</v>
      </c>
      <c r="B137" s="4"/>
      <c r="C137" s="4"/>
      <c r="D137" s="4"/>
      <c r="E137" s="4"/>
      <c r="F137" s="4"/>
      <c r="G137" s="4"/>
      <c r="H137" s="4"/>
      <c r="I137" s="4"/>
      <c r="J137" s="4"/>
      <c r="K137" s="4"/>
      <c r="L137" s="4"/>
      <c r="M137" s="4"/>
      <c r="N137" s="4"/>
      <c r="O137" s="4"/>
      <c r="P137" s="4"/>
      <c r="Q137" s="4"/>
      <c r="R137" s="4"/>
      <c r="S137" s="4"/>
    </row>
    <row r="138" spans="1:19" ht="15.75" customHeight="1">
      <c r="A138" s="44" t="s">
        <v>316</v>
      </c>
      <c r="B138" s="4"/>
      <c r="C138" s="4"/>
      <c r="D138" s="4"/>
      <c r="E138" s="4"/>
      <c r="F138" s="4"/>
      <c r="G138" s="4"/>
      <c r="H138" s="4"/>
      <c r="I138" s="4"/>
      <c r="J138" s="4"/>
      <c r="K138" s="4"/>
      <c r="L138" s="4"/>
      <c r="M138" s="4"/>
      <c r="N138" s="4"/>
      <c r="O138" s="4"/>
      <c r="P138" s="4"/>
      <c r="Q138" s="4"/>
      <c r="R138" s="4"/>
      <c r="S138" s="4"/>
    </row>
    <row r="139" spans="1:19" ht="15.75" customHeight="1">
      <c r="A139" s="15"/>
      <c r="B139" s="4"/>
      <c r="C139" s="4"/>
      <c r="D139" s="4"/>
      <c r="E139" s="4"/>
      <c r="F139" s="4"/>
      <c r="G139" s="4"/>
      <c r="H139" s="4"/>
      <c r="I139" s="4"/>
      <c r="J139" s="4"/>
      <c r="K139" s="4"/>
      <c r="L139" s="4"/>
      <c r="M139" s="4"/>
      <c r="N139" s="4"/>
      <c r="O139" s="4"/>
      <c r="P139" s="4"/>
      <c r="Q139" s="4"/>
      <c r="R139" s="4"/>
      <c r="S139" s="4"/>
    </row>
    <row r="140" spans="1:19" ht="15.75" customHeight="1">
      <c r="A140" s="38" t="s">
        <v>317</v>
      </c>
      <c r="B140" s="90" t="s">
        <v>318</v>
      </c>
      <c r="C140" s="99">
        <v>7680</v>
      </c>
      <c r="D140" s="99">
        <v>7695</v>
      </c>
      <c r="E140" s="100">
        <v>7754</v>
      </c>
      <c r="F140" s="99">
        <v>7873</v>
      </c>
      <c r="G140" s="99">
        <v>7956</v>
      </c>
      <c r="H140" s="100">
        <v>7896</v>
      </c>
      <c r="I140" s="99">
        <v>7892</v>
      </c>
      <c r="J140" s="99">
        <v>7964</v>
      </c>
      <c r="K140" s="100">
        <v>7989</v>
      </c>
      <c r="L140" s="97">
        <v>8034</v>
      </c>
      <c r="M140" s="95">
        <v>8045</v>
      </c>
      <c r="N140" s="96">
        <v>8114</v>
      </c>
      <c r="O140" s="98">
        <f>SUM(C140:N140)</f>
        <v>94892</v>
      </c>
      <c r="P140" s="4"/>
      <c r="Q140" s="4"/>
      <c r="R140" s="4"/>
      <c r="S140" s="4"/>
    </row>
    <row r="141" spans="1:19" ht="15.75" customHeight="1">
      <c r="A141" s="41" t="s">
        <v>54</v>
      </c>
      <c r="B141" s="4"/>
      <c r="C141" s="4"/>
      <c r="D141" s="4"/>
      <c r="E141" s="4"/>
      <c r="F141" s="4"/>
      <c r="G141" s="4"/>
      <c r="H141" s="4"/>
      <c r="I141" s="4"/>
      <c r="J141" s="4"/>
      <c r="K141" s="4"/>
      <c r="L141" s="4"/>
      <c r="M141" s="4"/>
      <c r="N141" s="4"/>
      <c r="O141" s="4"/>
      <c r="P141" s="4"/>
      <c r="Q141" s="4"/>
      <c r="R141" s="4"/>
      <c r="S141" s="4"/>
    </row>
    <row r="142" spans="1:19" ht="15.75" customHeight="1">
      <c r="A142" s="44" t="s">
        <v>319</v>
      </c>
      <c r="B142" s="4"/>
      <c r="C142" s="4"/>
      <c r="D142" s="4"/>
      <c r="E142" s="4"/>
      <c r="F142" s="4"/>
      <c r="G142" s="4"/>
      <c r="H142" s="4"/>
      <c r="I142" s="4"/>
      <c r="J142" s="4"/>
      <c r="K142" s="4"/>
      <c r="L142" s="4"/>
      <c r="M142" s="4"/>
      <c r="N142" s="4"/>
      <c r="O142" s="4"/>
      <c r="P142" s="4"/>
      <c r="Q142" s="4"/>
      <c r="R142" s="4"/>
      <c r="S142" s="4"/>
    </row>
    <row r="143" spans="1:19" ht="15.75" customHeight="1">
      <c r="A143" s="15"/>
      <c r="B143" s="4"/>
      <c r="C143" s="4"/>
      <c r="D143" s="4"/>
      <c r="E143" s="4"/>
      <c r="F143" s="4"/>
      <c r="G143" s="4"/>
      <c r="H143" s="4"/>
      <c r="I143" s="4"/>
      <c r="J143" s="4"/>
      <c r="K143" s="4"/>
      <c r="L143" s="4"/>
      <c r="M143" s="4"/>
      <c r="N143" s="4"/>
      <c r="O143" s="4"/>
      <c r="P143" s="4"/>
      <c r="Q143" s="4"/>
      <c r="R143" s="4"/>
      <c r="S143" s="4"/>
    </row>
    <row r="144" spans="1:19" ht="15.75" customHeight="1">
      <c r="A144" s="38" t="s">
        <v>320</v>
      </c>
      <c r="B144" s="90" t="s">
        <v>321</v>
      </c>
      <c r="C144" s="99">
        <v>581</v>
      </c>
      <c r="D144" s="99">
        <v>589</v>
      </c>
      <c r="E144" s="100">
        <v>586</v>
      </c>
      <c r="F144" s="99">
        <v>594</v>
      </c>
      <c r="G144" s="99">
        <v>601</v>
      </c>
      <c r="H144" s="100">
        <v>596</v>
      </c>
      <c r="I144" s="99">
        <v>603</v>
      </c>
      <c r="J144" s="99">
        <v>603</v>
      </c>
      <c r="K144" s="100">
        <v>599</v>
      </c>
      <c r="L144" s="97">
        <v>604</v>
      </c>
      <c r="M144" s="95">
        <v>595</v>
      </c>
      <c r="N144" s="93">
        <v>606</v>
      </c>
      <c r="O144" s="98">
        <f>SUM(C144:N144)</f>
        <v>7157</v>
      </c>
      <c r="P144" s="4"/>
      <c r="Q144" s="4"/>
      <c r="R144" s="4"/>
      <c r="S144" s="4"/>
    </row>
    <row r="145" spans="1:19" ht="15.75" customHeight="1">
      <c r="A145" s="41" t="s">
        <v>54</v>
      </c>
      <c r="B145" s="4"/>
      <c r="C145" s="4"/>
      <c r="D145" s="4"/>
      <c r="E145" s="4"/>
      <c r="F145" s="4"/>
      <c r="G145" s="4"/>
      <c r="H145" s="4"/>
      <c r="I145" s="4"/>
      <c r="J145" s="4"/>
      <c r="K145" s="4"/>
      <c r="L145" s="4"/>
      <c r="M145" s="4"/>
      <c r="N145" s="4"/>
      <c r="O145" s="4"/>
      <c r="P145" s="4"/>
      <c r="Q145" s="4"/>
      <c r="R145" s="4"/>
      <c r="S145" s="4"/>
    </row>
    <row r="146" spans="1:19" ht="15.75" customHeight="1">
      <c r="A146" s="44" t="s">
        <v>322</v>
      </c>
      <c r="B146" s="4"/>
      <c r="C146" s="4"/>
      <c r="D146" s="4"/>
      <c r="E146" s="4"/>
      <c r="F146" s="4"/>
      <c r="G146" s="4"/>
      <c r="H146" s="4"/>
      <c r="I146" s="4"/>
      <c r="J146" s="4"/>
      <c r="K146" s="4"/>
      <c r="L146" s="4"/>
      <c r="M146" s="4"/>
      <c r="N146" s="4"/>
      <c r="O146" s="4"/>
      <c r="P146" s="4"/>
      <c r="Q146" s="4"/>
      <c r="R146" s="4"/>
      <c r="S146" s="4"/>
    </row>
    <row r="147" spans="1:19" ht="15.75" customHeight="1">
      <c r="A147" s="15"/>
      <c r="B147" s="4"/>
      <c r="C147" s="4"/>
      <c r="D147" s="4"/>
      <c r="E147" s="4"/>
      <c r="F147" s="4"/>
      <c r="G147" s="4"/>
      <c r="H147" s="4"/>
      <c r="I147" s="4"/>
      <c r="J147" s="4"/>
      <c r="K147" s="4"/>
      <c r="L147" s="4"/>
      <c r="M147" s="4"/>
      <c r="N147" s="4"/>
      <c r="O147" s="4"/>
      <c r="P147" s="4"/>
      <c r="Q147" s="4"/>
      <c r="R147" s="4"/>
      <c r="S147" s="4"/>
    </row>
    <row r="148" spans="1:19" ht="15.75" customHeight="1">
      <c r="A148" s="38" t="s">
        <v>323</v>
      </c>
      <c r="B148" s="90" t="s">
        <v>324</v>
      </c>
      <c r="C148" s="99">
        <v>7902</v>
      </c>
      <c r="D148" s="99">
        <v>7912</v>
      </c>
      <c r="E148" s="100">
        <v>7911</v>
      </c>
      <c r="F148" s="99">
        <v>8013</v>
      </c>
      <c r="G148" s="99">
        <v>8040</v>
      </c>
      <c r="H148" s="100">
        <v>8024</v>
      </c>
      <c r="I148" s="99">
        <v>7962</v>
      </c>
      <c r="J148" s="99">
        <v>7965</v>
      </c>
      <c r="K148" s="100">
        <v>7987</v>
      </c>
      <c r="L148" s="97">
        <v>8067</v>
      </c>
      <c r="M148" s="95">
        <v>8071</v>
      </c>
      <c r="N148" s="96">
        <v>8090</v>
      </c>
      <c r="O148" s="98">
        <f>SUM(C148:N148)</f>
        <v>95944</v>
      </c>
      <c r="P148" s="4"/>
      <c r="Q148" s="4"/>
      <c r="R148" s="4"/>
      <c r="S148" s="4"/>
    </row>
    <row r="149" spans="1:19" ht="15.75" customHeight="1">
      <c r="A149" s="41" t="s">
        <v>54</v>
      </c>
      <c r="B149" s="4"/>
      <c r="C149" s="4"/>
      <c r="D149" s="4"/>
      <c r="E149" s="4"/>
      <c r="F149" s="4"/>
      <c r="G149" s="4"/>
      <c r="H149" s="4"/>
      <c r="I149" s="4"/>
      <c r="J149" s="4"/>
      <c r="K149" s="4"/>
      <c r="L149" s="4"/>
      <c r="M149" s="4"/>
      <c r="N149" s="4"/>
      <c r="O149" s="4"/>
      <c r="P149" s="4"/>
      <c r="Q149" s="4"/>
      <c r="R149" s="4"/>
      <c r="S149" s="4"/>
    </row>
    <row r="150" spans="1:19" ht="15.75" customHeight="1">
      <c r="A150" s="44" t="s">
        <v>325</v>
      </c>
      <c r="B150" s="4"/>
      <c r="C150" s="4"/>
      <c r="D150" s="4"/>
      <c r="E150" s="4"/>
      <c r="F150" s="4"/>
      <c r="G150" s="4"/>
      <c r="H150" s="4"/>
      <c r="I150" s="4"/>
      <c r="J150" s="4"/>
      <c r="K150" s="4"/>
      <c r="L150" s="4"/>
      <c r="M150" s="4"/>
      <c r="N150" s="4"/>
      <c r="O150" s="4"/>
      <c r="P150" s="4"/>
      <c r="Q150" s="4"/>
      <c r="R150" s="4"/>
      <c r="S150" s="4"/>
    </row>
    <row r="151" spans="1:19" ht="15.75" customHeight="1">
      <c r="A151" s="15"/>
      <c r="B151" s="4"/>
      <c r="C151" s="4"/>
      <c r="D151" s="4"/>
      <c r="E151" s="4"/>
      <c r="F151" s="4"/>
      <c r="G151" s="4"/>
      <c r="H151" s="4"/>
      <c r="I151" s="4"/>
      <c r="J151" s="4"/>
      <c r="K151" s="4"/>
      <c r="L151" s="4"/>
      <c r="M151" s="4"/>
      <c r="N151" s="4"/>
      <c r="O151" s="4"/>
      <c r="P151" s="4"/>
      <c r="Q151" s="4"/>
      <c r="R151" s="4"/>
      <c r="S151" s="4"/>
    </row>
    <row r="152" spans="1:19" ht="15.75" customHeight="1">
      <c r="A152" s="38" t="s">
        <v>326</v>
      </c>
      <c r="B152" s="90" t="s">
        <v>327</v>
      </c>
      <c r="C152" s="99">
        <v>297</v>
      </c>
      <c r="D152" s="99">
        <v>297</v>
      </c>
      <c r="E152" s="100">
        <v>297</v>
      </c>
      <c r="F152" s="99">
        <v>297</v>
      </c>
      <c r="G152" s="99">
        <v>298</v>
      </c>
      <c r="H152" s="100">
        <v>297</v>
      </c>
      <c r="I152" s="99">
        <v>296</v>
      </c>
      <c r="J152" s="99">
        <v>296</v>
      </c>
      <c r="K152" s="100">
        <v>297</v>
      </c>
      <c r="L152" s="97">
        <v>298</v>
      </c>
      <c r="M152" s="95">
        <v>298</v>
      </c>
      <c r="N152" s="93">
        <v>299</v>
      </c>
      <c r="O152" s="98">
        <f>SUM(C152:N152)</f>
        <v>3567</v>
      </c>
      <c r="P152" s="4"/>
      <c r="Q152" s="4"/>
      <c r="R152" s="4"/>
      <c r="S152" s="4"/>
    </row>
    <row r="153" spans="1:19" ht="15.75" customHeight="1">
      <c r="A153" s="41" t="s">
        <v>54</v>
      </c>
      <c r="B153" s="4"/>
      <c r="C153" s="4"/>
      <c r="D153" s="4"/>
      <c r="E153" s="4"/>
      <c r="F153" s="4"/>
      <c r="G153" s="4"/>
      <c r="H153" s="4"/>
      <c r="I153" s="4"/>
      <c r="J153" s="4"/>
      <c r="K153" s="4"/>
      <c r="L153" s="4"/>
      <c r="M153" s="4"/>
      <c r="N153" s="4"/>
      <c r="O153" s="4"/>
      <c r="P153" s="4"/>
      <c r="Q153" s="4"/>
      <c r="R153" s="4"/>
      <c r="S153" s="4"/>
    </row>
    <row r="154" spans="1:19" ht="15.75" customHeight="1">
      <c r="A154" s="44" t="s">
        <v>328</v>
      </c>
      <c r="B154" s="4"/>
      <c r="C154" s="4"/>
      <c r="D154" s="4"/>
      <c r="E154" s="4"/>
      <c r="F154" s="4"/>
      <c r="G154" s="4"/>
      <c r="H154" s="4"/>
      <c r="I154" s="4"/>
      <c r="J154" s="4"/>
      <c r="K154" s="4"/>
      <c r="L154" s="4"/>
      <c r="M154" s="4"/>
      <c r="N154" s="4"/>
      <c r="O154" s="4"/>
      <c r="P154" s="4"/>
      <c r="Q154" s="4"/>
      <c r="R154" s="4"/>
      <c r="S154" s="4"/>
    </row>
    <row r="155" spans="1:19" ht="15.75" customHeight="1">
      <c r="A155" s="15"/>
      <c r="B155" s="4"/>
      <c r="C155" s="4"/>
      <c r="D155" s="4"/>
      <c r="E155" s="4"/>
      <c r="F155" s="4"/>
      <c r="G155" s="4"/>
      <c r="H155" s="4"/>
      <c r="I155" s="4"/>
      <c r="J155" s="4"/>
      <c r="K155" s="4"/>
      <c r="L155" s="4"/>
      <c r="M155" s="4"/>
      <c r="N155" s="4"/>
      <c r="O155" s="4"/>
      <c r="P155" s="4"/>
      <c r="Q155" s="4"/>
      <c r="R155" s="4"/>
      <c r="S155" s="4"/>
    </row>
    <row r="156" spans="1:19" ht="15.75" customHeight="1">
      <c r="A156" s="52" t="s">
        <v>329</v>
      </c>
      <c r="B156" s="4"/>
      <c r="C156" s="103">
        <f t="shared" ref="C156:N156" si="3">C152+C148+C144+C140++C136</f>
        <v>127524</v>
      </c>
      <c r="D156" s="103">
        <f t="shared" si="3"/>
        <v>127804</v>
      </c>
      <c r="E156" s="103">
        <f t="shared" si="3"/>
        <v>128441</v>
      </c>
      <c r="F156" s="103">
        <f t="shared" si="3"/>
        <v>130591</v>
      </c>
      <c r="G156" s="103">
        <f t="shared" si="3"/>
        <v>131452</v>
      </c>
      <c r="H156" s="103">
        <f t="shared" si="3"/>
        <v>130838</v>
      </c>
      <c r="I156" s="103">
        <f t="shared" si="3"/>
        <v>130291</v>
      </c>
      <c r="J156" s="103">
        <f t="shared" si="3"/>
        <v>130541</v>
      </c>
      <c r="K156" s="103">
        <f t="shared" si="3"/>
        <v>130601</v>
      </c>
      <c r="L156" s="104">
        <f t="shared" si="3"/>
        <v>130887</v>
      </c>
      <c r="M156" s="103">
        <f t="shared" si="3"/>
        <v>130853</v>
      </c>
      <c r="N156" s="103">
        <f t="shared" si="3"/>
        <v>131407</v>
      </c>
      <c r="O156" s="4"/>
      <c r="P156" s="4"/>
      <c r="Q156" s="4"/>
      <c r="R156" s="4"/>
      <c r="S156" s="4"/>
    </row>
    <row r="157" spans="1:19" ht="15.75" customHeight="1">
      <c r="A157" s="41" t="s">
        <v>54</v>
      </c>
      <c r="B157" s="4"/>
      <c r="C157" s="4"/>
      <c r="D157" s="4"/>
      <c r="E157" s="4"/>
      <c r="F157" s="4"/>
      <c r="G157" s="4"/>
      <c r="H157" s="4"/>
      <c r="I157" s="4"/>
      <c r="J157" s="4"/>
      <c r="K157" s="4"/>
      <c r="L157" s="4"/>
      <c r="M157" s="4"/>
      <c r="N157" s="4"/>
      <c r="O157" s="4"/>
      <c r="P157" s="4"/>
      <c r="Q157" s="4"/>
      <c r="R157" s="4"/>
      <c r="S157" s="4"/>
    </row>
    <row r="158" spans="1:19" ht="15.75" customHeight="1">
      <c r="A158" s="44" t="s">
        <v>330</v>
      </c>
      <c r="B158" s="4"/>
      <c r="C158" s="4"/>
      <c r="D158" s="4"/>
      <c r="E158" s="4"/>
      <c r="F158" s="4"/>
      <c r="G158" s="4"/>
      <c r="H158" s="4"/>
      <c r="I158" s="4"/>
      <c r="J158" s="4"/>
      <c r="K158" s="4"/>
      <c r="L158" s="4"/>
      <c r="M158" s="4"/>
      <c r="N158" s="4"/>
      <c r="O158" s="4"/>
      <c r="P158" s="4"/>
      <c r="Q158" s="4"/>
      <c r="R158" s="4"/>
      <c r="S158" s="4"/>
    </row>
    <row r="159" spans="1:19" ht="15.75" customHeight="1">
      <c r="A159" s="38"/>
      <c r="B159" s="4"/>
      <c r="C159" s="4"/>
      <c r="D159" s="4"/>
      <c r="E159" s="4"/>
      <c r="F159" s="4"/>
      <c r="G159" s="4"/>
      <c r="H159" s="4"/>
      <c r="I159" s="4"/>
      <c r="J159" s="4"/>
      <c r="K159" s="4"/>
      <c r="L159" s="4"/>
      <c r="M159" s="4"/>
      <c r="N159" s="4"/>
      <c r="O159" s="4"/>
      <c r="P159" s="4"/>
      <c r="Q159" s="4"/>
      <c r="R159" s="4"/>
      <c r="S159" s="4"/>
    </row>
    <row r="160" spans="1:19" ht="15.75" customHeight="1">
      <c r="A160" s="38" t="s">
        <v>331</v>
      </c>
      <c r="B160" s="90" t="s">
        <v>332</v>
      </c>
      <c r="C160" s="114">
        <v>19681357.199999999</v>
      </c>
      <c r="D160" s="114">
        <v>22399802.329999998</v>
      </c>
      <c r="E160" s="115">
        <v>20765740.100000001</v>
      </c>
      <c r="F160" s="114">
        <v>19953191.640000001</v>
      </c>
      <c r="G160" s="114">
        <v>24769334.82</v>
      </c>
      <c r="H160" s="115">
        <v>24969915.940000001</v>
      </c>
      <c r="I160" s="114">
        <v>24458406.390000001</v>
      </c>
      <c r="J160" s="114">
        <v>23288443.140000001</v>
      </c>
      <c r="K160" s="115">
        <v>22351495.140000001</v>
      </c>
      <c r="L160" s="97">
        <v>22212406.649999999</v>
      </c>
      <c r="M160" s="95">
        <v>23010940.039999999</v>
      </c>
      <c r="N160" s="116">
        <v>23206643.949999999</v>
      </c>
      <c r="O160" s="98">
        <f>SUM(C160:N160)</f>
        <v>271067677.33999997</v>
      </c>
      <c r="P160" s="4"/>
      <c r="Q160" s="4"/>
      <c r="R160" s="4"/>
      <c r="S160" s="4"/>
    </row>
    <row r="161" spans="1:19" ht="15.75" customHeight="1">
      <c r="A161" s="41" t="s">
        <v>54</v>
      </c>
      <c r="B161" s="117"/>
      <c r="C161" s="117"/>
      <c r="D161" s="117"/>
      <c r="E161" s="117"/>
      <c r="F161" s="117"/>
      <c r="G161" s="117"/>
      <c r="H161" s="117"/>
      <c r="I161" s="117"/>
      <c r="J161" s="117"/>
      <c r="K161" s="117"/>
      <c r="L161" s="117"/>
      <c r="M161" s="117"/>
      <c r="N161" s="117"/>
      <c r="O161" s="117"/>
      <c r="P161" s="117"/>
      <c r="Q161" s="117"/>
      <c r="R161" s="117"/>
      <c r="S161" s="117"/>
    </row>
    <row r="162" spans="1:19" ht="15.75" customHeight="1">
      <c r="A162" s="63" t="s">
        <v>333</v>
      </c>
      <c r="B162" s="4"/>
      <c r="C162" s="4"/>
      <c r="D162" s="4"/>
      <c r="E162" s="4"/>
      <c r="F162" s="4"/>
      <c r="G162" s="4"/>
      <c r="H162" s="4"/>
      <c r="I162" s="4"/>
      <c r="J162" s="4"/>
      <c r="K162" s="4"/>
      <c r="L162" s="4"/>
      <c r="M162" s="4"/>
      <c r="N162" s="4"/>
      <c r="O162" s="4"/>
      <c r="P162" s="4"/>
      <c r="Q162" s="4"/>
      <c r="R162" s="4"/>
      <c r="S162" s="4"/>
    </row>
    <row r="163" spans="1:19" ht="15.75" customHeight="1">
      <c r="A163" s="15"/>
      <c r="B163" s="4"/>
      <c r="C163" s="4"/>
      <c r="D163" s="4"/>
      <c r="E163" s="4"/>
      <c r="F163" s="4"/>
      <c r="G163" s="4"/>
      <c r="H163" s="4"/>
      <c r="I163" s="4"/>
      <c r="J163" s="4"/>
      <c r="K163" s="4"/>
      <c r="L163" s="4"/>
      <c r="M163" s="4"/>
      <c r="N163" s="4"/>
      <c r="O163" s="4"/>
      <c r="P163" s="4"/>
      <c r="Q163" s="4"/>
      <c r="R163" s="4"/>
      <c r="S163" s="4"/>
    </row>
    <row r="164" spans="1:19" ht="15.75" customHeight="1">
      <c r="A164" s="38" t="s">
        <v>334</v>
      </c>
      <c r="B164" s="90" t="s">
        <v>335</v>
      </c>
      <c r="C164" s="114">
        <v>4070430.05</v>
      </c>
      <c r="D164" s="114">
        <v>4610584.8499999996</v>
      </c>
      <c r="E164" s="115">
        <v>4285275.5999999996</v>
      </c>
      <c r="F164" s="114">
        <v>4127432.87</v>
      </c>
      <c r="G164" s="114">
        <v>5055934.34</v>
      </c>
      <c r="H164" s="115">
        <v>5084990.4400000004</v>
      </c>
      <c r="I164" s="114">
        <v>4997257.3099999996</v>
      </c>
      <c r="J164" s="114">
        <v>4782376.7</v>
      </c>
      <c r="K164" s="115">
        <v>4603619.16</v>
      </c>
      <c r="L164" s="97">
        <v>4570862.5199999996</v>
      </c>
      <c r="M164" s="95">
        <v>4724945.49</v>
      </c>
      <c r="N164" s="116">
        <v>4753099.67</v>
      </c>
      <c r="O164" s="98">
        <f>SUM(C164:N164)</f>
        <v>55666808.999999993</v>
      </c>
      <c r="P164" s="4"/>
      <c r="Q164" s="4"/>
      <c r="R164" s="4"/>
      <c r="S164" s="4"/>
    </row>
    <row r="165" spans="1:19" ht="15.75" customHeight="1">
      <c r="A165" s="41" t="s">
        <v>54</v>
      </c>
      <c r="B165" s="117"/>
      <c r="C165" s="117"/>
      <c r="D165" s="117"/>
      <c r="E165" s="117"/>
      <c r="F165" s="117"/>
      <c r="G165" s="117"/>
      <c r="H165" s="117"/>
      <c r="I165" s="117"/>
      <c r="J165" s="117"/>
      <c r="K165" s="117"/>
      <c r="L165" s="117"/>
      <c r="M165" s="117"/>
      <c r="N165" s="117"/>
      <c r="O165" s="117"/>
      <c r="P165" s="117"/>
      <c r="Q165" s="117"/>
      <c r="R165" s="117"/>
      <c r="S165" s="117"/>
    </row>
    <row r="166" spans="1:19" ht="15.75" customHeight="1">
      <c r="A166" s="63" t="s">
        <v>336</v>
      </c>
      <c r="B166" s="4"/>
      <c r="C166" s="4"/>
      <c r="D166" s="4"/>
      <c r="E166" s="4"/>
      <c r="F166" s="4"/>
      <c r="G166" s="4"/>
      <c r="H166" s="4"/>
      <c r="I166" s="4"/>
      <c r="J166" s="4"/>
      <c r="K166" s="4"/>
      <c r="L166" s="4"/>
      <c r="M166" s="4"/>
      <c r="N166" s="4"/>
      <c r="O166" s="4"/>
      <c r="P166" s="4"/>
      <c r="Q166" s="4"/>
      <c r="R166" s="4"/>
      <c r="S166" s="4"/>
    </row>
    <row r="167" spans="1:19" ht="15.75" customHeight="1">
      <c r="A167" s="15"/>
      <c r="B167" s="4"/>
      <c r="C167" s="4"/>
      <c r="D167" s="4"/>
      <c r="E167" s="4"/>
      <c r="F167" s="4"/>
      <c r="G167" s="4"/>
      <c r="H167" s="4"/>
      <c r="I167" s="4"/>
      <c r="J167" s="4"/>
      <c r="K167" s="4"/>
      <c r="L167" s="4"/>
      <c r="M167" s="4"/>
      <c r="N167" s="4"/>
      <c r="O167" s="4"/>
      <c r="P167" s="4"/>
      <c r="Q167" s="4"/>
      <c r="R167" s="4"/>
      <c r="S167" s="4"/>
    </row>
    <row r="168" spans="1:19" ht="15.75" customHeight="1">
      <c r="A168" s="38" t="s">
        <v>337</v>
      </c>
      <c r="B168" s="90" t="s">
        <v>338</v>
      </c>
      <c r="C168" s="114">
        <v>4022151.05</v>
      </c>
      <c r="D168" s="114">
        <v>4557367.49</v>
      </c>
      <c r="E168" s="115">
        <v>4234933.9800000004</v>
      </c>
      <c r="F168" s="114">
        <v>4077015.25</v>
      </c>
      <c r="G168" s="114">
        <v>4988924.78</v>
      </c>
      <c r="H168" s="115">
        <v>5027613.97</v>
      </c>
      <c r="I168" s="114">
        <v>4941453.96</v>
      </c>
      <c r="J168" s="114">
        <v>4725990.8</v>
      </c>
      <c r="K168" s="115">
        <v>4544047.7</v>
      </c>
      <c r="L168" s="97">
        <v>4504508.5999999996</v>
      </c>
      <c r="M168" s="95">
        <v>4662216.6500000004</v>
      </c>
      <c r="N168" s="116">
        <v>4690304.8600000003</v>
      </c>
      <c r="O168" s="98">
        <f>SUM(C168:N168)</f>
        <v>54976529.090000004</v>
      </c>
      <c r="P168" s="4"/>
      <c r="Q168" s="4"/>
      <c r="R168" s="4"/>
      <c r="S168" s="4"/>
    </row>
    <row r="169" spans="1:19" ht="15.75" customHeight="1">
      <c r="A169" s="41" t="s">
        <v>54</v>
      </c>
      <c r="B169" s="117"/>
      <c r="C169" s="117"/>
      <c r="D169" s="117"/>
      <c r="E169" s="117"/>
      <c r="F169" s="117"/>
      <c r="G169" s="117"/>
      <c r="H169" s="117"/>
      <c r="I169" s="117"/>
      <c r="J169" s="117"/>
      <c r="K169" s="117"/>
      <c r="L169" s="117"/>
      <c r="M169" s="117"/>
      <c r="N169" s="117"/>
      <c r="O169" s="117"/>
      <c r="P169" s="117"/>
      <c r="Q169" s="117"/>
      <c r="R169" s="117"/>
      <c r="S169" s="117"/>
    </row>
    <row r="170" spans="1:19" ht="15.75" customHeight="1">
      <c r="A170" s="63" t="s">
        <v>339</v>
      </c>
      <c r="B170" s="4"/>
      <c r="C170" s="4"/>
      <c r="D170" s="4"/>
      <c r="E170" s="4"/>
      <c r="F170" s="4"/>
      <c r="G170" s="4"/>
      <c r="H170" s="4"/>
      <c r="I170" s="4"/>
      <c r="J170" s="4"/>
      <c r="K170" s="4"/>
      <c r="L170" s="4"/>
      <c r="M170" s="4"/>
      <c r="N170" s="4"/>
      <c r="O170" s="4"/>
      <c r="P170" s="4"/>
      <c r="Q170" s="4"/>
      <c r="R170" s="4"/>
      <c r="S170" s="4"/>
    </row>
    <row r="171" spans="1:19" ht="15.75" customHeight="1">
      <c r="A171" s="15"/>
      <c r="B171" s="4"/>
      <c r="C171" s="4"/>
      <c r="D171" s="4"/>
      <c r="E171" s="4"/>
      <c r="F171" s="4"/>
      <c r="G171" s="4"/>
      <c r="H171" s="4"/>
      <c r="I171" s="4"/>
      <c r="J171" s="4"/>
      <c r="K171" s="4"/>
      <c r="L171" s="4"/>
      <c r="M171" s="4"/>
      <c r="N171" s="4"/>
      <c r="O171" s="4"/>
      <c r="P171" s="4"/>
      <c r="Q171" s="4"/>
      <c r="R171" s="4"/>
      <c r="S171" s="4"/>
    </row>
    <row r="172" spans="1:19" ht="15.75" customHeight="1">
      <c r="A172" s="38" t="s">
        <v>340</v>
      </c>
      <c r="B172" s="90" t="s">
        <v>341</v>
      </c>
      <c r="C172" s="114">
        <v>4521470.78</v>
      </c>
      <c r="D172" s="114">
        <v>4937719.8499999996</v>
      </c>
      <c r="E172" s="115">
        <v>4693092.4800000004</v>
      </c>
      <c r="F172" s="114">
        <v>4693744.3600000003</v>
      </c>
      <c r="G172" s="114">
        <v>5544885.1600000001</v>
      </c>
      <c r="H172" s="115">
        <v>5571181.9000000004</v>
      </c>
      <c r="I172" s="114">
        <v>5398405.29</v>
      </c>
      <c r="J172" s="114">
        <v>5259626.18</v>
      </c>
      <c r="K172" s="115">
        <v>5106341.72</v>
      </c>
      <c r="L172" s="97">
        <v>4948205.84</v>
      </c>
      <c r="M172" s="95">
        <v>5337878.58</v>
      </c>
      <c r="N172" s="116">
        <v>5432466.4699999997</v>
      </c>
      <c r="O172" s="98">
        <f>SUM(C172:N172)</f>
        <v>61445018.609999999</v>
      </c>
      <c r="P172" s="4"/>
      <c r="Q172" s="4"/>
      <c r="R172" s="4"/>
      <c r="S172" s="4"/>
    </row>
    <row r="173" spans="1:19" ht="15.75" customHeight="1">
      <c r="A173" s="41" t="s">
        <v>54</v>
      </c>
      <c r="B173" s="117"/>
      <c r="C173" s="117"/>
      <c r="D173" s="117"/>
      <c r="E173" s="117"/>
      <c r="F173" s="117"/>
      <c r="G173" s="117"/>
      <c r="H173" s="117"/>
      <c r="I173" s="117"/>
      <c r="J173" s="117"/>
      <c r="K173" s="117"/>
      <c r="L173" s="117"/>
      <c r="M173" s="117"/>
      <c r="N173" s="117"/>
      <c r="O173" s="117"/>
      <c r="P173" s="117"/>
      <c r="Q173" s="117"/>
      <c r="R173" s="117"/>
      <c r="S173" s="117"/>
    </row>
    <row r="174" spans="1:19" ht="15.75" customHeight="1">
      <c r="A174" s="63" t="s">
        <v>342</v>
      </c>
      <c r="B174" s="4"/>
      <c r="C174" s="4"/>
      <c r="D174" s="4"/>
      <c r="E174" s="4"/>
      <c r="F174" s="4"/>
      <c r="G174" s="4"/>
      <c r="H174" s="4"/>
      <c r="I174" s="4"/>
      <c r="J174" s="4"/>
      <c r="K174" s="4"/>
      <c r="L174" s="4"/>
      <c r="M174" s="4"/>
      <c r="N174" s="4"/>
      <c r="O174" s="4"/>
      <c r="P174" s="4"/>
      <c r="Q174" s="4"/>
      <c r="R174" s="4"/>
      <c r="S174" s="4"/>
    </row>
    <row r="175" spans="1:19" ht="15.75" customHeight="1">
      <c r="A175" s="15"/>
      <c r="B175" s="4"/>
      <c r="C175" s="4"/>
      <c r="D175" s="4"/>
      <c r="E175" s="4"/>
      <c r="F175" s="4"/>
      <c r="G175" s="4"/>
      <c r="H175" s="4"/>
      <c r="I175" s="4"/>
      <c r="J175" s="4"/>
      <c r="K175" s="4"/>
      <c r="L175" s="4"/>
      <c r="M175" s="4"/>
      <c r="N175" s="4"/>
      <c r="O175" s="4"/>
      <c r="P175" s="4"/>
      <c r="Q175" s="4"/>
      <c r="R175" s="4"/>
      <c r="S175" s="4"/>
    </row>
    <row r="176" spans="1:19" ht="15.75" customHeight="1">
      <c r="A176" s="38" t="s">
        <v>343</v>
      </c>
      <c r="B176" s="90" t="s">
        <v>344</v>
      </c>
      <c r="C176" s="114">
        <v>943391.85</v>
      </c>
      <c r="D176" s="114">
        <v>1047772.87</v>
      </c>
      <c r="E176" s="115">
        <v>980829.01</v>
      </c>
      <c r="F176" s="114">
        <v>982194.69</v>
      </c>
      <c r="G176" s="114">
        <v>1152195.81</v>
      </c>
      <c r="H176" s="115">
        <v>1177978.3</v>
      </c>
      <c r="I176" s="114">
        <v>1139467.23</v>
      </c>
      <c r="J176" s="114">
        <v>1130408.45</v>
      </c>
      <c r="K176" s="115">
        <v>1085480.54</v>
      </c>
      <c r="L176" s="97">
        <v>1051257.24</v>
      </c>
      <c r="M176" s="95">
        <v>1122578.32</v>
      </c>
      <c r="N176" s="116">
        <v>1150212.3899999999</v>
      </c>
      <c r="O176" s="98">
        <f>SUM(C176:N176)</f>
        <v>12963766.700000001</v>
      </c>
      <c r="P176" s="4"/>
      <c r="Q176" s="4"/>
      <c r="R176" s="4"/>
      <c r="S176" s="4"/>
    </row>
    <row r="177" spans="1:19" ht="15.75" customHeight="1">
      <c r="A177" s="41" t="s">
        <v>54</v>
      </c>
      <c r="B177" s="117"/>
      <c r="C177" s="117"/>
      <c r="D177" s="117"/>
      <c r="E177" s="117"/>
      <c r="F177" s="117"/>
      <c r="G177" s="117"/>
      <c r="H177" s="117"/>
      <c r="I177" s="117"/>
      <c r="J177" s="117"/>
      <c r="K177" s="117"/>
      <c r="L177" s="117"/>
      <c r="M177" s="117"/>
      <c r="N177" s="117"/>
      <c r="O177" s="117"/>
      <c r="P177" s="117"/>
      <c r="Q177" s="117"/>
      <c r="R177" s="117"/>
      <c r="S177" s="117"/>
    </row>
    <row r="178" spans="1:19" ht="15.75" customHeight="1">
      <c r="A178" s="63" t="s">
        <v>345</v>
      </c>
      <c r="B178" s="4"/>
      <c r="C178" s="4"/>
      <c r="D178" s="4"/>
      <c r="E178" s="4"/>
      <c r="F178" s="4"/>
      <c r="G178" s="4"/>
      <c r="H178" s="4"/>
      <c r="I178" s="4"/>
      <c r="J178" s="4"/>
      <c r="K178" s="4"/>
      <c r="L178" s="4"/>
      <c r="M178" s="4"/>
      <c r="N178" s="4"/>
      <c r="O178" s="4"/>
      <c r="P178" s="4"/>
      <c r="Q178" s="4"/>
      <c r="R178" s="4"/>
      <c r="S178" s="4"/>
    </row>
    <row r="179" spans="1:19" ht="15.75" customHeight="1">
      <c r="A179" s="15"/>
      <c r="B179" s="4"/>
      <c r="C179" s="4"/>
      <c r="D179" s="4"/>
      <c r="E179" s="4"/>
      <c r="F179" s="4"/>
      <c r="G179" s="4"/>
      <c r="H179" s="4"/>
      <c r="I179" s="4"/>
      <c r="J179" s="4"/>
      <c r="K179" s="4"/>
      <c r="L179" s="4"/>
      <c r="M179" s="4"/>
      <c r="N179" s="4"/>
      <c r="O179" s="4"/>
      <c r="P179" s="4"/>
      <c r="Q179" s="4"/>
      <c r="R179" s="4"/>
      <c r="S179" s="4"/>
    </row>
    <row r="180" spans="1:19" ht="15.75" customHeight="1">
      <c r="A180" s="38" t="s">
        <v>346</v>
      </c>
      <c r="B180" s="90" t="s">
        <v>347</v>
      </c>
      <c r="C180" s="114">
        <v>918546.96</v>
      </c>
      <c r="D180" s="114">
        <v>1018583.89</v>
      </c>
      <c r="E180" s="115">
        <v>945541.24</v>
      </c>
      <c r="F180" s="114">
        <v>955460.05</v>
      </c>
      <c r="G180" s="114">
        <v>1120285.6000000001</v>
      </c>
      <c r="H180" s="115">
        <v>1142473.72</v>
      </c>
      <c r="I180" s="114">
        <v>1112355.8600000001</v>
      </c>
      <c r="J180" s="114">
        <v>1100545.8600000001</v>
      </c>
      <c r="K180" s="115">
        <v>1057976.06</v>
      </c>
      <c r="L180" s="97">
        <v>1025497.87</v>
      </c>
      <c r="M180" s="95">
        <v>1096017.79</v>
      </c>
      <c r="N180" s="116">
        <v>1114898.1000000001</v>
      </c>
      <c r="O180" s="98">
        <f>SUM(C180:N180)</f>
        <v>12608182.999999998</v>
      </c>
      <c r="P180" s="4"/>
      <c r="Q180" s="4"/>
      <c r="R180" s="4"/>
      <c r="S180" s="4"/>
    </row>
    <row r="181" spans="1:19" ht="15.75" customHeight="1">
      <c r="A181" s="41" t="s">
        <v>54</v>
      </c>
      <c r="B181" s="117"/>
      <c r="C181" s="117"/>
      <c r="D181" s="117"/>
      <c r="E181" s="117"/>
      <c r="F181" s="117"/>
      <c r="G181" s="117"/>
      <c r="H181" s="117"/>
      <c r="I181" s="117"/>
      <c r="J181" s="117"/>
      <c r="K181" s="117"/>
      <c r="L181" s="117"/>
      <c r="M181" s="117"/>
      <c r="N181" s="117"/>
      <c r="O181" s="117"/>
      <c r="P181" s="117"/>
      <c r="Q181" s="117"/>
      <c r="R181" s="117"/>
      <c r="S181" s="117"/>
    </row>
    <row r="182" spans="1:19" ht="15.75" customHeight="1">
      <c r="A182" s="63" t="s">
        <v>348</v>
      </c>
      <c r="B182" s="4"/>
      <c r="C182" s="4"/>
      <c r="D182" s="4"/>
      <c r="E182" s="4"/>
      <c r="F182" s="4"/>
      <c r="G182" s="4"/>
      <c r="H182" s="4"/>
      <c r="I182" s="4"/>
      <c r="J182" s="4"/>
      <c r="K182" s="4"/>
      <c r="L182" s="4"/>
      <c r="M182" s="4"/>
      <c r="N182" s="4"/>
      <c r="O182" s="4"/>
      <c r="P182" s="4"/>
      <c r="Q182" s="4"/>
      <c r="R182" s="4"/>
      <c r="S182" s="4"/>
    </row>
    <row r="183" spans="1:19" ht="15.75" customHeight="1">
      <c r="A183" s="15"/>
      <c r="B183" s="4"/>
      <c r="C183" s="4"/>
      <c r="D183" s="4"/>
      <c r="E183" s="4"/>
      <c r="F183" s="4"/>
      <c r="G183" s="4"/>
      <c r="H183" s="4"/>
      <c r="I183" s="4"/>
      <c r="J183" s="4"/>
      <c r="K183" s="4"/>
      <c r="L183" s="4"/>
      <c r="M183" s="4"/>
      <c r="N183" s="4"/>
      <c r="O183" s="4"/>
      <c r="P183" s="4"/>
      <c r="Q183" s="4"/>
      <c r="R183" s="4"/>
      <c r="S183" s="4"/>
    </row>
    <row r="184" spans="1:19" ht="15.75" customHeight="1">
      <c r="A184" s="38" t="s">
        <v>349</v>
      </c>
      <c r="B184" s="90" t="s">
        <v>350</v>
      </c>
      <c r="C184" s="114">
        <v>5548075.5199999996</v>
      </c>
      <c r="D184" s="114">
        <v>5558499.75</v>
      </c>
      <c r="E184" s="115">
        <v>5956405.7999999998</v>
      </c>
      <c r="F184" s="114">
        <v>5985328.0499999998</v>
      </c>
      <c r="G184" s="114">
        <v>7389650.5599999996</v>
      </c>
      <c r="H184" s="115">
        <v>7412949.7599999998</v>
      </c>
      <c r="I184" s="114">
        <v>6753224.6200000001</v>
      </c>
      <c r="J184" s="114">
        <v>7016493.75</v>
      </c>
      <c r="K184" s="115">
        <v>6473904.4900000002</v>
      </c>
      <c r="L184" s="97">
        <v>6582020.9900000002</v>
      </c>
      <c r="M184" s="95">
        <v>6826490.9900000002</v>
      </c>
      <c r="N184" s="116">
        <v>7034300.3700000001</v>
      </c>
      <c r="O184" s="98">
        <f>SUM(C184:N184)</f>
        <v>78537344.650000006</v>
      </c>
      <c r="P184" s="4"/>
      <c r="Q184" s="4"/>
      <c r="R184" s="4"/>
      <c r="S184" s="4"/>
    </row>
    <row r="185" spans="1:19" ht="15.75" customHeight="1">
      <c r="A185" s="41" t="s">
        <v>54</v>
      </c>
      <c r="B185" s="117"/>
      <c r="C185" s="117"/>
      <c r="D185" s="117"/>
      <c r="E185" s="117"/>
      <c r="F185" s="117"/>
      <c r="G185" s="117"/>
      <c r="H185" s="117"/>
      <c r="I185" s="117"/>
      <c r="J185" s="117"/>
      <c r="K185" s="117"/>
      <c r="L185" s="117"/>
      <c r="M185" s="117"/>
      <c r="N185" s="117"/>
      <c r="O185" s="117"/>
      <c r="P185" s="117"/>
      <c r="Q185" s="117"/>
      <c r="R185" s="117"/>
      <c r="S185" s="117"/>
    </row>
    <row r="186" spans="1:19" ht="15.75" customHeight="1">
      <c r="A186" s="63" t="s">
        <v>351</v>
      </c>
      <c r="B186" s="4"/>
      <c r="C186" s="4"/>
      <c r="D186" s="4"/>
      <c r="E186" s="4"/>
      <c r="F186" s="4"/>
      <c r="G186" s="4"/>
      <c r="H186" s="4"/>
      <c r="I186" s="4"/>
      <c r="J186" s="4"/>
      <c r="K186" s="4"/>
      <c r="L186" s="4"/>
      <c r="M186" s="4"/>
      <c r="N186" s="4"/>
      <c r="O186" s="4"/>
      <c r="P186" s="4"/>
      <c r="Q186" s="4"/>
      <c r="R186" s="4"/>
      <c r="S186" s="4"/>
    </row>
    <row r="187" spans="1:19" ht="15.75" customHeight="1">
      <c r="A187" s="15"/>
      <c r="B187" s="4"/>
      <c r="C187" s="4"/>
      <c r="D187" s="4"/>
      <c r="E187" s="4"/>
      <c r="F187" s="4"/>
      <c r="G187" s="4"/>
      <c r="H187" s="4"/>
      <c r="I187" s="4"/>
      <c r="J187" s="4"/>
      <c r="K187" s="4"/>
      <c r="L187" s="4"/>
      <c r="M187" s="4"/>
      <c r="N187" s="4"/>
      <c r="O187" s="4"/>
      <c r="P187" s="4"/>
      <c r="Q187" s="4"/>
      <c r="R187" s="4"/>
      <c r="S187" s="4"/>
    </row>
    <row r="188" spans="1:19" ht="15.75" customHeight="1">
      <c r="A188" s="38" t="s">
        <v>352</v>
      </c>
      <c r="B188" s="90" t="s">
        <v>353</v>
      </c>
      <c r="C188" s="114">
        <v>801221.86</v>
      </c>
      <c r="D188" s="114">
        <v>1130362.77</v>
      </c>
      <c r="E188" s="115">
        <v>911937.46</v>
      </c>
      <c r="F188" s="114">
        <v>980030.07</v>
      </c>
      <c r="G188" s="114">
        <v>1093684.1000000001</v>
      </c>
      <c r="H188" s="115">
        <v>1402153.94</v>
      </c>
      <c r="I188" s="114">
        <v>1112854.21</v>
      </c>
      <c r="J188" s="114">
        <v>1568499.07</v>
      </c>
      <c r="K188" s="115">
        <v>1567617.46</v>
      </c>
      <c r="L188" s="97">
        <v>1318848.43</v>
      </c>
      <c r="M188" s="95">
        <v>1280089.33</v>
      </c>
      <c r="N188" s="116">
        <v>1040576.95</v>
      </c>
      <c r="O188" s="98">
        <f>SUM(C188:N188)</f>
        <v>14207875.649999997</v>
      </c>
      <c r="P188" s="4"/>
      <c r="Q188" s="4"/>
      <c r="R188" s="4"/>
      <c r="S188" s="4"/>
    </row>
    <row r="189" spans="1:19" ht="15.75" customHeight="1">
      <c r="A189" s="41" t="s">
        <v>223</v>
      </c>
      <c r="B189" s="117"/>
      <c r="C189" s="118"/>
      <c r="D189" s="118">
        <f>C188+D188</f>
        <v>1931584.63</v>
      </c>
      <c r="E189" s="118"/>
      <c r="F189" s="118">
        <f>E188+F188</f>
        <v>1891967.5299999998</v>
      </c>
      <c r="G189" s="118"/>
      <c r="H189" s="118">
        <f>G188+H188</f>
        <v>2495838.04</v>
      </c>
      <c r="I189" s="118"/>
      <c r="J189" s="118">
        <f>I188+J188</f>
        <v>2681353.2800000003</v>
      </c>
      <c r="K189" s="118"/>
      <c r="L189" s="118">
        <f>K188+L188</f>
        <v>2886465.8899999997</v>
      </c>
      <c r="M189" s="118"/>
      <c r="N189" s="118">
        <f>M188+N188</f>
        <v>2320666.2800000003</v>
      </c>
      <c r="O189" s="117"/>
      <c r="P189" s="117"/>
      <c r="Q189" s="117"/>
      <c r="R189" s="117"/>
      <c r="S189" s="117"/>
    </row>
    <row r="190" spans="1:19" ht="15.75" customHeight="1">
      <c r="A190" s="63" t="s">
        <v>354</v>
      </c>
      <c r="B190" s="4"/>
      <c r="C190" s="101"/>
      <c r="D190" s="101"/>
      <c r="E190" s="101"/>
      <c r="F190" s="101"/>
      <c r="G190" s="101"/>
      <c r="H190" s="101"/>
      <c r="I190" s="101"/>
      <c r="J190" s="101"/>
      <c r="K190" s="101"/>
      <c r="L190" s="42"/>
      <c r="M190" s="101"/>
      <c r="N190" s="42"/>
      <c r="O190" s="4"/>
      <c r="P190" s="4"/>
      <c r="Q190" s="4"/>
      <c r="R190" s="4"/>
      <c r="S190" s="4"/>
    </row>
    <row r="191" spans="1:19" ht="15.75" customHeight="1">
      <c r="A191" s="15"/>
      <c r="B191" s="4"/>
      <c r="C191" s="4"/>
      <c r="D191" s="4"/>
      <c r="E191" s="4"/>
      <c r="F191" s="4"/>
      <c r="G191" s="4"/>
      <c r="H191" s="4"/>
      <c r="I191" s="4"/>
      <c r="J191" s="4"/>
      <c r="K191" s="4"/>
      <c r="L191" s="4"/>
      <c r="M191" s="4"/>
      <c r="N191" s="4"/>
      <c r="O191" s="4"/>
      <c r="P191" s="4"/>
      <c r="Q191" s="4"/>
      <c r="R191" s="4"/>
      <c r="S191" s="4"/>
    </row>
    <row r="192" spans="1:19" ht="15.75" customHeight="1">
      <c r="A192" s="38" t="s">
        <v>355</v>
      </c>
      <c r="B192" s="90" t="s">
        <v>356</v>
      </c>
      <c r="C192" s="114">
        <v>299295.74</v>
      </c>
      <c r="D192" s="114">
        <v>533960.26</v>
      </c>
      <c r="E192" s="115">
        <v>310126.27</v>
      </c>
      <c r="F192" s="114">
        <v>311569.87</v>
      </c>
      <c r="G192" s="114">
        <v>350015.4</v>
      </c>
      <c r="H192" s="115">
        <v>601237.57999999996</v>
      </c>
      <c r="I192" s="114">
        <v>361884.33</v>
      </c>
      <c r="J192" s="114">
        <v>544582.16</v>
      </c>
      <c r="K192" s="115">
        <v>358397.26</v>
      </c>
      <c r="L192" s="97">
        <v>339384.59</v>
      </c>
      <c r="M192" s="95">
        <v>359190.31</v>
      </c>
      <c r="N192" s="116">
        <v>348375.42</v>
      </c>
      <c r="O192" s="98">
        <f>SUM(C192:N192)</f>
        <v>4718019.1899999995</v>
      </c>
      <c r="P192" s="4"/>
      <c r="Q192" s="4"/>
      <c r="R192" s="4"/>
      <c r="S192" s="4"/>
    </row>
    <row r="193" spans="1:19" ht="15.75" customHeight="1">
      <c r="A193" s="41" t="s">
        <v>54</v>
      </c>
      <c r="B193" s="117"/>
      <c r="C193" s="117"/>
      <c r="D193" s="117"/>
      <c r="E193" s="117"/>
      <c r="F193" s="117"/>
      <c r="G193" s="117"/>
      <c r="H193" s="117"/>
      <c r="I193" s="117"/>
      <c r="J193" s="117"/>
      <c r="K193" s="117"/>
      <c r="L193" s="117"/>
      <c r="M193" s="117"/>
      <c r="N193" s="117"/>
      <c r="O193" s="117"/>
      <c r="P193" s="117"/>
      <c r="Q193" s="117"/>
      <c r="R193" s="117"/>
      <c r="S193" s="117"/>
    </row>
    <row r="194" spans="1:19" ht="15.75" customHeight="1">
      <c r="A194" s="63" t="s">
        <v>357</v>
      </c>
      <c r="B194" s="4"/>
      <c r="C194" s="4"/>
      <c r="D194" s="4"/>
      <c r="E194" s="4"/>
      <c r="F194" s="4"/>
      <c r="G194" s="4"/>
      <c r="H194" s="4"/>
      <c r="I194" s="4"/>
      <c r="J194" s="4"/>
      <c r="K194" s="4"/>
      <c r="L194" s="4"/>
      <c r="M194" s="4"/>
      <c r="N194" s="4"/>
      <c r="O194" s="4"/>
      <c r="P194" s="4"/>
      <c r="Q194" s="4"/>
      <c r="R194" s="4"/>
      <c r="S194" s="4"/>
    </row>
    <row r="195" spans="1:19" ht="15.75" customHeight="1">
      <c r="A195" s="15"/>
      <c r="B195" s="4"/>
      <c r="C195" s="4"/>
      <c r="D195" s="4"/>
      <c r="E195" s="4"/>
      <c r="F195" s="4"/>
      <c r="G195" s="4"/>
      <c r="H195" s="4"/>
      <c r="I195" s="4"/>
      <c r="J195" s="4"/>
      <c r="K195" s="4"/>
      <c r="L195" s="4"/>
      <c r="M195" s="4"/>
      <c r="N195" s="4"/>
      <c r="O195" s="4"/>
      <c r="P195" s="4"/>
      <c r="Q195" s="4"/>
      <c r="R195" s="4"/>
      <c r="S195" s="4"/>
    </row>
    <row r="196" spans="1:19" ht="15.75" customHeight="1">
      <c r="A196" s="38" t="s">
        <v>358</v>
      </c>
      <c r="B196" s="90" t="s">
        <v>359</v>
      </c>
      <c r="C196" s="114">
        <v>1841030.54</v>
      </c>
      <c r="D196" s="114">
        <v>2153939.2999999998</v>
      </c>
      <c r="E196" s="115">
        <v>1936399.43</v>
      </c>
      <c r="F196" s="114">
        <v>1845859.55</v>
      </c>
      <c r="G196" s="114">
        <v>2225217.81</v>
      </c>
      <c r="H196" s="115">
        <v>2260017.25</v>
      </c>
      <c r="I196" s="114">
        <v>2200083.81</v>
      </c>
      <c r="J196" s="114">
        <v>2148387.66</v>
      </c>
      <c r="K196" s="115">
        <v>2144182.62</v>
      </c>
      <c r="L196" s="97">
        <v>2119130.8199999998</v>
      </c>
      <c r="M196" s="95">
        <v>2218370.4300000002</v>
      </c>
      <c r="N196" s="116">
        <v>2171723.4700000002</v>
      </c>
      <c r="O196" s="98">
        <f>SUM(C196:N196)</f>
        <v>25264342.689999998</v>
      </c>
      <c r="P196" s="4"/>
      <c r="Q196" s="4"/>
      <c r="R196" s="4"/>
      <c r="S196" s="4"/>
    </row>
    <row r="197" spans="1:19" ht="15.75" customHeight="1">
      <c r="A197" s="41" t="s">
        <v>54</v>
      </c>
      <c r="B197" s="117"/>
      <c r="C197" s="117"/>
      <c r="D197" s="117"/>
      <c r="E197" s="117"/>
      <c r="F197" s="117"/>
      <c r="G197" s="117"/>
      <c r="H197" s="117"/>
      <c r="I197" s="117"/>
      <c r="J197" s="117"/>
      <c r="K197" s="117"/>
      <c r="L197" s="117"/>
      <c r="M197" s="117"/>
      <c r="N197" s="117"/>
      <c r="O197" s="117"/>
      <c r="P197" s="117"/>
      <c r="Q197" s="117"/>
      <c r="R197" s="117"/>
      <c r="S197" s="117"/>
    </row>
    <row r="198" spans="1:19" ht="15.75" customHeight="1">
      <c r="A198" s="63" t="s">
        <v>360</v>
      </c>
      <c r="B198" s="4"/>
      <c r="C198" s="4"/>
      <c r="D198" s="4"/>
      <c r="E198" s="4"/>
      <c r="F198" s="4"/>
      <c r="G198" s="4"/>
      <c r="H198" s="4"/>
      <c r="I198" s="4"/>
      <c r="J198" s="4"/>
      <c r="K198" s="4"/>
      <c r="L198" s="4"/>
      <c r="M198" s="4"/>
      <c r="N198" s="4"/>
      <c r="O198" s="4"/>
      <c r="P198" s="4"/>
      <c r="Q198" s="4"/>
      <c r="R198" s="4"/>
      <c r="S198" s="4"/>
    </row>
    <row r="199" spans="1:19" ht="15.75" customHeight="1">
      <c r="A199" s="15"/>
      <c r="B199" s="4"/>
      <c r="C199" s="4"/>
      <c r="D199" s="4"/>
      <c r="E199" s="4"/>
      <c r="F199" s="4"/>
      <c r="G199" s="4"/>
      <c r="H199" s="4"/>
      <c r="I199" s="4"/>
      <c r="J199" s="4"/>
      <c r="K199" s="4"/>
      <c r="L199" s="4"/>
      <c r="M199" s="4"/>
      <c r="N199" s="4"/>
      <c r="O199" s="4"/>
      <c r="P199" s="4"/>
      <c r="Q199" s="4"/>
      <c r="R199" s="4"/>
      <c r="S199" s="4"/>
    </row>
    <row r="200" spans="1:19" ht="20.25" customHeight="1">
      <c r="A200" s="38" t="s">
        <v>361</v>
      </c>
      <c r="B200" s="105" t="s">
        <v>362</v>
      </c>
      <c r="C200" s="119">
        <v>367360.75</v>
      </c>
      <c r="D200" s="119">
        <v>430091.22</v>
      </c>
      <c r="E200" s="120">
        <v>386559.11</v>
      </c>
      <c r="F200" s="119">
        <v>368691.20000000001</v>
      </c>
      <c r="G200" s="119">
        <v>443295.7</v>
      </c>
      <c r="H200" s="120">
        <v>449382.77</v>
      </c>
      <c r="I200" s="119">
        <v>437958.86</v>
      </c>
      <c r="J200" s="119">
        <v>428126.82</v>
      </c>
      <c r="K200" s="120">
        <v>427563.52000000002</v>
      </c>
      <c r="L200" s="108">
        <v>422217.89</v>
      </c>
      <c r="M200" s="106">
        <v>442229.96</v>
      </c>
      <c r="N200" s="121">
        <v>433182.5</v>
      </c>
      <c r="O200" s="98">
        <f>SUM(C200:N200)</f>
        <v>5036660.3</v>
      </c>
      <c r="P200" s="109"/>
      <c r="Q200" s="109"/>
      <c r="R200" s="109"/>
      <c r="S200" s="109"/>
    </row>
    <row r="201" spans="1:19" ht="15.75" customHeight="1">
      <c r="A201" s="41" t="s">
        <v>54</v>
      </c>
      <c r="B201" s="117"/>
      <c r="C201" s="117"/>
      <c r="D201" s="117"/>
      <c r="E201" s="117"/>
      <c r="F201" s="117"/>
      <c r="G201" s="117"/>
      <c r="H201" s="117"/>
      <c r="I201" s="117"/>
      <c r="J201" s="117"/>
      <c r="K201" s="117"/>
      <c r="L201" s="117"/>
      <c r="M201" s="117"/>
      <c r="N201" s="117"/>
      <c r="O201" s="117"/>
      <c r="P201" s="117"/>
      <c r="Q201" s="117"/>
      <c r="R201" s="117"/>
      <c r="S201" s="117"/>
    </row>
    <row r="202" spans="1:19" ht="15.75" customHeight="1">
      <c r="A202" s="63" t="s">
        <v>363</v>
      </c>
      <c r="B202" s="4"/>
      <c r="C202" s="4"/>
      <c r="D202" s="4"/>
      <c r="E202" s="4"/>
      <c r="F202" s="4"/>
      <c r="G202" s="4"/>
      <c r="H202" s="4"/>
      <c r="I202" s="4"/>
      <c r="J202" s="4"/>
      <c r="K202" s="4"/>
      <c r="L202" s="4"/>
      <c r="M202" s="4"/>
      <c r="N202" s="4"/>
      <c r="O202" s="4"/>
      <c r="P202" s="4"/>
      <c r="Q202" s="4"/>
      <c r="R202" s="4"/>
      <c r="S202" s="4"/>
    </row>
    <row r="203" spans="1:19" ht="15.75" customHeight="1">
      <c r="A203" s="15"/>
      <c r="B203" s="4"/>
      <c r="C203" s="4"/>
      <c r="D203" s="4"/>
      <c r="E203" s="4"/>
      <c r="F203" s="4"/>
      <c r="G203" s="4"/>
      <c r="H203" s="4"/>
      <c r="I203" s="4"/>
      <c r="J203" s="4"/>
      <c r="K203" s="4"/>
      <c r="L203" s="4"/>
      <c r="M203" s="4"/>
      <c r="N203" s="4"/>
      <c r="O203" s="4"/>
      <c r="P203" s="4"/>
      <c r="Q203" s="4"/>
      <c r="R203" s="4"/>
      <c r="S203" s="4"/>
    </row>
    <row r="204" spans="1:19" ht="15.75" customHeight="1">
      <c r="A204" s="38" t="s">
        <v>364</v>
      </c>
      <c r="B204" s="90" t="s">
        <v>365</v>
      </c>
      <c r="C204" s="114">
        <v>364538.82</v>
      </c>
      <c r="D204" s="114">
        <v>427174.07</v>
      </c>
      <c r="E204" s="115">
        <v>383624.44</v>
      </c>
      <c r="F204" s="114">
        <v>365343.33</v>
      </c>
      <c r="G204" s="114">
        <v>439902.03</v>
      </c>
      <c r="H204" s="115">
        <v>446176.53</v>
      </c>
      <c r="I204" s="114">
        <v>434441.68</v>
      </c>
      <c r="J204" s="114">
        <v>424822.33</v>
      </c>
      <c r="K204" s="115">
        <v>424218.16</v>
      </c>
      <c r="L204" s="97">
        <v>418871.73</v>
      </c>
      <c r="M204" s="95">
        <v>438884.91</v>
      </c>
      <c r="N204" s="116">
        <v>429769.28</v>
      </c>
      <c r="O204" s="98">
        <f>SUM(C204:N204)</f>
        <v>4997767.3100000005</v>
      </c>
      <c r="P204" s="4"/>
      <c r="Q204" s="4"/>
      <c r="R204" s="4"/>
      <c r="S204" s="4"/>
    </row>
    <row r="205" spans="1:19" ht="15.75" customHeight="1">
      <c r="A205" s="41" t="s">
        <v>54</v>
      </c>
      <c r="B205" s="117"/>
      <c r="C205" s="117"/>
      <c r="D205" s="117"/>
      <c r="E205" s="117"/>
      <c r="F205" s="117"/>
      <c r="G205" s="117"/>
      <c r="H205" s="117"/>
      <c r="I205" s="117"/>
      <c r="J205" s="117"/>
      <c r="K205" s="117"/>
      <c r="L205" s="117"/>
      <c r="M205" s="117"/>
      <c r="N205" s="117"/>
      <c r="O205" s="117"/>
      <c r="P205" s="117"/>
      <c r="Q205" s="117"/>
      <c r="R205" s="117"/>
      <c r="S205" s="117"/>
    </row>
    <row r="206" spans="1:19" ht="15.75" customHeight="1">
      <c r="A206" s="63" t="s">
        <v>366</v>
      </c>
      <c r="B206" s="4"/>
      <c r="C206" s="4"/>
      <c r="D206" s="4"/>
      <c r="E206" s="4"/>
      <c r="F206" s="4"/>
      <c r="G206" s="4"/>
      <c r="H206" s="4"/>
      <c r="I206" s="4"/>
      <c r="J206" s="4"/>
      <c r="K206" s="4"/>
      <c r="L206" s="4"/>
      <c r="M206" s="4"/>
      <c r="N206" s="4"/>
      <c r="O206" s="4"/>
      <c r="P206" s="4"/>
      <c r="Q206" s="4"/>
      <c r="R206" s="4"/>
      <c r="S206" s="4"/>
    </row>
    <row r="207" spans="1:19" ht="15.75" customHeight="1">
      <c r="A207" s="15"/>
      <c r="B207" s="4"/>
      <c r="C207" s="4"/>
      <c r="D207" s="4"/>
      <c r="E207" s="4"/>
      <c r="F207" s="4"/>
      <c r="G207" s="4"/>
      <c r="H207" s="4"/>
      <c r="I207" s="4"/>
      <c r="J207" s="4"/>
      <c r="K207" s="4"/>
      <c r="L207" s="4"/>
      <c r="M207" s="4"/>
      <c r="N207" s="4"/>
      <c r="O207" s="4"/>
      <c r="P207" s="4"/>
      <c r="Q207" s="4"/>
      <c r="R207" s="4"/>
      <c r="S207" s="4"/>
    </row>
    <row r="208" spans="1:19" ht="15.75" customHeight="1">
      <c r="A208" s="38" t="s">
        <v>367</v>
      </c>
      <c r="B208" s="90" t="s">
        <v>368</v>
      </c>
      <c r="C208" s="114">
        <v>1093268.3899999999</v>
      </c>
      <c r="D208" s="114">
        <v>1036390.08</v>
      </c>
      <c r="E208" s="115">
        <v>1280460.26</v>
      </c>
      <c r="F208" s="114">
        <v>1255746.95</v>
      </c>
      <c r="G208" s="114">
        <v>1434374.44</v>
      </c>
      <c r="H208" s="115">
        <v>1636754.55</v>
      </c>
      <c r="I208" s="114">
        <v>1614522.29</v>
      </c>
      <c r="J208" s="114">
        <v>1236708.24</v>
      </c>
      <c r="K208" s="115">
        <v>983185.71</v>
      </c>
      <c r="L208" s="97">
        <v>1195497.45</v>
      </c>
      <c r="M208" s="95">
        <v>1431592.7</v>
      </c>
      <c r="N208" s="116">
        <v>1706229.31</v>
      </c>
      <c r="O208" s="98">
        <f>SUM(C208:N208)</f>
        <v>15904730.369999999</v>
      </c>
      <c r="P208" s="4"/>
      <c r="Q208" s="4"/>
      <c r="R208" s="4"/>
      <c r="S208" s="4"/>
    </row>
    <row r="209" spans="1:19" ht="15.75" customHeight="1">
      <c r="A209" s="41" t="s">
        <v>54</v>
      </c>
      <c r="B209" s="117"/>
      <c r="C209" s="117"/>
      <c r="D209" s="117"/>
      <c r="E209" s="117"/>
      <c r="F209" s="117"/>
      <c r="G209" s="117"/>
      <c r="H209" s="117"/>
      <c r="I209" s="117"/>
      <c r="J209" s="117"/>
      <c r="K209" s="117"/>
      <c r="L209" s="117"/>
      <c r="M209" s="117"/>
      <c r="N209" s="117"/>
      <c r="O209" s="117"/>
      <c r="P209" s="117"/>
      <c r="Q209" s="117"/>
      <c r="R209" s="117"/>
      <c r="S209" s="117"/>
    </row>
    <row r="210" spans="1:19" ht="15.75" customHeight="1">
      <c r="A210" s="63" t="s">
        <v>369</v>
      </c>
      <c r="B210" s="4"/>
      <c r="C210" s="4"/>
      <c r="D210" s="4"/>
      <c r="E210" s="4"/>
      <c r="F210" s="4"/>
      <c r="G210" s="4"/>
      <c r="H210" s="4"/>
      <c r="I210" s="4"/>
      <c r="J210" s="4"/>
      <c r="K210" s="4"/>
      <c r="L210" s="4"/>
      <c r="M210" s="4"/>
      <c r="N210" s="4"/>
      <c r="O210" s="4"/>
      <c r="P210" s="4"/>
      <c r="Q210" s="4"/>
      <c r="R210" s="4"/>
      <c r="S210" s="4"/>
    </row>
    <row r="211" spans="1:19" ht="15.75" customHeight="1">
      <c r="A211" s="15"/>
      <c r="B211" s="4"/>
      <c r="C211" s="4"/>
      <c r="D211" s="4"/>
      <c r="E211" s="4"/>
      <c r="F211" s="4"/>
      <c r="G211" s="4"/>
      <c r="H211" s="4"/>
      <c r="I211" s="4"/>
      <c r="J211" s="4"/>
      <c r="K211" s="4"/>
      <c r="L211" s="4"/>
      <c r="M211" s="4"/>
      <c r="N211" s="4"/>
      <c r="O211" s="4"/>
      <c r="P211" s="4"/>
      <c r="Q211" s="4"/>
      <c r="R211" s="4"/>
      <c r="S211" s="4"/>
    </row>
    <row r="212" spans="1:19" ht="15.75" customHeight="1">
      <c r="A212" s="38" t="s">
        <v>370</v>
      </c>
      <c r="B212" s="90" t="s">
        <v>371</v>
      </c>
      <c r="C212" s="114">
        <v>168751.34</v>
      </c>
      <c r="D212" s="114">
        <v>158018.32</v>
      </c>
      <c r="E212" s="115">
        <v>196839.82</v>
      </c>
      <c r="F212" s="114">
        <v>185566.79</v>
      </c>
      <c r="G212" s="114">
        <v>204644.35</v>
      </c>
      <c r="H212" s="115">
        <v>222822.75</v>
      </c>
      <c r="I212" s="114">
        <v>224604.13</v>
      </c>
      <c r="J212" s="114">
        <v>188504.52</v>
      </c>
      <c r="K212" s="115">
        <v>165869.15</v>
      </c>
      <c r="L212" s="97">
        <v>186352.62</v>
      </c>
      <c r="M212" s="95">
        <v>205609.36</v>
      </c>
      <c r="N212" s="116">
        <v>238544.4</v>
      </c>
      <c r="O212" s="98">
        <f>SUM(C212:N212)</f>
        <v>2346127.5499999998</v>
      </c>
      <c r="P212" s="4"/>
      <c r="Q212" s="4"/>
      <c r="R212" s="4"/>
      <c r="S212" s="4"/>
    </row>
    <row r="213" spans="1:19" ht="15.75" customHeight="1">
      <c r="A213" s="41" t="s">
        <v>54</v>
      </c>
      <c r="B213" s="117"/>
      <c r="C213" s="117"/>
      <c r="D213" s="117"/>
      <c r="E213" s="117"/>
      <c r="F213" s="117"/>
      <c r="G213" s="117"/>
      <c r="H213" s="117"/>
      <c r="I213" s="117"/>
      <c r="J213" s="117"/>
      <c r="K213" s="117"/>
      <c r="L213" s="117"/>
      <c r="M213" s="117"/>
      <c r="N213" s="117"/>
      <c r="O213" s="117"/>
      <c r="P213" s="117"/>
      <c r="Q213" s="117"/>
      <c r="R213" s="117"/>
      <c r="S213" s="117"/>
    </row>
    <row r="214" spans="1:19" ht="15.75" customHeight="1">
      <c r="A214" s="63" t="s">
        <v>372</v>
      </c>
      <c r="B214" s="4"/>
      <c r="C214" s="4"/>
      <c r="D214" s="4"/>
      <c r="E214" s="4"/>
      <c r="F214" s="4"/>
      <c r="G214" s="4"/>
      <c r="H214" s="4"/>
      <c r="I214" s="4"/>
      <c r="J214" s="4"/>
      <c r="K214" s="4"/>
      <c r="L214" s="4"/>
      <c r="M214" s="4"/>
      <c r="N214" s="4"/>
      <c r="O214" s="4"/>
      <c r="P214" s="4"/>
      <c r="Q214" s="4"/>
      <c r="R214" s="4"/>
      <c r="S214" s="4"/>
    </row>
    <row r="215" spans="1:19" ht="15.75" customHeight="1">
      <c r="A215" s="15"/>
      <c r="B215" s="4"/>
      <c r="C215" s="4"/>
      <c r="D215" s="4"/>
      <c r="E215" s="4"/>
      <c r="F215" s="4"/>
      <c r="G215" s="4"/>
      <c r="H215" s="4"/>
      <c r="I215" s="4"/>
      <c r="J215" s="4"/>
      <c r="K215" s="4"/>
      <c r="L215" s="4"/>
      <c r="M215" s="4"/>
      <c r="N215" s="4"/>
      <c r="O215" s="4"/>
      <c r="P215" s="4"/>
      <c r="Q215" s="4"/>
      <c r="R215" s="4"/>
      <c r="S215" s="4"/>
    </row>
    <row r="216" spans="1:19" ht="15.75" customHeight="1">
      <c r="A216" s="38" t="s">
        <v>373</v>
      </c>
      <c r="B216" s="90" t="s">
        <v>374</v>
      </c>
      <c r="C216" s="114">
        <v>167433.01999999999</v>
      </c>
      <c r="D216" s="114">
        <v>156440.13</v>
      </c>
      <c r="E216" s="115">
        <v>194447.4</v>
      </c>
      <c r="F216" s="114">
        <v>183201.79</v>
      </c>
      <c r="G216" s="114">
        <v>199942.96</v>
      </c>
      <c r="H216" s="115">
        <v>218510.54</v>
      </c>
      <c r="I216" s="114">
        <v>220278.17</v>
      </c>
      <c r="J216" s="114">
        <v>185196.73</v>
      </c>
      <c r="K216" s="115">
        <v>163897.63</v>
      </c>
      <c r="L216" s="97">
        <v>183862.03</v>
      </c>
      <c r="M216" s="95">
        <v>204272.94</v>
      </c>
      <c r="N216" s="116">
        <v>236937.99</v>
      </c>
      <c r="O216" s="98">
        <f>SUM(C216:N216)</f>
        <v>2314421.33</v>
      </c>
      <c r="P216" s="4"/>
      <c r="Q216" s="4"/>
      <c r="R216" s="4"/>
      <c r="S216" s="4"/>
    </row>
    <row r="217" spans="1:19" ht="15.75" customHeight="1">
      <c r="A217" s="41" t="s">
        <v>54</v>
      </c>
      <c r="B217" s="117"/>
      <c r="C217" s="117"/>
      <c r="D217" s="117"/>
      <c r="E217" s="117"/>
      <c r="F217" s="117"/>
      <c r="G217" s="117"/>
      <c r="H217" s="117"/>
      <c r="I217" s="117"/>
      <c r="J217" s="117"/>
      <c r="K217" s="117"/>
      <c r="L217" s="117"/>
      <c r="M217" s="117"/>
      <c r="N217" s="117"/>
      <c r="O217" s="117"/>
      <c r="P217" s="117"/>
      <c r="Q217" s="117"/>
      <c r="R217" s="117"/>
      <c r="S217" s="117"/>
    </row>
    <row r="218" spans="1:19" ht="15.75" customHeight="1">
      <c r="A218" s="63" t="s">
        <v>375</v>
      </c>
      <c r="B218" s="4"/>
      <c r="C218" s="4"/>
      <c r="D218" s="4"/>
      <c r="E218" s="4"/>
      <c r="F218" s="4"/>
      <c r="G218" s="4"/>
      <c r="H218" s="4"/>
      <c r="I218" s="4"/>
      <c r="J218" s="4"/>
      <c r="K218" s="4"/>
      <c r="L218" s="4"/>
      <c r="M218" s="4"/>
      <c r="N218" s="4"/>
      <c r="O218" s="4"/>
      <c r="P218" s="4"/>
      <c r="Q218" s="4"/>
      <c r="R218" s="4"/>
      <c r="S218" s="4"/>
    </row>
    <row r="219" spans="1:19" ht="15.75" customHeight="1">
      <c r="A219" s="15"/>
      <c r="B219" s="4"/>
      <c r="C219" s="4"/>
      <c r="D219" s="4"/>
      <c r="E219" s="4"/>
      <c r="F219" s="4"/>
      <c r="G219" s="4"/>
      <c r="H219" s="4"/>
      <c r="I219" s="4"/>
      <c r="J219" s="4"/>
      <c r="K219" s="4"/>
      <c r="L219" s="4"/>
      <c r="M219" s="4"/>
      <c r="N219" s="4"/>
      <c r="O219" s="4"/>
      <c r="P219" s="4"/>
      <c r="Q219" s="4"/>
      <c r="R219" s="4"/>
      <c r="S219" s="4"/>
    </row>
    <row r="220" spans="1:19" ht="15.75" customHeight="1">
      <c r="A220" s="122" t="s">
        <v>376</v>
      </c>
      <c r="B220" s="4"/>
      <c r="C220" s="103">
        <f t="shared" ref="C220:N220" si="4">C160+C164+C168</f>
        <v>27773938.300000001</v>
      </c>
      <c r="D220" s="103">
        <f t="shared" si="4"/>
        <v>31567754.670000002</v>
      </c>
      <c r="E220" s="103">
        <f t="shared" si="4"/>
        <v>29285949.680000003</v>
      </c>
      <c r="F220" s="103">
        <f t="shared" si="4"/>
        <v>28157639.760000002</v>
      </c>
      <c r="G220" s="103">
        <f t="shared" si="4"/>
        <v>34814193.939999998</v>
      </c>
      <c r="H220" s="103">
        <f t="shared" si="4"/>
        <v>35082520.350000001</v>
      </c>
      <c r="I220" s="103">
        <f t="shared" si="4"/>
        <v>34397117.659999996</v>
      </c>
      <c r="J220" s="103">
        <f t="shared" si="4"/>
        <v>32796810.640000001</v>
      </c>
      <c r="K220" s="103">
        <f t="shared" si="4"/>
        <v>31499162</v>
      </c>
      <c r="L220" s="123">
        <f t="shared" si="4"/>
        <v>31287777.769999996</v>
      </c>
      <c r="M220" s="103">
        <f t="shared" si="4"/>
        <v>32398102.18</v>
      </c>
      <c r="N220" s="103">
        <f t="shared" si="4"/>
        <v>32650048.479999997</v>
      </c>
      <c r="O220" s="4"/>
      <c r="P220" s="4"/>
      <c r="Q220" s="4"/>
      <c r="R220" s="4"/>
      <c r="S220" s="4"/>
    </row>
    <row r="221" spans="1:19" ht="15.75" customHeight="1">
      <c r="A221" s="52"/>
      <c r="B221" s="117"/>
      <c r="C221" s="117"/>
      <c r="D221" s="117"/>
      <c r="E221" s="117"/>
      <c r="F221" s="117"/>
      <c r="G221" s="117"/>
      <c r="H221" s="117"/>
      <c r="I221" s="117"/>
      <c r="J221" s="117"/>
      <c r="K221" s="117"/>
      <c r="L221" s="117"/>
      <c r="M221" s="117"/>
      <c r="N221" s="117"/>
      <c r="O221" s="117"/>
      <c r="P221" s="117"/>
      <c r="Q221" s="117"/>
      <c r="R221" s="117"/>
      <c r="S221" s="117"/>
    </row>
    <row r="222" spans="1:19" ht="15.75" customHeight="1">
      <c r="A222" s="63" t="s">
        <v>377</v>
      </c>
      <c r="B222" s="4"/>
      <c r="C222" s="4"/>
      <c r="D222" s="4"/>
      <c r="E222" s="4"/>
      <c r="F222" s="4"/>
      <c r="G222" s="4"/>
      <c r="H222" s="4"/>
      <c r="I222" s="4"/>
      <c r="J222" s="4"/>
      <c r="K222" s="4"/>
      <c r="L222" s="4"/>
      <c r="M222" s="4"/>
      <c r="N222" s="4"/>
      <c r="O222" s="4"/>
      <c r="P222" s="4"/>
      <c r="Q222" s="4"/>
      <c r="R222" s="4"/>
      <c r="S222" s="4"/>
    </row>
    <row r="223" spans="1:19" ht="15.75" customHeight="1">
      <c r="A223" s="15"/>
      <c r="B223" s="4"/>
      <c r="C223" s="4"/>
      <c r="D223" s="4"/>
      <c r="E223" s="4"/>
      <c r="F223" s="4"/>
      <c r="G223" s="4"/>
      <c r="H223" s="4"/>
      <c r="I223" s="4"/>
      <c r="J223" s="4"/>
      <c r="K223" s="4"/>
      <c r="L223" s="4"/>
      <c r="M223" s="4"/>
      <c r="N223" s="4"/>
      <c r="O223" s="4"/>
      <c r="P223" s="4"/>
      <c r="Q223" s="4"/>
      <c r="R223" s="4"/>
      <c r="S223" s="4"/>
    </row>
    <row r="224" spans="1:19" ht="15.75" customHeight="1">
      <c r="A224" s="111" t="s">
        <v>378</v>
      </c>
      <c r="B224" s="4"/>
      <c r="C224" s="103">
        <f t="shared" ref="C224:N224" si="5">C176+C172+C180</f>
        <v>6383409.5899999999</v>
      </c>
      <c r="D224" s="103">
        <f t="shared" si="5"/>
        <v>7004076.6099999994</v>
      </c>
      <c r="E224" s="103">
        <f t="shared" si="5"/>
        <v>6619462.7300000004</v>
      </c>
      <c r="F224" s="103">
        <f t="shared" si="5"/>
        <v>6631399.1000000006</v>
      </c>
      <c r="G224" s="103">
        <f t="shared" si="5"/>
        <v>7817366.5700000003</v>
      </c>
      <c r="H224" s="103">
        <f t="shared" si="5"/>
        <v>7891633.9199999999</v>
      </c>
      <c r="I224" s="103">
        <f t="shared" si="5"/>
        <v>7650228.3799999999</v>
      </c>
      <c r="J224" s="103">
        <f t="shared" si="5"/>
        <v>7490580.4900000002</v>
      </c>
      <c r="K224" s="103">
        <f t="shared" si="5"/>
        <v>7249798.3200000003</v>
      </c>
      <c r="L224" s="123">
        <f t="shared" si="5"/>
        <v>7024960.9500000002</v>
      </c>
      <c r="M224" s="103">
        <f t="shared" si="5"/>
        <v>7556474.6900000004</v>
      </c>
      <c r="N224" s="103">
        <f t="shared" si="5"/>
        <v>7697576.959999999</v>
      </c>
      <c r="O224" s="4"/>
      <c r="P224" s="4"/>
      <c r="Q224" s="4"/>
      <c r="R224" s="4"/>
      <c r="S224" s="4"/>
    </row>
    <row r="225" spans="1:19" ht="15.75" customHeight="1">
      <c r="A225" s="52"/>
      <c r="B225" s="117"/>
      <c r="C225" s="117"/>
      <c r="D225" s="117"/>
      <c r="E225" s="117"/>
      <c r="F225" s="117"/>
      <c r="G225" s="117"/>
      <c r="H225" s="117"/>
      <c r="I225" s="117"/>
      <c r="J225" s="117"/>
      <c r="K225" s="117"/>
      <c r="L225" s="117"/>
      <c r="M225" s="117"/>
      <c r="N225" s="117"/>
      <c r="O225" s="117"/>
      <c r="P225" s="117"/>
      <c r="Q225" s="117"/>
      <c r="R225" s="117"/>
      <c r="S225" s="117"/>
    </row>
    <row r="226" spans="1:19" ht="15.75" customHeight="1">
      <c r="A226" s="63" t="s">
        <v>379</v>
      </c>
      <c r="B226" s="4"/>
      <c r="C226" s="4"/>
      <c r="D226" s="4"/>
      <c r="E226" s="4"/>
      <c r="F226" s="4"/>
      <c r="G226" s="4"/>
      <c r="H226" s="4"/>
      <c r="I226" s="4"/>
      <c r="J226" s="4"/>
      <c r="K226" s="4"/>
      <c r="L226" s="4"/>
      <c r="M226" s="4"/>
      <c r="N226" s="4"/>
      <c r="O226" s="4"/>
      <c r="P226" s="4"/>
      <c r="Q226" s="4"/>
      <c r="R226" s="4"/>
      <c r="S226" s="4"/>
    </row>
    <row r="227" spans="1:19" ht="15.75" customHeight="1">
      <c r="A227" s="15"/>
      <c r="B227" s="4"/>
      <c r="C227" s="4"/>
      <c r="D227" s="4"/>
      <c r="E227" s="4"/>
      <c r="F227" s="4"/>
      <c r="G227" s="4"/>
      <c r="H227" s="4"/>
      <c r="I227" s="4"/>
      <c r="J227" s="4"/>
      <c r="K227" s="4"/>
      <c r="L227" s="4"/>
      <c r="M227" s="4"/>
      <c r="N227" s="4"/>
      <c r="O227" s="4"/>
      <c r="P227" s="4"/>
      <c r="Q227" s="4"/>
      <c r="R227" s="4"/>
      <c r="S227" s="4"/>
    </row>
    <row r="228" spans="1:19" ht="15.75" customHeight="1">
      <c r="A228" s="111" t="s">
        <v>380</v>
      </c>
      <c r="B228" s="4"/>
      <c r="C228" s="103">
        <f t="shared" ref="C228:N228" si="6">C184+C188+C192</f>
        <v>6648593.1200000001</v>
      </c>
      <c r="D228" s="103">
        <f t="shared" si="6"/>
        <v>7222822.7799999993</v>
      </c>
      <c r="E228" s="103">
        <f t="shared" si="6"/>
        <v>7178469.5299999993</v>
      </c>
      <c r="F228" s="103">
        <f t="shared" si="6"/>
        <v>7276927.9900000002</v>
      </c>
      <c r="G228" s="103">
        <f t="shared" si="6"/>
        <v>8833350.0600000005</v>
      </c>
      <c r="H228" s="103">
        <f t="shared" si="6"/>
        <v>9416341.2799999993</v>
      </c>
      <c r="I228" s="103">
        <f t="shared" si="6"/>
        <v>8227963.1600000001</v>
      </c>
      <c r="J228" s="103">
        <f t="shared" si="6"/>
        <v>9129574.9800000004</v>
      </c>
      <c r="K228" s="103">
        <f t="shared" si="6"/>
        <v>8399919.2100000009</v>
      </c>
      <c r="L228" s="123">
        <f t="shared" si="6"/>
        <v>8240254.0099999998</v>
      </c>
      <c r="M228" s="103">
        <f t="shared" si="6"/>
        <v>8465770.6300000008</v>
      </c>
      <c r="N228" s="103">
        <f t="shared" si="6"/>
        <v>8423252.7400000002</v>
      </c>
      <c r="O228" s="4"/>
      <c r="P228" s="4"/>
      <c r="Q228" s="4"/>
      <c r="R228" s="4"/>
      <c r="S228" s="4"/>
    </row>
    <row r="229" spans="1:19" ht="15.75" customHeight="1">
      <c r="A229" s="52"/>
      <c r="B229" s="117"/>
      <c r="C229" s="117"/>
      <c r="D229" s="117"/>
      <c r="E229" s="117"/>
      <c r="F229" s="117"/>
      <c r="G229" s="117"/>
      <c r="H229" s="117"/>
      <c r="I229" s="117"/>
      <c r="J229" s="117"/>
      <c r="K229" s="117"/>
      <c r="L229" s="117"/>
      <c r="M229" s="117"/>
      <c r="N229" s="117"/>
      <c r="O229" s="117"/>
      <c r="P229" s="117"/>
      <c r="Q229" s="117"/>
      <c r="R229" s="117"/>
      <c r="S229" s="117"/>
    </row>
    <row r="230" spans="1:19" ht="15.75" customHeight="1">
      <c r="A230" s="63" t="s">
        <v>381</v>
      </c>
      <c r="B230" s="4"/>
      <c r="C230" s="4"/>
      <c r="D230" s="4"/>
      <c r="E230" s="4"/>
      <c r="F230" s="4"/>
      <c r="G230" s="4"/>
      <c r="H230" s="4"/>
      <c r="I230" s="4"/>
      <c r="J230" s="4"/>
      <c r="K230" s="4"/>
      <c r="L230" s="4"/>
      <c r="M230" s="4"/>
      <c r="N230" s="4"/>
      <c r="O230" s="4"/>
      <c r="P230" s="4"/>
      <c r="Q230" s="4"/>
      <c r="R230" s="4"/>
      <c r="S230" s="4"/>
    </row>
    <row r="231" spans="1:19" ht="15.75" customHeight="1">
      <c r="A231" s="15"/>
      <c r="B231" s="4"/>
      <c r="C231" s="4"/>
      <c r="D231" s="4"/>
      <c r="E231" s="4"/>
      <c r="F231" s="4"/>
      <c r="G231" s="4"/>
      <c r="H231" s="4"/>
      <c r="I231" s="4"/>
      <c r="J231" s="4"/>
      <c r="K231" s="4"/>
      <c r="L231" s="4"/>
      <c r="M231" s="4"/>
      <c r="N231" s="4"/>
      <c r="O231" s="4"/>
      <c r="P231" s="4"/>
      <c r="Q231" s="4"/>
      <c r="R231" s="4"/>
      <c r="S231" s="4"/>
    </row>
    <row r="232" spans="1:19" ht="15.75" customHeight="1">
      <c r="A232" s="111" t="s">
        <v>382</v>
      </c>
      <c r="B232" s="4"/>
      <c r="C232" s="103">
        <f t="shared" ref="C232:N232" si="7">C196+C200+C204</f>
        <v>2572930.11</v>
      </c>
      <c r="D232" s="103">
        <f t="shared" si="7"/>
        <v>3011204.5899999994</v>
      </c>
      <c r="E232" s="103">
        <f t="shared" si="7"/>
        <v>2706582.98</v>
      </c>
      <c r="F232" s="103">
        <f t="shared" si="7"/>
        <v>2579894.08</v>
      </c>
      <c r="G232" s="103">
        <f t="shared" si="7"/>
        <v>3108415.54</v>
      </c>
      <c r="H232" s="103">
        <f t="shared" si="7"/>
        <v>3155576.55</v>
      </c>
      <c r="I232" s="103">
        <f t="shared" si="7"/>
        <v>3072484.35</v>
      </c>
      <c r="J232" s="103">
        <f t="shared" si="7"/>
        <v>3001336.81</v>
      </c>
      <c r="K232" s="103">
        <f t="shared" si="7"/>
        <v>2995964.3000000003</v>
      </c>
      <c r="L232" s="123">
        <f t="shared" si="7"/>
        <v>2960220.44</v>
      </c>
      <c r="M232" s="103">
        <f t="shared" si="7"/>
        <v>3099485.3000000003</v>
      </c>
      <c r="N232" s="103">
        <f t="shared" si="7"/>
        <v>3034675.25</v>
      </c>
      <c r="O232" s="4"/>
      <c r="P232" s="4"/>
      <c r="Q232" s="4"/>
      <c r="R232" s="4"/>
      <c r="S232" s="4"/>
    </row>
    <row r="233" spans="1:19" ht="15.75" customHeight="1">
      <c r="A233" s="52"/>
      <c r="B233" s="117"/>
      <c r="C233" s="117"/>
      <c r="D233" s="117"/>
      <c r="E233" s="117"/>
      <c r="F233" s="117"/>
      <c r="G233" s="117"/>
      <c r="H233" s="117"/>
      <c r="I233" s="117"/>
      <c r="J233" s="117"/>
      <c r="K233" s="117"/>
      <c r="L233" s="117"/>
      <c r="M233" s="117"/>
      <c r="N233" s="117"/>
      <c r="O233" s="117"/>
      <c r="P233" s="117"/>
      <c r="Q233" s="117"/>
      <c r="R233" s="117"/>
      <c r="S233" s="117"/>
    </row>
    <row r="234" spans="1:19" ht="15.75" customHeight="1">
      <c r="A234" s="63" t="s">
        <v>383</v>
      </c>
      <c r="B234" s="4"/>
      <c r="C234" s="4"/>
      <c r="D234" s="4"/>
      <c r="E234" s="4"/>
      <c r="F234" s="4"/>
      <c r="G234" s="4"/>
      <c r="H234" s="4"/>
      <c r="I234" s="4"/>
      <c r="J234" s="4"/>
      <c r="K234" s="4"/>
      <c r="L234" s="4"/>
      <c r="M234" s="4"/>
      <c r="N234" s="4"/>
      <c r="O234" s="4"/>
      <c r="P234" s="4"/>
      <c r="Q234" s="4"/>
      <c r="R234" s="4"/>
      <c r="S234" s="4"/>
    </row>
    <row r="235" spans="1:19" ht="15.75" customHeight="1">
      <c r="A235" s="15"/>
      <c r="B235" s="4"/>
      <c r="C235" s="4"/>
      <c r="D235" s="4"/>
      <c r="E235" s="4"/>
      <c r="F235" s="4"/>
      <c r="G235" s="4"/>
      <c r="H235" s="4"/>
      <c r="I235" s="4"/>
      <c r="J235" s="4"/>
      <c r="K235" s="4"/>
      <c r="L235" s="4"/>
      <c r="M235" s="4"/>
      <c r="N235" s="4"/>
      <c r="O235" s="4"/>
      <c r="P235" s="4"/>
      <c r="Q235" s="4"/>
      <c r="R235" s="4"/>
      <c r="S235" s="4"/>
    </row>
    <row r="236" spans="1:19" ht="15.75" customHeight="1">
      <c r="A236" s="111" t="s">
        <v>384</v>
      </c>
      <c r="B236" s="4"/>
      <c r="C236" s="103">
        <f t="shared" ref="C236:N236" si="8">C208+C212+C216</f>
        <v>1429452.75</v>
      </c>
      <c r="D236" s="103">
        <f t="shared" si="8"/>
        <v>1350848.5299999998</v>
      </c>
      <c r="E236" s="103">
        <f t="shared" si="8"/>
        <v>1671747.48</v>
      </c>
      <c r="F236" s="103">
        <f t="shared" si="8"/>
        <v>1624515.53</v>
      </c>
      <c r="G236" s="103">
        <f t="shared" si="8"/>
        <v>1838961.75</v>
      </c>
      <c r="H236" s="103">
        <f t="shared" si="8"/>
        <v>2078087.84</v>
      </c>
      <c r="I236" s="103">
        <f t="shared" si="8"/>
        <v>2059404.5899999999</v>
      </c>
      <c r="J236" s="103">
        <f t="shared" si="8"/>
        <v>1610409.49</v>
      </c>
      <c r="K236" s="103">
        <f t="shared" si="8"/>
        <v>1312952.4899999998</v>
      </c>
      <c r="L236" s="123">
        <f t="shared" si="8"/>
        <v>1565712.0999999999</v>
      </c>
      <c r="M236" s="103">
        <f t="shared" si="8"/>
        <v>1841475</v>
      </c>
      <c r="N236" s="103">
        <f t="shared" si="8"/>
        <v>2181711.7000000002</v>
      </c>
      <c r="O236" s="4"/>
      <c r="P236" s="4"/>
      <c r="Q236" s="4"/>
      <c r="R236" s="4"/>
      <c r="S236" s="4"/>
    </row>
    <row r="237" spans="1:19" ht="15.75" customHeight="1">
      <c r="A237" s="52"/>
      <c r="B237" s="4"/>
      <c r="C237" s="4"/>
      <c r="D237" s="4"/>
      <c r="E237" s="4"/>
      <c r="F237" s="4"/>
      <c r="G237" s="4"/>
      <c r="H237" s="4"/>
      <c r="I237" s="4"/>
      <c r="J237" s="4"/>
      <c r="K237" s="4"/>
      <c r="L237" s="4"/>
      <c r="M237" s="4"/>
      <c r="N237" s="4"/>
      <c r="O237" s="4"/>
      <c r="P237" s="4"/>
      <c r="Q237" s="4"/>
      <c r="R237" s="4"/>
      <c r="S237" s="4"/>
    </row>
    <row r="238" spans="1:19" ht="15.75" customHeight="1">
      <c r="A238" s="44" t="s">
        <v>385</v>
      </c>
      <c r="B238" s="4"/>
      <c r="C238" s="4"/>
      <c r="D238" s="4"/>
      <c r="E238" s="4"/>
      <c r="F238" s="4"/>
      <c r="G238" s="4"/>
      <c r="H238" s="4"/>
      <c r="I238" s="4"/>
      <c r="J238" s="4"/>
      <c r="K238" s="4"/>
      <c r="L238" s="4"/>
      <c r="M238" s="4"/>
      <c r="N238" s="4"/>
      <c r="O238" s="4"/>
      <c r="P238" s="4"/>
      <c r="Q238" s="4"/>
      <c r="R238" s="4"/>
      <c r="S238" s="4"/>
    </row>
    <row r="239" spans="1:19" ht="15.75" customHeight="1">
      <c r="A239" s="15"/>
      <c r="B239" s="4"/>
      <c r="C239" s="4"/>
      <c r="D239" s="4"/>
      <c r="E239" s="4"/>
      <c r="F239" s="4"/>
      <c r="G239" s="4"/>
      <c r="H239" s="4"/>
      <c r="I239" s="4"/>
      <c r="J239" s="4"/>
      <c r="K239" s="4"/>
      <c r="L239" s="4"/>
      <c r="M239" s="4"/>
      <c r="N239" s="4"/>
      <c r="O239" s="4"/>
      <c r="P239" s="4"/>
      <c r="Q239" s="4"/>
      <c r="R239" s="4"/>
      <c r="S239" s="4"/>
    </row>
    <row r="240" spans="1:19" ht="15.75" customHeight="1">
      <c r="A240" s="111" t="s">
        <v>386</v>
      </c>
      <c r="B240" s="4"/>
      <c r="C240" s="103">
        <f t="shared" ref="C240:N240" si="9">C220+C224+C228+C232+C236</f>
        <v>44808323.869999997</v>
      </c>
      <c r="D240" s="103">
        <f t="shared" si="9"/>
        <v>50156707.18</v>
      </c>
      <c r="E240" s="103">
        <f t="shared" si="9"/>
        <v>47462212.399999999</v>
      </c>
      <c r="F240" s="103">
        <f t="shared" si="9"/>
        <v>46270376.460000001</v>
      </c>
      <c r="G240" s="103">
        <f t="shared" si="9"/>
        <v>56412287.859999999</v>
      </c>
      <c r="H240" s="103">
        <f t="shared" si="9"/>
        <v>57624159.940000005</v>
      </c>
      <c r="I240" s="103">
        <f t="shared" si="9"/>
        <v>55407198.140000001</v>
      </c>
      <c r="J240" s="103">
        <f t="shared" si="9"/>
        <v>54028712.410000004</v>
      </c>
      <c r="K240" s="103">
        <f t="shared" si="9"/>
        <v>51457796.32</v>
      </c>
      <c r="L240" s="123">
        <f t="shared" si="9"/>
        <v>51078925.269999996</v>
      </c>
      <c r="M240" s="103">
        <f t="shared" si="9"/>
        <v>53361307.799999997</v>
      </c>
      <c r="N240" s="103">
        <f t="shared" si="9"/>
        <v>53987265.130000003</v>
      </c>
      <c r="O240" s="4"/>
      <c r="P240" s="4"/>
      <c r="Q240" s="4"/>
      <c r="R240" s="4"/>
      <c r="S240" s="4"/>
    </row>
    <row r="241" spans="1:19" ht="15.75" customHeight="1">
      <c r="A241" s="52"/>
      <c r="B241" s="4"/>
      <c r="C241" s="4"/>
      <c r="D241" s="4"/>
      <c r="E241" s="4"/>
      <c r="F241" s="4"/>
      <c r="G241" s="4"/>
      <c r="H241" s="4"/>
      <c r="I241" s="4"/>
      <c r="J241" s="4"/>
      <c r="K241" s="4"/>
      <c r="L241" s="4"/>
      <c r="M241" s="4"/>
      <c r="N241" s="4"/>
      <c r="O241" s="4"/>
      <c r="P241" s="4"/>
      <c r="Q241" s="4"/>
      <c r="R241" s="4"/>
      <c r="S241" s="4"/>
    </row>
    <row r="242" spans="1:19" ht="15.75" customHeight="1">
      <c r="A242" s="44" t="s">
        <v>387</v>
      </c>
      <c r="B242" s="4"/>
      <c r="C242" s="4"/>
      <c r="D242" s="4"/>
      <c r="E242" s="4"/>
      <c r="F242" s="4"/>
      <c r="G242" s="4"/>
      <c r="H242" s="4"/>
      <c r="I242" s="4"/>
      <c r="J242" s="4"/>
      <c r="K242" s="4"/>
      <c r="L242" s="4"/>
      <c r="M242" s="4"/>
      <c r="N242" s="4"/>
      <c r="O242" s="4"/>
      <c r="P242" s="4"/>
      <c r="Q242" s="4"/>
      <c r="R242" s="4"/>
      <c r="S242" s="4"/>
    </row>
    <row r="243" spans="1:19" ht="15.75" customHeight="1">
      <c r="A243" s="15"/>
      <c r="B243" s="4"/>
      <c r="C243" s="4"/>
      <c r="D243" s="4"/>
      <c r="E243" s="4"/>
      <c r="F243" s="4"/>
      <c r="G243" s="4"/>
      <c r="H243" s="4"/>
      <c r="I243" s="4"/>
      <c r="J243" s="4"/>
      <c r="K243" s="4"/>
      <c r="L243" s="4"/>
      <c r="M243" s="4"/>
      <c r="N243" s="4"/>
      <c r="O243" s="4"/>
      <c r="P243" s="4"/>
      <c r="Q243" s="4"/>
      <c r="R243" s="4"/>
      <c r="S243" s="4"/>
    </row>
    <row r="244" spans="1:19" ht="15.75" customHeight="1">
      <c r="A244" s="111" t="s">
        <v>388</v>
      </c>
      <c r="B244" s="4"/>
      <c r="C244" s="103">
        <f t="shared" ref="C244:N244" si="10">C160+C172+C184+C196+C208</f>
        <v>32685202.43</v>
      </c>
      <c r="D244" s="103">
        <f t="shared" si="10"/>
        <v>36086351.309999995</v>
      </c>
      <c r="E244" s="103">
        <f t="shared" si="10"/>
        <v>34632098.07</v>
      </c>
      <c r="F244" s="103">
        <f t="shared" si="10"/>
        <v>33733870.550000004</v>
      </c>
      <c r="G244" s="103">
        <f t="shared" si="10"/>
        <v>41363462.789999999</v>
      </c>
      <c r="H244" s="103">
        <f t="shared" si="10"/>
        <v>41850819.399999999</v>
      </c>
      <c r="I244" s="103">
        <f t="shared" si="10"/>
        <v>40424642.399999999</v>
      </c>
      <c r="J244" s="103">
        <f t="shared" si="10"/>
        <v>38949658.970000006</v>
      </c>
      <c r="K244" s="103">
        <f t="shared" si="10"/>
        <v>37059109.68</v>
      </c>
      <c r="L244" s="123">
        <f t="shared" si="10"/>
        <v>37057261.75</v>
      </c>
      <c r="M244" s="103">
        <f t="shared" si="10"/>
        <v>38825272.740000002</v>
      </c>
      <c r="N244" s="103">
        <f t="shared" si="10"/>
        <v>39551363.57</v>
      </c>
      <c r="O244" s="4"/>
      <c r="P244" s="4"/>
      <c r="Q244" s="4"/>
      <c r="R244" s="4"/>
      <c r="S244" s="4"/>
    </row>
    <row r="245" spans="1:19" ht="15.75" customHeight="1">
      <c r="A245" s="32"/>
      <c r="B245" s="4"/>
      <c r="C245" s="4"/>
      <c r="D245" s="4"/>
      <c r="E245" s="4"/>
      <c r="F245" s="4"/>
      <c r="G245" s="4"/>
      <c r="H245" s="4"/>
      <c r="I245" s="4"/>
      <c r="J245" s="4"/>
      <c r="K245" s="4"/>
      <c r="L245" s="4"/>
      <c r="M245" s="4"/>
      <c r="N245" s="4"/>
      <c r="O245" s="4"/>
      <c r="P245" s="4"/>
      <c r="Q245" s="4"/>
      <c r="R245" s="4"/>
      <c r="S245" s="4"/>
    </row>
    <row r="246" spans="1:19" ht="15.75" customHeight="1">
      <c r="A246" s="44" t="s">
        <v>389</v>
      </c>
      <c r="B246" s="4"/>
      <c r="C246" s="4"/>
      <c r="D246" s="4"/>
      <c r="E246" s="4"/>
      <c r="F246" s="4"/>
      <c r="G246" s="4"/>
      <c r="H246" s="4"/>
      <c r="I246" s="4"/>
      <c r="J246" s="4"/>
      <c r="K246" s="4"/>
      <c r="L246" s="4"/>
      <c r="M246" s="4"/>
      <c r="N246" s="4"/>
      <c r="O246" s="4"/>
      <c r="P246" s="4"/>
      <c r="Q246" s="4"/>
      <c r="R246" s="4"/>
      <c r="S246" s="4"/>
    </row>
    <row r="247" spans="1:19" ht="15.75" customHeight="1">
      <c r="A247" s="15"/>
      <c r="B247" s="4"/>
      <c r="C247" s="4"/>
      <c r="D247" s="4"/>
      <c r="E247" s="4"/>
      <c r="F247" s="4"/>
      <c r="G247" s="4"/>
      <c r="H247" s="4"/>
      <c r="I247" s="4"/>
      <c r="J247" s="4"/>
      <c r="K247" s="4"/>
      <c r="L247" s="4"/>
      <c r="M247" s="4"/>
      <c r="N247" s="4"/>
      <c r="O247" s="4"/>
      <c r="P247" s="4"/>
      <c r="Q247" s="4"/>
      <c r="R247" s="4"/>
      <c r="S247" s="4"/>
    </row>
    <row r="248" spans="1:19" ht="15.75" customHeight="1">
      <c r="A248" s="111" t="s">
        <v>390</v>
      </c>
      <c r="B248" s="4"/>
      <c r="C248" s="103">
        <f t="shared" ref="C248:N248" si="11">C164+C176+C188+C200+C212</f>
        <v>6351155.8499999996</v>
      </c>
      <c r="D248" s="103">
        <f t="shared" si="11"/>
        <v>7376830.0300000003</v>
      </c>
      <c r="E248" s="103">
        <f t="shared" si="11"/>
        <v>6761441</v>
      </c>
      <c r="F248" s="103">
        <f t="shared" si="11"/>
        <v>6643915.620000001</v>
      </c>
      <c r="G248" s="103">
        <f t="shared" si="11"/>
        <v>7949754.2999999998</v>
      </c>
      <c r="H248" s="103">
        <f t="shared" si="11"/>
        <v>8337328.1999999993</v>
      </c>
      <c r="I248" s="103">
        <f t="shared" si="11"/>
        <v>7912141.7399999993</v>
      </c>
      <c r="J248" s="103">
        <f t="shared" si="11"/>
        <v>8097915.5600000005</v>
      </c>
      <c r="K248" s="103">
        <f t="shared" si="11"/>
        <v>7850149.8300000001</v>
      </c>
      <c r="L248" s="123">
        <f t="shared" si="11"/>
        <v>7549538.6999999993</v>
      </c>
      <c r="M248" s="103">
        <f t="shared" si="11"/>
        <v>7775452.4600000009</v>
      </c>
      <c r="N248" s="103">
        <f t="shared" si="11"/>
        <v>7615615.9100000001</v>
      </c>
      <c r="O248" s="4"/>
      <c r="P248" s="4"/>
      <c r="Q248" s="4"/>
      <c r="R248" s="4"/>
      <c r="S248" s="4"/>
    </row>
    <row r="249" spans="1:19" ht="15.75" customHeight="1">
      <c r="A249" s="32"/>
      <c r="B249" s="4"/>
      <c r="C249" s="4"/>
      <c r="D249" s="4"/>
      <c r="E249" s="4"/>
      <c r="F249" s="4"/>
      <c r="G249" s="4"/>
      <c r="H249" s="4"/>
      <c r="I249" s="4"/>
      <c r="J249" s="4"/>
      <c r="K249" s="4"/>
      <c r="L249" s="4"/>
      <c r="M249" s="4"/>
      <c r="N249" s="4"/>
      <c r="O249" s="4"/>
      <c r="P249" s="4"/>
      <c r="Q249" s="4"/>
      <c r="R249" s="4"/>
      <c r="S249" s="4"/>
    </row>
    <row r="250" spans="1:19" ht="15.75" customHeight="1">
      <c r="A250" s="44" t="s">
        <v>391</v>
      </c>
      <c r="B250" s="4"/>
      <c r="C250" s="4"/>
      <c r="D250" s="4"/>
      <c r="E250" s="4"/>
      <c r="F250" s="4"/>
      <c r="G250" s="4"/>
      <c r="H250" s="4"/>
      <c r="I250" s="4"/>
      <c r="J250" s="4"/>
      <c r="K250" s="4"/>
      <c r="L250" s="4"/>
      <c r="M250" s="4"/>
      <c r="N250" s="4"/>
      <c r="O250" s="4"/>
      <c r="P250" s="4"/>
      <c r="Q250" s="4"/>
      <c r="R250" s="4"/>
      <c r="S250" s="4"/>
    </row>
    <row r="251" spans="1:19" ht="15.75" customHeight="1">
      <c r="A251" s="15"/>
      <c r="B251" s="4"/>
      <c r="C251" s="4"/>
      <c r="D251" s="4"/>
      <c r="E251" s="4"/>
      <c r="F251" s="4"/>
      <c r="G251" s="4"/>
      <c r="H251" s="4"/>
      <c r="I251" s="4"/>
      <c r="J251" s="4"/>
      <c r="K251" s="4"/>
      <c r="L251" s="4"/>
      <c r="M251" s="4"/>
      <c r="N251" s="4"/>
      <c r="O251" s="4"/>
      <c r="P251" s="4"/>
      <c r="Q251" s="4"/>
      <c r="R251" s="4"/>
      <c r="S251" s="4"/>
    </row>
    <row r="252" spans="1:19" ht="15.75" customHeight="1">
      <c r="A252" s="111" t="s">
        <v>392</v>
      </c>
      <c r="B252" s="4"/>
      <c r="C252" s="103">
        <f t="shared" ref="C252:N252" si="12">C168+C180+C192+C204+C216</f>
        <v>5771965.5899999999</v>
      </c>
      <c r="D252" s="103">
        <f t="shared" si="12"/>
        <v>6693525.8399999999</v>
      </c>
      <c r="E252" s="103">
        <f t="shared" si="12"/>
        <v>6068673.330000001</v>
      </c>
      <c r="F252" s="103">
        <f t="shared" si="12"/>
        <v>5892590.29</v>
      </c>
      <c r="G252" s="103">
        <f t="shared" si="12"/>
        <v>7099070.7700000014</v>
      </c>
      <c r="H252" s="103">
        <f t="shared" si="12"/>
        <v>7436012.3399999999</v>
      </c>
      <c r="I252" s="103">
        <f t="shared" si="12"/>
        <v>7070414</v>
      </c>
      <c r="J252" s="103">
        <f t="shared" si="12"/>
        <v>6981137.8800000008</v>
      </c>
      <c r="K252" s="103">
        <f t="shared" si="12"/>
        <v>6548536.8099999996</v>
      </c>
      <c r="L252" s="123">
        <f t="shared" si="12"/>
        <v>6472124.8199999994</v>
      </c>
      <c r="M252" s="103">
        <f t="shared" si="12"/>
        <v>6760582.6000000006</v>
      </c>
      <c r="N252" s="103">
        <f t="shared" si="12"/>
        <v>6820285.6500000013</v>
      </c>
      <c r="O252" s="4"/>
      <c r="P252" s="4"/>
      <c r="Q252" s="4"/>
      <c r="R252" s="4"/>
      <c r="S252" s="4"/>
    </row>
    <row r="253" spans="1:19" ht="15.75" customHeight="1">
      <c r="A253" s="15"/>
      <c r="B253" s="4"/>
      <c r="C253" s="4"/>
      <c r="D253" s="4"/>
      <c r="E253" s="4"/>
      <c r="F253" s="4"/>
      <c r="G253" s="4"/>
      <c r="H253" s="4"/>
      <c r="I253" s="4"/>
      <c r="J253" s="4"/>
      <c r="K253" s="4"/>
      <c r="L253" s="4"/>
      <c r="M253" s="4"/>
      <c r="N253" s="4"/>
      <c r="O253" s="4"/>
      <c r="P253" s="4"/>
      <c r="Q253" s="4"/>
      <c r="R253" s="4"/>
      <c r="S253" s="4"/>
    </row>
    <row r="254" spans="1:19" ht="15.75" customHeight="1">
      <c r="A254" s="44" t="s">
        <v>393</v>
      </c>
      <c r="B254" s="4"/>
      <c r="C254" s="4"/>
      <c r="D254" s="4"/>
      <c r="E254" s="4"/>
      <c r="F254" s="4"/>
      <c r="G254" s="4"/>
      <c r="H254" s="4"/>
      <c r="I254" s="4"/>
      <c r="J254" s="4"/>
      <c r="K254" s="4"/>
      <c r="L254" s="4"/>
      <c r="M254" s="4"/>
      <c r="N254" s="4"/>
      <c r="O254" s="4"/>
      <c r="P254" s="4"/>
      <c r="Q254" s="4"/>
      <c r="R254" s="4"/>
      <c r="S254" s="4"/>
    </row>
    <row r="255" spans="1:19" ht="15.75" customHeight="1">
      <c r="A255" s="15"/>
      <c r="B255" s="4"/>
      <c r="C255" s="4"/>
      <c r="D255" s="4"/>
      <c r="E255" s="4"/>
      <c r="F255" s="4"/>
      <c r="G255" s="4"/>
      <c r="H255" s="4"/>
      <c r="I255" s="4"/>
      <c r="J255" s="4"/>
      <c r="K255" s="4"/>
      <c r="L255" s="4"/>
      <c r="M255" s="4"/>
      <c r="N255" s="4"/>
      <c r="O255" s="4"/>
      <c r="P255" s="4"/>
      <c r="Q255" s="4"/>
      <c r="R255" s="4"/>
      <c r="S255" s="4"/>
    </row>
    <row r="256" spans="1:19" ht="15.75" customHeight="1">
      <c r="A256" s="38" t="s">
        <v>394</v>
      </c>
      <c r="B256" s="90" t="s">
        <v>395</v>
      </c>
      <c r="C256" s="99">
        <v>7432</v>
      </c>
      <c r="D256" s="99">
        <v>7048</v>
      </c>
      <c r="E256" s="100">
        <v>6883</v>
      </c>
      <c r="F256" s="99">
        <v>7099</v>
      </c>
      <c r="G256" s="99">
        <v>7511</v>
      </c>
      <c r="H256" s="100">
        <v>7320</v>
      </c>
      <c r="I256" s="99">
        <v>8368</v>
      </c>
      <c r="J256" s="99">
        <v>8988</v>
      </c>
      <c r="K256" s="100">
        <v>7586</v>
      </c>
      <c r="L256" s="97">
        <v>7979</v>
      </c>
      <c r="M256" s="95">
        <v>6528</v>
      </c>
      <c r="N256" s="96">
        <v>5993</v>
      </c>
      <c r="O256" s="98">
        <f>SUM(C256:N256)</f>
        <v>88735</v>
      </c>
      <c r="P256" s="4"/>
      <c r="Q256" s="4"/>
      <c r="R256" s="4"/>
      <c r="S256" s="4"/>
    </row>
    <row r="257" spans="1:19" ht="15.75" customHeight="1">
      <c r="A257" s="41" t="s">
        <v>54</v>
      </c>
      <c r="B257" s="4"/>
      <c r="C257" s="4"/>
      <c r="D257" s="4"/>
      <c r="E257" s="4"/>
      <c r="F257" s="4"/>
      <c r="G257" s="4"/>
      <c r="H257" s="4"/>
      <c r="I257" s="4"/>
      <c r="J257" s="4"/>
      <c r="K257" s="4"/>
      <c r="L257" s="4"/>
      <c r="M257" s="4"/>
      <c r="N257" s="4"/>
      <c r="O257" s="4"/>
      <c r="P257" s="4"/>
      <c r="Q257" s="4"/>
      <c r="R257" s="4"/>
      <c r="S257" s="4"/>
    </row>
    <row r="258" spans="1:19" ht="15.75" customHeight="1">
      <c r="A258" s="44" t="s">
        <v>396</v>
      </c>
      <c r="B258" s="4"/>
      <c r="C258" s="4"/>
      <c r="D258" s="4"/>
      <c r="E258" s="4"/>
      <c r="F258" s="4"/>
      <c r="G258" s="4"/>
      <c r="H258" s="4"/>
      <c r="I258" s="4"/>
      <c r="J258" s="4"/>
      <c r="K258" s="4"/>
      <c r="L258" s="4"/>
      <c r="M258" s="4"/>
      <c r="N258" s="4"/>
      <c r="O258" s="4"/>
      <c r="P258" s="4"/>
      <c r="Q258" s="4"/>
      <c r="R258" s="4"/>
      <c r="S258" s="4"/>
    </row>
    <row r="259" spans="1:19" ht="15.75" customHeight="1">
      <c r="A259" s="15"/>
      <c r="B259" s="4"/>
      <c r="C259" s="4"/>
      <c r="D259" s="4"/>
      <c r="E259" s="4"/>
      <c r="F259" s="4"/>
      <c r="G259" s="4"/>
      <c r="H259" s="4"/>
      <c r="I259" s="4"/>
      <c r="J259" s="4"/>
      <c r="K259" s="4"/>
      <c r="L259" s="4"/>
      <c r="M259" s="4"/>
      <c r="N259" s="4"/>
      <c r="O259" s="4"/>
      <c r="P259" s="4"/>
      <c r="Q259" s="4"/>
      <c r="R259" s="4"/>
      <c r="S259" s="4"/>
    </row>
    <row r="260" spans="1:19" ht="15.75" customHeight="1">
      <c r="A260" s="38" t="s">
        <v>397</v>
      </c>
      <c r="B260" s="90" t="s">
        <v>398</v>
      </c>
      <c r="C260" s="99">
        <v>6773</v>
      </c>
      <c r="D260" s="99">
        <v>5958</v>
      </c>
      <c r="E260" s="100">
        <v>5816</v>
      </c>
      <c r="F260" s="99">
        <v>6150</v>
      </c>
      <c r="G260" s="99">
        <v>6596</v>
      </c>
      <c r="H260" s="100">
        <v>6344</v>
      </c>
      <c r="I260" s="99">
        <v>7005</v>
      </c>
      <c r="J260" s="99">
        <v>8098</v>
      </c>
      <c r="K260" s="100">
        <v>6169</v>
      </c>
      <c r="L260" s="97">
        <v>6649</v>
      </c>
      <c r="M260" s="95">
        <v>5327</v>
      </c>
      <c r="N260" s="96">
        <v>5064</v>
      </c>
      <c r="O260" s="98">
        <f>SUM(C260:N260)</f>
        <v>75949</v>
      </c>
      <c r="P260" s="4"/>
      <c r="Q260" s="4"/>
      <c r="R260" s="4"/>
      <c r="S260" s="4"/>
    </row>
    <row r="261" spans="1:19" ht="15.75" customHeight="1">
      <c r="A261" s="41" t="s">
        <v>54</v>
      </c>
      <c r="B261" s="4"/>
      <c r="C261" s="42"/>
      <c r="D261" s="42"/>
      <c r="E261" s="42"/>
      <c r="F261" s="42"/>
      <c r="G261" s="42"/>
      <c r="H261" s="42"/>
      <c r="I261" s="42"/>
      <c r="J261" s="42"/>
      <c r="K261" s="42"/>
      <c r="L261" s="42"/>
      <c r="M261" s="42"/>
      <c r="N261" s="42"/>
      <c r="O261" s="4"/>
      <c r="P261" s="4"/>
      <c r="Q261" s="4"/>
      <c r="R261" s="4"/>
      <c r="S261" s="4"/>
    </row>
    <row r="262" spans="1:19" ht="15.75" customHeight="1">
      <c r="A262" s="41" t="s">
        <v>399</v>
      </c>
      <c r="B262" s="4"/>
      <c r="C262" s="42"/>
      <c r="D262" s="101"/>
      <c r="E262" s="42"/>
      <c r="F262" s="101"/>
      <c r="G262" s="42"/>
      <c r="H262" s="101"/>
      <c r="I262" s="42"/>
      <c r="J262" s="101"/>
      <c r="K262" s="42"/>
      <c r="L262" s="101"/>
      <c r="M262" s="42"/>
      <c r="N262" s="101"/>
      <c r="O262" s="4"/>
      <c r="P262" s="4"/>
      <c r="Q262" s="4"/>
      <c r="R262" s="4"/>
      <c r="S262" s="4"/>
    </row>
    <row r="263" spans="1:19" ht="15.75" customHeight="1">
      <c r="A263" s="44" t="s">
        <v>400</v>
      </c>
      <c r="B263" s="4"/>
      <c r="C263" s="124">
        <f t="shared" ref="C263:N263" si="13">IF(OR(C256="",C260=""),0,C260/C256)</f>
        <v>0.9113293864370291</v>
      </c>
      <c r="D263" s="124">
        <f t="shared" si="13"/>
        <v>0.84534619750283768</v>
      </c>
      <c r="E263" s="124">
        <f t="shared" si="13"/>
        <v>0.84498038645939266</v>
      </c>
      <c r="F263" s="124">
        <f t="shared" si="13"/>
        <v>0.8663191998873081</v>
      </c>
      <c r="G263" s="124">
        <f t="shared" si="13"/>
        <v>0.87817867128211957</v>
      </c>
      <c r="H263" s="124">
        <f t="shared" si="13"/>
        <v>0.8666666666666667</v>
      </c>
      <c r="I263" s="124">
        <f t="shared" si="13"/>
        <v>0.83711759082217974</v>
      </c>
      <c r="J263" s="124">
        <f t="shared" si="13"/>
        <v>0.90097908322207387</v>
      </c>
      <c r="K263" s="124">
        <f t="shared" si="13"/>
        <v>0.8132085420511469</v>
      </c>
      <c r="L263" s="124">
        <f t="shared" si="13"/>
        <v>0.83331244516856751</v>
      </c>
      <c r="M263" s="124">
        <f t="shared" si="13"/>
        <v>0.81602328431372551</v>
      </c>
      <c r="N263" s="124">
        <f t="shared" si="13"/>
        <v>0.84498581678625062</v>
      </c>
      <c r="O263" s="4"/>
      <c r="P263" s="4"/>
      <c r="Q263" s="4"/>
      <c r="R263" s="4"/>
      <c r="S263" s="4"/>
    </row>
    <row r="264" spans="1:19" ht="15.75" customHeight="1">
      <c r="A264" s="125" t="s">
        <v>401</v>
      </c>
      <c r="B264" s="4"/>
      <c r="C264" s="42"/>
      <c r="D264" s="42"/>
      <c r="E264" s="42"/>
      <c r="F264" s="42"/>
      <c r="G264" s="42"/>
      <c r="H264" s="42"/>
      <c r="I264" s="42"/>
      <c r="J264" s="42"/>
      <c r="K264" s="42"/>
      <c r="L264" s="42"/>
      <c r="M264" s="42"/>
      <c r="N264" s="42"/>
      <c r="O264" s="4"/>
      <c r="P264" s="4"/>
      <c r="Q264" s="4"/>
      <c r="R264" s="4"/>
      <c r="S264" s="4"/>
    </row>
    <row r="265" spans="1:19" ht="15.75" customHeight="1">
      <c r="A265" s="15"/>
      <c r="B265" s="4"/>
      <c r="C265" s="4"/>
      <c r="D265" s="4"/>
      <c r="E265" s="4"/>
      <c r="F265" s="4"/>
      <c r="G265" s="4"/>
      <c r="H265" s="4"/>
      <c r="I265" s="4"/>
      <c r="J265" s="4"/>
      <c r="K265" s="4"/>
      <c r="L265" s="4"/>
      <c r="M265" s="4"/>
      <c r="N265" s="4"/>
      <c r="O265" s="4"/>
      <c r="P265" s="4"/>
      <c r="Q265" s="4"/>
      <c r="R265" s="4"/>
      <c r="S265" s="4"/>
    </row>
    <row r="266" spans="1:19" ht="15.75" customHeight="1">
      <c r="A266" s="38" t="s">
        <v>402</v>
      </c>
      <c r="B266" s="90" t="s">
        <v>403</v>
      </c>
      <c r="C266" s="99">
        <v>1099198</v>
      </c>
      <c r="D266" s="99">
        <v>1253413</v>
      </c>
      <c r="E266" s="100">
        <v>1164485</v>
      </c>
      <c r="F266" s="99">
        <v>1116124</v>
      </c>
      <c r="G266" s="99">
        <v>1361387</v>
      </c>
      <c r="H266" s="100">
        <v>1360948</v>
      </c>
      <c r="I266" s="99">
        <v>1320685</v>
      </c>
      <c r="J266" s="99">
        <v>1254897</v>
      </c>
      <c r="K266" s="100">
        <v>1208573</v>
      </c>
      <c r="L266" s="97">
        <v>1190877</v>
      </c>
      <c r="M266" s="95">
        <v>1226974</v>
      </c>
      <c r="N266" s="96">
        <v>1232106</v>
      </c>
      <c r="O266" s="98">
        <f>SUM(C266:N266)</f>
        <v>14789667</v>
      </c>
      <c r="P266" s="4"/>
      <c r="Q266" s="4"/>
      <c r="R266" s="4"/>
      <c r="S266" s="4"/>
    </row>
    <row r="267" spans="1:19" ht="15.75" customHeight="1">
      <c r="A267" s="41" t="s">
        <v>54</v>
      </c>
      <c r="B267" s="4"/>
      <c r="C267" s="42"/>
      <c r="D267" s="42"/>
      <c r="E267" s="42"/>
      <c r="F267" s="42"/>
      <c r="G267" s="42"/>
      <c r="H267" s="42"/>
      <c r="I267" s="42"/>
      <c r="J267" s="42"/>
      <c r="K267" s="42"/>
      <c r="L267" s="42"/>
      <c r="M267" s="42"/>
      <c r="N267" s="42"/>
      <c r="O267" s="4"/>
      <c r="P267" s="4"/>
      <c r="Q267" s="4"/>
      <c r="R267" s="4"/>
      <c r="S267" s="4"/>
    </row>
    <row r="268" spans="1:19" ht="15.75" customHeight="1">
      <c r="A268" s="41" t="s">
        <v>404</v>
      </c>
      <c r="B268" s="117"/>
      <c r="C268" s="43"/>
      <c r="D268" s="43"/>
      <c r="E268" s="43"/>
      <c r="F268" s="43"/>
      <c r="G268" s="43"/>
      <c r="H268" s="43"/>
      <c r="I268" s="43"/>
      <c r="J268" s="43"/>
      <c r="K268" s="43"/>
      <c r="L268" s="43"/>
      <c r="M268" s="43"/>
      <c r="N268" s="43"/>
      <c r="O268" s="117"/>
      <c r="P268" s="117"/>
      <c r="Q268" s="117"/>
      <c r="R268" s="117"/>
      <c r="S268" s="117"/>
    </row>
    <row r="269" spans="1:19" ht="15.75" customHeight="1">
      <c r="A269" s="63" t="s">
        <v>405</v>
      </c>
      <c r="B269" s="4"/>
      <c r="C269" s="42"/>
      <c r="D269" s="42"/>
      <c r="E269" s="42"/>
      <c r="F269" s="42"/>
      <c r="G269" s="42"/>
      <c r="H269" s="42"/>
      <c r="I269" s="42"/>
      <c r="J269" s="42"/>
      <c r="K269" s="42"/>
      <c r="L269" s="42"/>
      <c r="M269" s="42"/>
      <c r="N269" s="42"/>
      <c r="O269" s="4"/>
      <c r="P269" s="4"/>
      <c r="Q269" s="4"/>
      <c r="R269" s="4"/>
      <c r="S269" s="4"/>
    </row>
    <row r="270" spans="1:19" ht="15.75" customHeight="1">
      <c r="A270" s="44" t="s">
        <v>406</v>
      </c>
      <c r="B270" s="4"/>
      <c r="C270" s="42"/>
      <c r="D270" s="42"/>
      <c r="E270" s="42"/>
      <c r="F270" s="42"/>
      <c r="G270" s="42"/>
      <c r="H270" s="42"/>
      <c r="I270" s="42"/>
      <c r="J270" s="42"/>
      <c r="K270" s="42"/>
      <c r="L270" s="42"/>
      <c r="M270" s="42"/>
      <c r="N270" s="42"/>
      <c r="O270" s="4"/>
      <c r="P270" s="4"/>
      <c r="Q270" s="4"/>
      <c r="R270" s="4"/>
      <c r="S270" s="4"/>
    </row>
    <row r="271" spans="1:19" ht="15.75" customHeight="1">
      <c r="A271" s="15"/>
      <c r="B271" s="4"/>
      <c r="C271" s="4"/>
      <c r="D271" s="4"/>
      <c r="E271" s="4"/>
      <c r="F271" s="4"/>
      <c r="G271" s="4"/>
      <c r="H271" s="4"/>
      <c r="I271" s="4"/>
      <c r="J271" s="4"/>
      <c r="K271" s="4"/>
      <c r="L271" s="4"/>
      <c r="M271" s="4"/>
      <c r="N271" s="4"/>
      <c r="O271" s="4"/>
      <c r="P271" s="4"/>
      <c r="Q271" s="4"/>
      <c r="R271" s="4"/>
      <c r="S271" s="4"/>
    </row>
    <row r="272" spans="1:19" ht="15.75" customHeight="1">
      <c r="A272" s="38" t="s">
        <v>407</v>
      </c>
      <c r="B272" s="90" t="s">
        <v>408</v>
      </c>
      <c r="C272" s="99">
        <v>150203</v>
      </c>
      <c r="D272" s="99">
        <v>162823</v>
      </c>
      <c r="E272" s="100">
        <v>154456</v>
      </c>
      <c r="F272" s="99">
        <v>152708</v>
      </c>
      <c r="G272" s="99">
        <v>175247</v>
      </c>
      <c r="H272" s="100">
        <v>176683</v>
      </c>
      <c r="I272" s="99">
        <v>173087</v>
      </c>
      <c r="J272" s="99">
        <v>167816</v>
      </c>
      <c r="K272" s="100">
        <v>162694</v>
      </c>
      <c r="L272" s="95">
        <v>158523</v>
      </c>
      <c r="M272" s="95">
        <v>159946</v>
      </c>
      <c r="N272" s="96">
        <v>162674</v>
      </c>
      <c r="O272" s="98">
        <f>SUM(C272:N272)</f>
        <v>1956860</v>
      </c>
      <c r="P272" s="4"/>
      <c r="Q272" s="4"/>
      <c r="R272" s="4"/>
      <c r="S272" s="4"/>
    </row>
    <row r="273" spans="1:19" ht="15.75" customHeight="1">
      <c r="A273" s="41" t="s">
        <v>54</v>
      </c>
      <c r="B273" s="4"/>
      <c r="C273" s="42"/>
      <c r="D273" s="42"/>
      <c r="E273" s="42"/>
      <c r="F273" s="42"/>
      <c r="G273" s="101"/>
      <c r="H273" s="42"/>
      <c r="I273" s="101"/>
      <c r="J273" s="42"/>
      <c r="K273" s="101"/>
      <c r="L273" s="42"/>
      <c r="M273" s="101"/>
      <c r="N273" s="42"/>
      <c r="O273" s="4"/>
      <c r="P273" s="4"/>
      <c r="Q273" s="4"/>
      <c r="R273" s="4"/>
      <c r="S273" s="4"/>
    </row>
    <row r="274" spans="1:19" ht="15.75" customHeight="1">
      <c r="A274" s="41" t="s">
        <v>409</v>
      </c>
      <c r="B274" s="117"/>
      <c r="C274" s="43"/>
      <c r="D274" s="43"/>
      <c r="E274" s="43"/>
      <c r="F274" s="43"/>
      <c r="G274" s="43"/>
      <c r="H274" s="43"/>
      <c r="I274" s="43"/>
      <c r="J274" s="43"/>
      <c r="K274" s="43"/>
      <c r="L274" s="43"/>
      <c r="M274" s="43"/>
      <c r="N274" s="43"/>
      <c r="O274" s="117"/>
      <c r="P274" s="117"/>
      <c r="Q274" s="117"/>
      <c r="R274" s="117"/>
      <c r="S274" s="117"/>
    </row>
    <row r="275" spans="1:19" ht="15.75" customHeight="1">
      <c r="A275" s="63" t="s">
        <v>410</v>
      </c>
      <c r="B275" s="4"/>
      <c r="C275" s="42"/>
      <c r="D275" s="42"/>
      <c r="E275" s="42"/>
      <c r="F275" s="42"/>
      <c r="G275" s="42"/>
      <c r="H275" s="42"/>
      <c r="I275" s="42"/>
      <c r="J275" s="42"/>
      <c r="K275" s="42"/>
      <c r="L275" s="42"/>
      <c r="M275" s="42"/>
      <c r="N275" s="42"/>
      <c r="O275" s="4"/>
      <c r="P275" s="4"/>
      <c r="Q275" s="4"/>
      <c r="R275" s="4"/>
      <c r="S275" s="4"/>
    </row>
    <row r="276" spans="1:19" ht="15.75" customHeight="1">
      <c r="A276" s="44" t="s">
        <v>406</v>
      </c>
      <c r="B276" s="4"/>
      <c r="C276" s="42"/>
      <c r="D276" s="42"/>
      <c r="E276" s="42"/>
      <c r="F276" s="42"/>
      <c r="G276" s="42"/>
      <c r="H276" s="42"/>
      <c r="I276" s="42"/>
      <c r="J276" s="42"/>
      <c r="K276" s="42"/>
      <c r="L276" s="42"/>
      <c r="M276" s="42"/>
      <c r="N276" s="42"/>
      <c r="O276" s="4"/>
      <c r="P276" s="4"/>
      <c r="Q276" s="4"/>
      <c r="R276" s="4"/>
      <c r="S276" s="4"/>
    </row>
    <row r="277" spans="1:19" ht="15.75" customHeight="1">
      <c r="A277" s="15"/>
      <c r="B277" s="4"/>
      <c r="C277" s="4"/>
      <c r="D277" s="4"/>
      <c r="E277" s="4"/>
      <c r="F277" s="4"/>
      <c r="G277" s="4"/>
      <c r="H277" s="4"/>
      <c r="I277" s="4"/>
      <c r="J277" s="4"/>
      <c r="K277" s="4"/>
      <c r="L277" s="4"/>
      <c r="M277" s="4"/>
      <c r="N277" s="4"/>
      <c r="O277" s="4"/>
      <c r="P277" s="4"/>
      <c r="Q277" s="4"/>
      <c r="R277" s="4"/>
      <c r="S277" s="4"/>
    </row>
    <row r="278" spans="1:19" ht="15.75" customHeight="1">
      <c r="A278" s="38" t="s">
        <v>411</v>
      </c>
      <c r="B278" s="90" t="s">
        <v>412</v>
      </c>
      <c r="C278" s="99">
        <v>115351</v>
      </c>
      <c r="D278" s="99">
        <v>115486</v>
      </c>
      <c r="E278" s="100">
        <v>123114</v>
      </c>
      <c r="F278" s="99">
        <v>123243</v>
      </c>
      <c r="G278" s="99">
        <v>149956</v>
      </c>
      <c r="H278" s="100">
        <v>149751</v>
      </c>
      <c r="I278" s="99">
        <v>136321</v>
      </c>
      <c r="J278" s="99">
        <v>140497</v>
      </c>
      <c r="K278" s="100">
        <v>129715</v>
      </c>
      <c r="L278" s="97">
        <v>131293</v>
      </c>
      <c r="M278" s="95">
        <v>132490</v>
      </c>
      <c r="N278" s="96">
        <v>135574</v>
      </c>
      <c r="O278" s="98">
        <f>SUM(C278:N278)</f>
        <v>1582791</v>
      </c>
      <c r="P278" s="4"/>
      <c r="Q278" s="4"/>
      <c r="R278" s="4"/>
      <c r="S278" s="4"/>
    </row>
    <row r="279" spans="1:19" ht="15.75" customHeight="1">
      <c r="A279" s="41" t="s">
        <v>54</v>
      </c>
      <c r="B279" s="4"/>
      <c r="C279" s="42"/>
      <c r="D279" s="42"/>
      <c r="E279" s="42"/>
      <c r="F279" s="42"/>
      <c r="G279" s="43"/>
      <c r="H279" s="42"/>
      <c r="I279" s="43"/>
      <c r="J279" s="42"/>
      <c r="K279" s="43"/>
      <c r="L279" s="42"/>
      <c r="M279" s="43"/>
      <c r="N279" s="42"/>
      <c r="O279" s="4"/>
      <c r="P279" s="4"/>
      <c r="Q279" s="4"/>
      <c r="R279" s="4"/>
      <c r="S279" s="4"/>
    </row>
    <row r="280" spans="1:19" ht="15.75" customHeight="1">
      <c r="A280" s="41" t="s">
        <v>413</v>
      </c>
      <c r="B280" s="117"/>
      <c r="C280" s="43"/>
      <c r="D280" s="43"/>
      <c r="E280" s="43"/>
      <c r="F280" s="43"/>
      <c r="G280" s="43"/>
      <c r="H280" s="43"/>
      <c r="I280" s="43"/>
      <c r="J280" s="43"/>
      <c r="K280" s="43"/>
      <c r="L280" s="43"/>
      <c r="M280" s="43"/>
      <c r="N280" s="43"/>
      <c r="O280" s="117"/>
      <c r="P280" s="117"/>
      <c r="Q280" s="117"/>
      <c r="R280" s="117"/>
      <c r="S280" s="117"/>
    </row>
    <row r="281" spans="1:19" ht="15.75" customHeight="1">
      <c r="A281" s="63" t="s">
        <v>414</v>
      </c>
      <c r="B281" s="4"/>
      <c r="C281" s="42"/>
      <c r="D281" s="42"/>
      <c r="E281" s="42"/>
      <c r="F281" s="42"/>
      <c r="G281" s="42"/>
      <c r="H281" s="42"/>
      <c r="I281" s="42"/>
      <c r="J281" s="42"/>
      <c r="K281" s="42"/>
      <c r="L281" s="42"/>
      <c r="M281" s="42"/>
      <c r="N281" s="42"/>
      <c r="O281" s="4"/>
      <c r="P281" s="4"/>
      <c r="Q281" s="4"/>
      <c r="R281" s="4"/>
      <c r="S281" s="4"/>
    </row>
    <row r="282" spans="1:19" ht="15.75" customHeight="1">
      <c r="A282" s="44" t="s">
        <v>406</v>
      </c>
      <c r="B282" s="4"/>
      <c r="C282" s="42"/>
      <c r="D282" s="42"/>
      <c r="E282" s="42"/>
      <c r="F282" s="42"/>
      <c r="G282" s="42"/>
      <c r="H282" s="42"/>
      <c r="I282" s="42"/>
      <c r="J282" s="42"/>
      <c r="K282" s="42"/>
      <c r="L282" s="42"/>
      <c r="M282" s="42"/>
      <c r="N282" s="42"/>
      <c r="O282" s="4"/>
      <c r="P282" s="4"/>
      <c r="Q282" s="4"/>
      <c r="R282" s="4"/>
      <c r="S282" s="4"/>
    </row>
    <row r="283" spans="1:19" ht="15.75" customHeight="1">
      <c r="A283" s="15"/>
      <c r="B283" s="4"/>
      <c r="C283" s="4"/>
      <c r="D283" s="4"/>
      <c r="E283" s="4"/>
      <c r="F283" s="4"/>
      <c r="G283" s="4"/>
      <c r="H283" s="4"/>
      <c r="I283" s="4"/>
      <c r="J283" s="4"/>
      <c r="K283" s="4"/>
      <c r="L283" s="4"/>
      <c r="M283" s="4"/>
      <c r="N283" s="4"/>
      <c r="O283" s="4"/>
      <c r="P283" s="4"/>
      <c r="Q283" s="4"/>
      <c r="R283" s="4"/>
      <c r="S283" s="4"/>
    </row>
    <row r="284" spans="1:19" ht="15.75" customHeight="1">
      <c r="A284" s="38" t="s">
        <v>415</v>
      </c>
      <c r="B284" s="90" t="s">
        <v>416</v>
      </c>
      <c r="C284" s="99">
        <v>84865</v>
      </c>
      <c r="D284" s="99">
        <v>98172</v>
      </c>
      <c r="E284" s="100">
        <v>88509</v>
      </c>
      <c r="F284" s="99">
        <v>83703</v>
      </c>
      <c r="G284" s="99">
        <v>100338</v>
      </c>
      <c r="H284" s="100">
        <v>99950</v>
      </c>
      <c r="I284" s="99">
        <v>97227</v>
      </c>
      <c r="J284" s="99">
        <v>94882</v>
      </c>
      <c r="K284" s="100">
        <v>94298</v>
      </c>
      <c r="L284" s="97">
        <v>93103</v>
      </c>
      <c r="M284" s="95">
        <v>97314</v>
      </c>
      <c r="N284" s="96">
        <v>94820</v>
      </c>
      <c r="O284" s="98">
        <f>SUM(C284:N284)</f>
        <v>1127181</v>
      </c>
      <c r="P284" s="4"/>
      <c r="Q284" s="4"/>
      <c r="R284" s="4"/>
      <c r="S284" s="4"/>
    </row>
    <row r="285" spans="1:19" ht="15.75" customHeight="1">
      <c r="A285" s="41" t="s">
        <v>54</v>
      </c>
      <c r="B285" s="4"/>
      <c r="C285" s="42"/>
      <c r="D285" s="42"/>
      <c r="E285" s="42"/>
      <c r="F285" s="42"/>
      <c r="G285" s="42"/>
      <c r="H285" s="42"/>
      <c r="I285" s="42"/>
      <c r="J285" s="42"/>
      <c r="K285" s="42"/>
      <c r="L285" s="42"/>
      <c r="M285" s="42"/>
      <c r="N285" s="42"/>
      <c r="O285" s="4"/>
      <c r="P285" s="4"/>
      <c r="Q285" s="4"/>
      <c r="R285" s="4"/>
      <c r="S285" s="4"/>
    </row>
    <row r="286" spans="1:19" ht="15.75" customHeight="1">
      <c r="A286" s="41" t="s">
        <v>417</v>
      </c>
      <c r="B286" s="4"/>
      <c r="C286" s="42"/>
      <c r="D286" s="42"/>
      <c r="E286" s="42"/>
      <c r="F286" s="42"/>
      <c r="G286" s="42"/>
      <c r="H286" s="42"/>
      <c r="I286" s="42"/>
      <c r="J286" s="42"/>
      <c r="K286" s="42"/>
      <c r="L286" s="42"/>
      <c r="M286" s="42"/>
      <c r="N286" s="42"/>
      <c r="O286" s="4"/>
      <c r="P286" s="4"/>
      <c r="Q286" s="4"/>
      <c r="R286" s="4"/>
      <c r="S286" s="4"/>
    </row>
    <row r="287" spans="1:19" ht="15.75" customHeight="1">
      <c r="A287" s="44" t="s">
        <v>418</v>
      </c>
      <c r="B287" s="117"/>
      <c r="C287" s="43"/>
      <c r="D287" s="43"/>
      <c r="E287" s="43"/>
      <c r="F287" s="43"/>
      <c r="G287" s="43"/>
      <c r="H287" s="43"/>
      <c r="I287" s="43"/>
      <c r="J287" s="43"/>
      <c r="K287" s="43"/>
      <c r="L287" s="43"/>
      <c r="M287" s="43"/>
      <c r="N287" s="43"/>
      <c r="O287" s="117"/>
      <c r="P287" s="117"/>
      <c r="Q287" s="117"/>
      <c r="R287" s="117"/>
      <c r="S287" s="117"/>
    </row>
    <row r="288" spans="1:19" ht="15.75" customHeight="1">
      <c r="A288" s="63" t="s">
        <v>406</v>
      </c>
      <c r="B288" s="4"/>
      <c r="C288" s="42"/>
      <c r="D288" s="42"/>
      <c r="E288" s="42"/>
      <c r="F288" s="42"/>
      <c r="G288" s="42"/>
      <c r="H288" s="42"/>
      <c r="I288" s="42"/>
      <c r="J288" s="42"/>
      <c r="K288" s="42"/>
      <c r="L288" s="42"/>
      <c r="M288" s="42"/>
      <c r="N288" s="42"/>
      <c r="O288" s="4"/>
      <c r="P288" s="4"/>
      <c r="Q288" s="4"/>
      <c r="R288" s="4"/>
      <c r="S288" s="4"/>
    </row>
    <row r="289" spans="1:19" ht="15.75" customHeight="1">
      <c r="A289" s="15"/>
      <c r="B289" s="4"/>
      <c r="C289" s="4"/>
      <c r="D289" s="4"/>
      <c r="E289" s="4"/>
      <c r="F289" s="4"/>
      <c r="G289" s="4"/>
      <c r="H289" s="4"/>
      <c r="I289" s="4"/>
      <c r="J289" s="4"/>
      <c r="K289" s="4"/>
      <c r="L289" s="4"/>
      <c r="M289" s="4"/>
      <c r="N289" s="4"/>
      <c r="O289" s="4"/>
      <c r="P289" s="4"/>
      <c r="Q289" s="4"/>
      <c r="R289" s="4"/>
      <c r="S289" s="4"/>
    </row>
    <row r="290" spans="1:19" ht="15.75" customHeight="1">
      <c r="A290" s="38" t="s">
        <v>419</v>
      </c>
      <c r="B290" s="90" t="s">
        <v>420</v>
      </c>
      <c r="C290" s="99">
        <v>37039</v>
      </c>
      <c r="D290" s="99">
        <v>35185</v>
      </c>
      <c r="E290" s="100">
        <v>42750</v>
      </c>
      <c r="F290" s="99">
        <v>41898</v>
      </c>
      <c r="G290" s="99">
        <v>47310</v>
      </c>
      <c r="H290" s="100">
        <v>53411</v>
      </c>
      <c r="I290" s="99">
        <v>52629</v>
      </c>
      <c r="J290" s="99">
        <v>40750</v>
      </c>
      <c r="K290" s="100">
        <v>33063</v>
      </c>
      <c r="L290" s="97">
        <v>39516</v>
      </c>
      <c r="M290" s="95">
        <v>46422</v>
      </c>
      <c r="N290" s="96">
        <v>54722</v>
      </c>
      <c r="O290" s="98">
        <f>SUM(C290:N290)</f>
        <v>524695</v>
      </c>
      <c r="P290" s="4"/>
      <c r="Q290" s="4"/>
      <c r="R290" s="4"/>
      <c r="S290" s="4"/>
    </row>
    <row r="291" spans="1:19" ht="15.75" customHeight="1">
      <c r="A291" s="41" t="s">
        <v>54</v>
      </c>
      <c r="B291" s="4"/>
      <c r="C291" s="42"/>
      <c r="D291" s="42"/>
      <c r="E291" s="42"/>
      <c r="F291" s="42"/>
      <c r="G291" s="42"/>
      <c r="H291" s="42"/>
      <c r="I291" s="42"/>
      <c r="J291" s="42"/>
      <c r="K291" s="42"/>
      <c r="L291" s="42"/>
      <c r="M291" s="42"/>
      <c r="N291" s="42"/>
      <c r="O291" s="4"/>
      <c r="P291" s="4"/>
      <c r="Q291" s="4"/>
      <c r="R291" s="4"/>
      <c r="S291" s="4"/>
    </row>
    <row r="292" spans="1:19" ht="15.75" customHeight="1">
      <c r="A292" s="41" t="s">
        <v>417</v>
      </c>
      <c r="B292" s="117"/>
      <c r="C292" s="43"/>
      <c r="D292" s="43"/>
      <c r="E292" s="43"/>
      <c r="F292" s="43"/>
      <c r="G292" s="43"/>
      <c r="H292" s="43"/>
      <c r="I292" s="43"/>
      <c r="J292" s="43"/>
      <c r="K292" s="43"/>
      <c r="L292" s="43"/>
      <c r="M292" s="43"/>
      <c r="N292" s="43"/>
      <c r="O292" s="117"/>
      <c r="P292" s="117"/>
      <c r="Q292" s="117"/>
      <c r="R292" s="117"/>
      <c r="S292" s="117"/>
    </row>
    <row r="293" spans="1:19" ht="15.75" customHeight="1">
      <c r="A293" s="63" t="s">
        <v>421</v>
      </c>
      <c r="B293" s="4"/>
      <c r="C293" s="42"/>
      <c r="D293" s="42"/>
      <c r="E293" s="42"/>
      <c r="F293" s="42"/>
      <c r="G293" s="42"/>
      <c r="H293" s="42"/>
      <c r="I293" s="42"/>
      <c r="J293" s="42"/>
      <c r="K293" s="42"/>
      <c r="L293" s="42"/>
      <c r="M293" s="42"/>
      <c r="N293" s="42"/>
      <c r="O293" s="4"/>
      <c r="P293" s="4"/>
      <c r="Q293" s="4"/>
      <c r="R293" s="4"/>
      <c r="S293" s="4"/>
    </row>
    <row r="294" spans="1:19" ht="15.75" customHeight="1">
      <c r="A294" s="44" t="s">
        <v>406</v>
      </c>
      <c r="B294" s="4"/>
      <c r="C294" s="42"/>
      <c r="D294" s="42"/>
      <c r="E294" s="42"/>
      <c r="F294" s="42"/>
      <c r="G294" s="42"/>
      <c r="H294" s="42"/>
      <c r="I294" s="42"/>
      <c r="J294" s="42"/>
      <c r="K294" s="42"/>
      <c r="L294" s="42"/>
      <c r="M294" s="42"/>
      <c r="N294" s="42"/>
      <c r="O294" s="4"/>
      <c r="P294" s="4"/>
      <c r="Q294" s="4"/>
      <c r="R294" s="4"/>
      <c r="S294" s="4"/>
    </row>
    <row r="295" spans="1:19" ht="15.75" customHeight="1">
      <c r="A295" s="44"/>
      <c r="B295" s="4"/>
      <c r="C295" s="4"/>
      <c r="D295" s="4"/>
      <c r="E295" s="4"/>
      <c r="F295" s="4"/>
      <c r="G295" s="4"/>
      <c r="H295" s="4"/>
      <c r="I295" s="4"/>
      <c r="J295" s="4"/>
      <c r="K295" s="4"/>
      <c r="L295" s="4"/>
      <c r="M295" s="4"/>
      <c r="N295" s="4"/>
      <c r="O295" s="4"/>
      <c r="P295" s="4"/>
      <c r="Q295" s="4"/>
      <c r="R295" s="4"/>
      <c r="S295" s="4"/>
    </row>
    <row r="296" spans="1:19" ht="15.75" customHeight="1">
      <c r="A296" s="111" t="s">
        <v>422</v>
      </c>
      <c r="B296" s="4"/>
      <c r="C296" s="103">
        <f t="shared" ref="C296:N296" si="14">C266+C272+C278+C284+C290</f>
        <v>1486656</v>
      </c>
      <c r="D296" s="103">
        <f t="shared" si="14"/>
        <v>1665079</v>
      </c>
      <c r="E296" s="103">
        <f t="shared" si="14"/>
        <v>1573314</v>
      </c>
      <c r="F296" s="103">
        <f t="shared" si="14"/>
        <v>1517676</v>
      </c>
      <c r="G296" s="103">
        <f t="shared" si="14"/>
        <v>1834238</v>
      </c>
      <c r="H296" s="103">
        <f t="shared" si="14"/>
        <v>1840743</v>
      </c>
      <c r="I296" s="103">
        <f t="shared" si="14"/>
        <v>1779949</v>
      </c>
      <c r="J296" s="103">
        <f t="shared" si="14"/>
        <v>1698842</v>
      </c>
      <c r="K296" s="103">
        <f t="shared" si="14"/>
        <v>1628343</v>
      </c>
      <c r="L296" s="104">
        <f t="shared" si="14"/>
        <v>1613312</v>
      </c>
      <c r="M296" s="103">
        <f t="shared" si="14"/>
        <v>1663146</v>
      </c>
      <c r="N296" s="103">
        <f t="shared" si="14"/>
        <v>1679896</v>
      </c>
      <c r="O296" s="4"/>
      <c r="P296" s="4"/>
      <c r="Q296" s="4"/>
      <c r="R296" s="4"/>
      <c r="S296" s="4"/>
    </row>
    <row r="297" spans="1:19" ht="15.75" customHeight="1">
      <c r="A297" s="111" t="s">
        <v>423</v>
      </c>
      <c r="B297" s="4"/>
      <c r="C297" s="42"/>
      <c r="D297" s="42"/>
      <c r="E297" s="42"/>
      <c r="F297" s="42"/>
      <c r="G297" s="42"/>
      <c r="H297" s="42"/>
      <c r="I297" s="42"/>
      <c r="J297" s="42"/>
      <c r="K297" s="42"/>
      <c r="L297" s="42"/>
      <c r="M297" s="42"/>
      <c r="N297" s="42"/>
      <c r="O297" s="4"/>
      <c r="P297" s="4"/>
      <c r="Q297" s="4"/>
      <c r="R297" s="4"/>
      <c r="S297" s="4"/>
    </row>
    <row r="298" spans="1:19" ht="15.75" customHeight="1">
      <c r="A298" s="111"/>
      <c r="B298" s="4"/>
      <c r="C298" s="4"/>
      <c r="D298" s="4"/>
      <c r="E298" s="4"/>
      <c r="F298" s="4"/>
      <c r="G298" s="4"/>
      <c r="H298" s="4"/>
      <c r="I298" s="4"/>
      <c r="J298" s="4"/>
      <c r="K298" s="4"/>
      <c r="L298" s="4"/>
      <c r="M298" s="4"/>
      <c r="N298" s="4"/>
      <c r="O298" s="4"/>
      <c r="P298" s="4"/>
      <c r="Q298" s="4"/>
      <c r="R298" s="4"/>
      <c r="S298" s="4"/>
    </row>
    <row r="299" spans="1:19" ht="15.75" customHeight="1">
      <c r="A299" s="38" t="s">
        <v>424</v>
      </c>
      <c r="B299" s="90" t="s">
        <v>425</v>
      </c>
      <c r="C299" s="99">
        <v>68899</v>
      </c>
      <c r="D299" s="99">
        <v>53981</v>
      </c>
      <c r="E299" s="100">
        <v>49860</v>
      </c>
      <c r="F299" s="99">
        <v>50123</v>
      </c>
      <c r="G299" s="99">
        <v>53694</v>
      </c>
      <c r="H299" s="100">
        <v>56646</v>
      </c>
      <c r="I299" s="99">
        <v>58020</v>
      </c>
      <c r="J299" s="99">
        <v>58846</v>
      </c>
      <c r="K299" s="100">
        <v>61434</v>
      </c>
      <c r="L299" s="97">
        <v>62951</v>
      </c>
      <c r="M299" s="95">
        <v>85019</v>
      </c>
      <c r="N299" s="96">
        <v>85267</v>
      </c>
      <c r="O299" s="98">
        <f>SUM(C299:N299)</f>
        <v>744740</v>
      </c>
      <c r="P299" s="4"/>
      <c r="Q299" s="4"/>
      <c r="R299" s="4"/>
      <c r="S299" s="4"/>
    </row>
    <row r="300" spans="1:19" ht="15.75" customHeight="1">
      <c r="A300" s="41" t="s">
        <v>54</v>
      </c>
      <c r="B300" s="4"/>
      <c r="C300" s="42"/>
      <c r="D300" s="42"/>
      <c r="E300" s="42"/>
      <c r="F300" s="42"/>
      <c r="G300" s="42"/>
      <c r="H300" s="42"/>
      <c r="I300" s="42"/>
      <c r="J300" s="42"/>
      <c r="K300" s="42"/>
      <c r="L300" s="42"/>
      <c r="M300" s="42"/>
      <c r="N300" s="42"/>
      <c r="O300" s="4"/>
      <c r="P300" s="4"/>
      <c r="Q300" s="4"/>
      <c r="R300" s="4"/>
      <c r="S300" s="4"/>
    </row>
    <row r="301" spans="1:19" ht="15.75" customHeight="1">
      <c r="A301" s="41" t="s">
        <v>426</v>
      </c>
      <c r="B301" s="117"/>
      <c r="C301" s="43"/>
      <c r="D301" s="43"/>
      <c r="E301" s="43"/>
      <c r="F301" s="43"/>
      <c r="G301" s="43"/>
      <c r="H301" s="43"/>
      <c r="I301" s="43"/>
      <c r="J301" s="43"/>
      <c r="K301" s="43"/>
      <c r="L301" s="43"/>
      <c r="M301" s="43"/>
      <c r="N301" s="43"/>
      <c r="O301" s="117"/>
      <c r="P301" s="117"/>
      <c r="Q301" s="117"/>
      <c r="R301" s="117"/>
      <c r="S301" s="117"/>
    </row>
    <row r="302" spans="1:19" ht="15.75" customHeight="1">
      <c r="A302" s="63" t="s">
        <v>427</v>
      </c>
      <c r="B302" s="4"/>
      <c r="C302" s="42"/>
      <c r="D302" s="42"/>
      <c r="E302" s="42"/>
      <c r="F302" s="42"/>
      <c r="G302" s="42"/>
      <c r="H302" s="42"/>
      <c r="I302" s="42"/>
      <c r="J302" s="42"/>
      <c r="K302" s="42"/>
      <c r="L302" s="42"/>
      <c r="M302" s="42"/>
      <c r="N302" s="42"/>
      <c r="O302" s="4"/>
      <c r="P302" s="4"/>
      <c r="Q302" s="4"/>
      <c r="R302" s="4"/>
      <c r="S302" s="4"/>
    </row>
    <row r="303" spans="1:19" ht="15.75" customHeight="1">
      <c r="A303" s="44" t="s">
        <v>428</v>
      </c>
      <c r="B303" s="4"/>
      <c r="C303" s="42"/>
      <c r="D303" s="42"/>
      <c r="E303" s="42"/>
      <c r="F303" s="42"/>
      <c r="G303" s="42"/>
      <c r="H303" s="42"/>
      <c r="I303" s="42"/>
      <c r="J303" s="42"/>
      <c r="K303" s="42"/>
      <c r="L303" s="42"/>
      <c r="M303" s="42"/>
      <c r="N303" s="42"/>
      <c r="O303" s="4"/>
      <c r="P303" s="4"/>
      <c r="Q303" s="4"/>
      <c r="R303" s="4"/>
      <c r="S303" s="4"/>
    </row>
    <row r="304" spans="1:19" ht="15.75" customHeight="1">
      <c r="A304" s="15"/>
      <c r="B304" s="4"/>
      <c r="C304" s="4"/>
      <c r="D304" s="4"/>
      <c r="E304" s="4"/>
      <c r="F304" s="4"/>
      <c r="G304" s="4"/>
      <c r="H304" s="4"/>
      <c r="I304" s="4"/>
      <c r="J304" s="4"/>
      <c r="K304" s="4"/>
      <c r="L304" s="4"/>
      <c r="M304" s="4"/>
      <c r="N304" s="4"/>
      <c r="O304" s="4"/>
      <c r="P304" s="4"/>
      <c r="Q304" s="4"/>
      <c r="R304" s="4"/>
      <c r="S304" s="4"/>
    </row>
    <row r="305" spans="1:19" ht="15.75" customHeight="1">
      <c r="A305" s="38" t="s">
        <v>429</v>
      </c>
      <c r="B305" s="90" t="s">
        <v>430</v>
      </c>
      <c r="C305" s="99">
        <v>2312</v>
      </c>
      <c r="D305" s="99">
        <v>1982</v>
      </c>
      <c r="E305" s="100">
        <v>1809</v>
      </c>
      <c r="F305" s="99">
        <v>2452</v>
      </c>
      <c r="G305" s="99">
        <v>4083</v>
      </c>
      <c r="H305" s="100">
        <v>3636</v>
      </c>
      <c r="I305" s="99">
        <v>3376</v>
      </c>
      <c r="J305" s="99">
        <v>4726</v>
      </c>
      <c r="K305" s="100">
        <v>5084</v>
      </c>
      <c r="L305" s="97">
        <v>3672</v>
      </c>
      <c r="M305" s="95">
        <v>3723</v>
      </c>
      <c r="N305" s="96">
        <v>2815</v>
      </c>
      <c r="O305" s="98">
        <f>SUM(C305:N305)</f>
        <v>39670</v>
      </c>
      <c r="P305" s="4"/>
      <c r="Q305" s="4"/>
      <c r="R305" s="4"/>
      <c r="S305" s="4"/>
    </row>
    <row r="306" spans="1:19" ht="15.75" customHeight="1">
      <c r="A306" s="41" t="s">
        <v>54</v>
      </c>
      <c r="B306" s="4"/>
      <c r="C306" s="42"/>
      <c r="D306" s="42"/>
      <c r="E306" s="42"/>
      <c r="F306" s="42"/>
      <c r="G306" s="42"/>
      <c r="H306" s="42"/>
      <c r="I306" s="42"/>
      <c r="J306" s="42"/>
      <c r="K306" s="42"/>
      <c r="L306" s="42"/>
      <c r="M306" s="42"/>
      <c r="N306" s="42"/>
      <c r="O306" s="4"/>
      <c r="P306" s="4"/>
      <c r="Q306" s="4"/>
      <c r="R306" s="4"/>
      <c r="S306" s="4"/>
    </row>
    <row r="307" spans="1:19" ht="15.75" customHeight="1">
      <c r="A307" s="41" t="s">
        <v>426</v>
      </c>
      <c r="B307" s="117"/>
      <c r="C307" s="43"/>
      <c r="D307" s="43"/>
      <c r="E307" s="43"/>
      <c r="F307" s="43"/>
      <c r="G307" s="43"/>
      <c r="H307" s="43"/>
      <c r="I307" s="43"/>
      <c r="J307" s="43"/>
      <c r="K307" s="43"/>
      <c r="L307" s="43"/>
      <c r="M307" s="43"/>
      <c r="N307" s="43"/>
      <c r="O307" s="117"/>
      <c r="P307" s="117"/>
      <c r="Q307" s="117"/>
      <c r="R307" s="117"/>
      <c r="S307" s="117"/>
    </row>
    <row r="308" spans="1:19" ht="15.75" customHeight="1">
      <c r="A308" s="63" t="s">
        <v>431</v>
      </c>
      <c r="B308" s="4"/>
      <c r="C308" s="42"/>
      <c r="D308" s="42"/>
      <c r="E308" s="42"/>
      <c r="F308" s="42"/>
      <c r="G308" s="42"/>
      <c r="H308" s="42"/>
      <c r="I308" s="42"/>
      <c r="J308" s="42"/>
      <c r="K308" s="42"/>
      <c r="L308" s="42"/>
      <c r="M308" s="42"/>
      <c r="N308" s="42"/>
      <c r="O308" s="4"/>
      <c r="P308" s="4"/>
      <c r="Q308" s="4"/>
      <c r="R308" s="4"/>
      <c r="S308" s="4"/>
    </row>
    <row r="309" spans="1:19" ht="15.75" customHeight="1">
      <c r="A309" s="15"/>
      <c r="B309" s="4"/>
      <c r="C309" s="4"/>
      <c r="D309" s="4"/>
      <c r="E309" s="4"/>
      <c r="F309" s="4"/>
      <c r="G309" s="4"/>
      <c r="H309" s="4"/>
      <c r="I309" s="4"/>
      <c r="J309" s="4"/>
      <c r="K309" s="4"/>
      <c r="L309" s="4"/>
      <c r="M309" s="4"/>
      <c r="N309" s="4"/>
      <c r="O309" s="4"/>
      <c r="P309" s="4"/>
      <c r="Q309" s="4"/>
      <c r="R309" s="4"/>
      <c r="S309" s="4"/>
    </row>
    <row r="310" spans="1:19" ht="15.75" customHeight="1">
      <c r="A310" s="38" t="s">
        <v>432</v>
      </c>
      <c r="B310" s="90" t="s">
        <v>433</v>
      </c>
      <c r="C310" s="99">
        <v>98</v>
      </c>
      <c r="D310" s="99">
        <v>90</v>
      </c>
      <c r="E310" s="100">
        <v>90</v>
      </c>
      <c r="F310" s="99">
        <v>90</v>
      </c>
      <c r="G310" s="99">
        <v>38</v>
      </c>
      <c r="H310" s="100">
        <v>38</v>
      </c>
      <c r="I310" s="99">
        <v>38</v>
      </c>
      <c r="J310" s="99">
        <v>52</v>
      </c>
      <c r="K310" s="100">
        <v>38</v>
      </c>
      <c r="L310" s="97">
        <v>38</v>
      </c>
      <c r="M310" s="95">
        <v>0</v>
      </c>
      <c r="N310" s="96">
        <v>0</v>
      </c>
      <c r="O310" s="98">
        <f>SUM(C310:N310)</f>
        <v>610</v>
      </c>
      <c r="P310" s="4"/>
      <c r="Q310" s="4"/>
      <c r="R310" s="4"/>
      <c r="S310" s="4"/>
    </row>
    <row r="311" spans="1:19" ht="15.75" customHeight="1">
      <c r="A311" s="41" t="s">
        <v>54</v>
      </c>
      <c r="B311" s="4"/>
      <c r="C311" s="42"/>
      <c r="D311" s="42"/>
      <c r="E311" s="42"/>
      <c r="F311" s="42"/>
      <c r="G311" s="42"/>
      <c r="H311" s="42"/>
      <c r="I311" s="42"/>
      <c r="J311" s="42"/>
      <c r="K311" s="42"/>
      <c r="L311" s="42"/>
      <c r="M311" s="42"/>
      <c r="N311" s="42"/>
      <c r="O311" s="4"/>
      <c r="P311" s="4"/>
      <c r="Q311" s="4"/>
      <c r="R311" s="4"/>
      <c r="S311" s="4"/>
    </row>
    <row r="312" spans="1:19" ht="15.75" customHeight="1">
      <c r="A312" s="41" t="s">
        <v>426</v>
      </c>
      <c r="B312" s="117"/>
      <c r="C312" s="43"/>
      <c r="D312" s="43"/>
      <c r="E312" s="43"/>
      <c r="F312" s="43"/>
      <c r="G312" s="43"/>
      <c r="H312" s="43"/>
      <c r="I312" s="43"/>
      <c r="J312" s="43"/>
      <c r="K312" s="43"/>
      <c r="L312" s="43"/>
      <c r="M312" s="43"/>
      <c r="N312" s="43"/>
      <c r="O312" s="117"/>
      <c r="P312" s="117"/>
      <c r="Q312" s="117"/>
      <c r="R312" s="117"/>
      <c r="S312" s="117"/>
    </row>
    <row r="313" spans="1:19" ht="15.75" customHeight="1">
      <c r="A313" s="63" t="s">
        <v>434</v>
      </c>
      <c r="B313" s="4"/>
      <c r="C313" s="42"/>
      <c r="D313" s="42"/>
      <c r="E313" s="42"/>
      <c r="F313" s="42"/>
      <c r="G313" s="42"/>
      <c r="H313" s="42"/>
      <c r="I313" s="42"/>
      <c r="J313" s="42"/>
      <c r="K313" s="42"/>
      <c r="L313" s="42"/>
      <c r="M313" s="42"/>
      <c r="N313" s="42"/>
      <c r="O313" s="4"/>
      <c r="P313" s="4"/>
      <c r="Q313" s="4"/>
      <c r="R313" s="4"/>
      <c r="S313" s="4"/>
    </row>
    <row r="314" spans="1:19" ht="15.75" customHeight="1">
      <c r="A314" s="15"/>
      <c r="B314" s="4"/>
      <c r="C314" s="4"/>
      <c r="D314" s="4"/>
      <c r="E314" s="4"/>
      <c r="F314" s="4"/>
      <c r="G314" s="4"/>
      <c r="H314" s="4"/>
      <c r="I314" s="4"/>
      <c r="J314" s="4"/>
      <c r="K314" s="4"/>
      <c r="L314" s="4"/>
      <c r="M314" s="4"/>
      <c r="N314" s="4"/>
      <c r="O314" s="4"/>
      <c r="P314" s="4"/>
      <c r="Q314" s="4"/>
      <c r="R314" s="4"/>
      <c r="S314" s="4"/>
    </row>
    <row r="315" spans="1:19" ht="15.75" customHeight="1">
      <c r="A315" s="38" t="s">
        <v>435</v>
      </c>
      <c r="B315" s="90" t="s">
        <v>436</v>
      </c>
      <c r="C315" s="99">
        <v>4350</v>
      </c>
      <c r="D315" s="99">
        <v>4302</v>
      </c>
      <c r="E315" s="100">
        <v>4333</v>
      </c>
      <c r="F315" s="99">
        <v>4629</v>
      </c>
      <c r="G315" s="99">
        <v>4853</v>
      </c>
      <c r="H315" s="100">
        <v>5679</v>
      </c>
      <c r="I315" s="99">
        <v>6053</v>
      </c>
      <c r="J315" s="99">
        <v>5929</v>
      </c>
      <c r="K315" s="100">
        <v>6033</v>
      </c>
      <c r="L315" s="97">
        <v>5652</v>
      </c>
      <c r="M315" s="95">
        <v>4734</v>
      </c>
      <c r="N315" s="96">
        <v>5301</v>
      </c>
      <c r="O315" s="98">
        <f>SUM(C315:N315)</f>
        <v>61848</v>
      </c>
      <c r="P315" s="4"/>
      <c r="Q315" s="4"/>
      <c r="R315" s="4"/>
      <c r="S315" s="4"/>
    </row>
    <row r="316" spans="1:19" ht="15.75" customHeight="1">
      <c r="A316" s="41" t="s">
        <v>54</v>
      </c>
      <c r="B316" s="4"/>
      <c r="C316" s="42"/>
      <c r="D316" s="42"/>
      <c r="E316" s="42"/>
      <c r="F316" s="42"/>
      <c r="G316" s="42"/>
      <c r="H316" s="42"/>
      <c r="I316" s="42"/>
      <c r="J316" s="42"/>
      <c r="K316" s="42"/>
      <c r="L316" s="42"/>
      <c r="M316" s="42"/>
      <c r="N316" s="42"/>
      <c r="O316" s="4"/>
      <c r="P316" s="4"/>
      <c r="Q316" s="4"/>
      <c r="R316" s="4"/>
      <c r="S316" s="4"/>
    </row>
    <row r="317" spans="1:19" ht="15.75" customHeight="1">
      <c r="A317" s="41" t="s">
        <v>426</v>
      </c>
      <c r="B317" s="117"/>
      <c r="C317" s="43"/>
      <c r="D317" s="43"/>
      <c r="E317" s="43"/>
      <c r="F317" s="43"/>
      <c r="G317" s="43"/>
      <c r="H317" s="43"/>
      <c r="I317" s="43"/>
      <c r="J317" s="43"/>
      <c r="K317" s="43"/>
      <c r="L317" s="43"/>
      <c r="M317" s="43"/>
      <c r="N317" s="43"/>
      <c r="O317" s="117"/>
      <c r="P317" s="117"/>
      <c r="Q317" s="117"/>
      <c r="R317" s="117"/>
      <c r="S317" s="117"/>
    </row>
    <row r="318" spans="1:19" ht="15.75" customHeight="1">
      <c r="A318" s="63" t="s">
        <v>437</v>
      </c>
      <c r="B318" s="4"/>
      <c r="C318" s="42"/>
      <c r="D318" s="42"/>
      <c r="E318" s="42"/>
      <c r="F318" s="42"/>
      <c r="G318" s="42"/>
      <c r="H318" s="42"/>
      <c r="I318" s="42"/>
      <c r="J318" s="42"/>
      <c r="K318" s="42"/>
      <c r="L318" s="42"/>
      <c r="M318" s="42"/>
      <c r="N318" s="42"/>
      <c r="O318" s="4"/>
      <c r="P318" s="4"/>
      <c r="Q318" s="4"/>
      <c r="R318" s="4"/>
      <c r="S318" s="4"/>
    </row>
    <row r="319" spans="1:19" ht="15.75" customHeight="1">
      <c r="A319" s="15"/>
      <c r="B319" s="4"/>
      <c r="C319" s="4"/>
      <c r="D319" s="4"/>
      <c r="E319" s="4"/>
      <c r="F319" s="4"/>
      <c r="G319" s="4"/>
      <c r="H319" s="4"/>
      <c r="I319" s="4"/>
      <c r="J319" s="4"/>
      <c r="K319" s="4"/>
      <c r="L319" s="4"/>
      <c r="M319" s="4"/>
      <c r="N319" s="4"/>
      <c r="O319" s="4"/>
      <c r="P319" s="4"/>
      <c r="Q319" s="4"/>
      <c r="R319" s="4"/>
      <c r="S319" s="4"/>
    </row>
    <row r="320" spans="1:19" ht="15.75" customHeight="1">
      <c r="A320" s="38" t="s">
        <v>438</v>
      </c>
      <c r="B320" s="90" t="s">
        <v>439</v>
      </c>
      <c r="C320" s="99">
        <v>116</v>
      </c>
      <c r="D320" s="99">
        <v>52</v>
      </c>
      <c r="E320" s="100">
        <v>52</v>
      </c>
      <c r="F320" s="99">
        <v>92</v>
      </c>
      <c r="G320" s="99">
        <v>344</v>
      </c>
      <c r="H320" s="100">
        <v>313</v>
      </c>
      <c r="I320" s="99">
        <v>136</v>
      </c>
      <c r="J320" s="99">
        <v>432</v>
      </c>
      <c r="K320" s="100">
        <v>273</v>
      </c>
      <c r="L320" s="97">
        <v>305</v>
      </c>
      <c r="M320" s="95">
        <v>247</v>
      </c>
      <c r="N320" s="96">
        <v>155</v>
      </c>
      <c r="O320" s="98">
        <f>SUM(C320:N320)</f>
        <v>2517</v>
      </c>
      <c r="P320" s="4"/>
      <c r="Q320" s="4"/>
      <c r="R320" s="4"/>
      <c r="S320" s="4"/>
    </row>
    <row r="321" spans="1:19" ht="15.75" customHeight="1">
      <c r="A321" s="41" t="s">
        <v>54</v>
      </c>
      <c r="B321" s="4"/>
      <c r="C321" s="42"/>
      <c r="D321" s="42"/>
      <c r="E321" s="42"/>
      <c r="F321" s="42"/>
      <c r="G321" s="42"/>
      <c r="H321" s="42"/>
      <c r="I321" s="42"/>
      <c r="J321" s="42"/>
      <c r="K321" s="42"/>
      <c r="L321" s="42"/>
      <c r="M321" s="42"/>
      <c r="N321" s="42"/>
      <c r="O321" s="4"/>
      <c r="P321" s="4"/>
      <c r="Q321" s="4"/>
      <c r="R321" s="4"/>
      <c r="S321" s="4"/>
    </row>
    <row r="322" spans="1:19" ht="15.75" customHeight="1">
      <c r="A322" s="41" t="s">
        <v>426</v>
      </c>
      <c r="B322" s="117"/>
      <c r="C322" s="43"/>
      <c r="D322" s="43"/>
      <c r="E322" s="43"/>
      <c r="F322" s="43"/>
      <c r="G322" s="43"/>
      <c r="H322" s="43"/>
      <c r="I322" s="43"/>
      <c r="J322" s="43"/>
      <c r="K322" s="43"/>
      <c r="L322" s="43"/>
      <c r="M322" s="43"/>
      <c r="N322" s="43"/>
      <c r="O322" s="117"/>
      <c r="P322" s="117"/>
      <c r="Q322" s="117"/>
      <c r="R322" s="117"/>
      <c r="S322" s="117"/>
    </row>
    <row r="323" spans="1:19" ht="15.75" customHeight="1">
      <c r="A323" s="63" t="s">
        <v>440</v>
      </c>
      <c r="B323" s="4"/>
      <c r="C323" s="42"/>
      <c r="D323" s="42"/>
      <c r="E323" s="42"/>
      <c r="F323" s="42"/>
      <c r="G323" s="42"/>
      <c r="H323" s="42"/>
      <c r="I323" s="42"/>
      <c r="J323" s="42"/>
      <c r="K323" s="42"/>
      <c r="L323" s="42"/>
      <c r="M323" s="42"/>
      <c r="N323" s="42"/>
      <c r="O323" s="4"/>
      <c r="P323" s="4"/>
      <c r="Q323" s="4"/>
      <c r="R323" s="4"/>
      <c r="S323" s="4"/>
    </row>
    <row r="324" spans="1:19" ht="15.75" customHeight="1">
      <c r="A324" s="15"/>
      <c r="B324" s="4"/>
      <c r="C324" s="4"/>
      <c r="D324" s="4"/>
      <c r="E324" s="4"/>
      <c r="F324" s="4"/>
      <c r="G324" s="4"/>
      <c r="H324" s="4"/>
      <c r="I324" s="4"/>
      <c r="J324" s="4"/>
      <c r="K324" s="4"/>
      <c r="L324" s="4"/>
      <c r="M324" s="4"/>
      <c r="N324" s="4"/>
      <c r="O324" s="4"/>
      <c r="P324" s="4"/>
      <c r="Q324" s="4"/>
      <c r="R324" s="4"/>
      <c r="S324" s="4"/>
    </row>
    <row r="325" spans="1:19" ht="15.75" customHeight="1">
      <c r="A325" s="122" t="s">
        <v>441</v>
      </c>
      <c r="B325" s="4"/>
      <c r="C325" s="103">
        <f t="shared" ref="C325:N325" si="15">C296+C299+C305+C310+C315+C320</f>
        <v>1562431</v>
      </c>
      <c r="D325" s="103">
        <f t="shared" si="15"/>
        <v>1725486</v>
      </c>
      <c r="E325" s="103">
        <f t="shared" si="15"/>
        <v>1629458</v>
      </c>
      <c r="F325" s="103">
        <f t="shared" si="15"/>
        <v>1575062</v>
      </c>
      <c r="G325" s="103">
        <f t="shared" si="15"/>
        <v>1897250</v>
      </c>
      <c r="H325" s="103">
        <f t="shared" si="15"/>
        <v>1907055</v>
      </c>
      <c r="I325" s="103">
        <f t="shared" si="15"/>
        <v>1847572</v>
      </c>
      <c r="J325" s="103">
        <f t="shared" si="15"/>
        <v>1768827</v>
      </c>
      <c r="K325" s="103">
        <f t="shared" si="15"/>
        <v>1701205</v>
      </c>
      <c r="L325" s="104">
        <f t="shared" si="15"/>
        <v>1685930</v>
      </c>
      <c r="M325" s="103">
        <f t="shared" si="15"/>
        <v>1756869</v>
      </c>
      <c r="N325" s="103">
        <f t="shared" si="15"/>
        <v>1773434</v>
      </c>
      <c r="O325" s="4"/>
      <c r="P325" s="4"/>
      <c r="Q325" s="4"/>
      <c r="R325" s="4"/>
      <c r="S325" s="4"/>
    </row>
    <row r="326" spans="1:19" ht="15.75" customHeight="1">
      <c r="A326" s="111" t="s">
        <v>442</v>
      </c>
      <c r="B326" s="4"/>
      <c r="C326" s="42"/>
      <c r="D326" s="42"/>
      <c r="E326" s="42"/>
      <c r="F326" s="42"/>
      <c r="G326" s="42"/>
      <c r="H326" s="42"/>
      <c r="I326" s="42"/>
      <c r="J326" s="42"/>
      <c r="K326" s="42"/>
      <c r="L326" s="42"/>
      <c r="M326" s="42"/>
      <c r="N326" s="42"/>
      <c r="O326" s="4"/>
      <c r="P326" s="4"/>
      <c r="Q326" s="4"/>
      <c r="R326" s="4"/>
      <c r="S326" s="4"/>
    </row>
    <row r="327" spans="1:19" ht="15.75" customHeight="1">
      <c r="A327" s="15"/>
      <c r="B327" s="4"/>
      <c r="C327" s="4"/>
      <c r="D327" s="4"/>
      <c r="E327" s="4"/>
      <c r="F327" s="4"/>
      <c r="G327" s="4"/>
      <c r="H327" s="4"/>
      <c r="I327" s="4"/>
      <c r="J327" s="4"/>
      <c r="K327" s="4"/>
      <c r="L327" s="4"/>
      <c r="M327" s="4"/>
      <c r="N327" s="4"/>
      <c r="O327" s="4"/>
      <c r="P327" s="4"/>
      <c r="Q327" s="4"/>
      <c r="R327" s="4"/>
      <c r="S327" s="4"/>
    </row>
    <row r="328" spans="1:19" ht="15.75" customHeight="1">
      <c r="A328" s="38" t="s">
        <v>443</v>
      </c>
      <c r="B328" s="90" t="s">
        <v>444</v>
      </c>
      <c r="C328" s="99">
        <v>3826</v>
      </c>
      <c r="D328" s="99">
        <v>2875</v>
      </c>
      <c r="E328" s="100">
        <v>2570</v>
      </c>
      <c r="F328" s="99">
        <v>4710</v>
      </c>
      <c r="G328" s="99">
        <v>5700</v>
      </c>
      <c r="H328" s="100">
        <v>7735.8</v>
      </c>
      <c r="I328" s="99">
        <v>3865.33</v>
      </c>
      <c r="J328" s="99">
        <v>6816.3</v>
      </c>
      <c r="K328" s="100">
        <v>2955.56</v>
      </c>
      <c r="L328" s="97">
        <v>8506.16</v>
      </c>
      <c r="M328" s="95">
        <v>8897.17</v>
      </c>
      <c r="N328" s="96">
        <v>7136.06</v>
      </c>
      <c r="O328" s="98">
        <f>SUM(C328:N328)</f>
        <v>65593.37999999999</v>
      </c>
      <c r="P328" s="4"/>
      <c r="Q328" s="4"/>
      <c r="R328" s="4"/>
      <c r="S328" s="4"/>
    </row>
    <row r="329" spans="1:19" ht="15.75" customHeight="1">
      <c r="A329" s="41" t="s">
        <v>54</v>
      </c>
      <c r="B329" s="4"/>
      <c r="C329" s="126"/>
      <c r="D329" s="126"/>
      <c r="E329" s="126"/>
      <c r="F329" s="126"/>
      <c r="G329" s="126"/>
      <c r="H329" s="126"/>
      <c r="I329" s="126"/>
      <c r="J329" s="126"/>
      <c r="K329" s="126"/>
      <c r="L329" s="126"/>
      <c r="M329" s="126"/>
      <c r="N329" s="126"/>
      <c r="O329" s="4"/>
      <c r="P329" s="4"/>
      <c r="Q329" s="4"/>
      <c r="R329" s="4"/>
      <c r="S329" s="4"/>
    </row>
    <row r="330" spans="1:19" ht="15.75" customHeight="1">
      <c r="A330" s="44" t="s">
        <v>445</v>
      </c>
      <c r="B330" s="4"/>
      <c r="C330" s="42"/>
      <c r="D330" s="42"/>
      <c r="E330" s="42"/>
      <c r="F330" s="42"/>
      <c r="G330" s="42"/>
      <c r="H330" s="42"/>
      <c r="I330" s="42"/>
      <c r="J330" s="42"/>
      <c r="K330" s="42"/>
      <c r="L330" s="42"/>
      <c r="M330" s="42"/>
      <c r="N330" s="42"/>
      <c r="O330" s="4"/>
      <c r="P330" s="4"/>
      <c r="Q330" s="4"/>
      <c r="R330" s="4"/>
      <c r="S330" s="4"/>
    </row>
    <row r="331" spans="1:19" ht="15.75" customHeight="1">
      <c r="A331" s="15"/>
      <c r="B331" s="4"/>
      <c r="C331" s="4"/>
      <c r="D331" s="4"/>
      <c r="E331" s="4"/>
      <c r="F331" s="4"/>
      <c r="G331" s="4"/>
      <c r="H331" s="4"/>
      <c r="I331" s="4"/>
      <c r="J331" s="4"/>
      <c r="K331" s="4"/>
      <c r="L331" s="4"/>
      <c r="M331" s="4"/>
      <c r="N331" s="4"/>
      <c r="O331" s="4"/>
      <c r="P331" s="4"/>
      <c r="Q331" s="4"/>
      <c r="R331" s="4"/>
      <c r="S331" s="4"/>
    </row>
    <row r="332" spans="1:19" ht="15.75" customHeight="1">
      <c r="A332" s="38" t="s">
        <v>446</v>
      </c>
      <c r="B332" s="90" t="s">
        <v>447</v>
      </c>
      <c r="C332" s="95">
        <v>19091</v>
      </c>
      <c r="D332" s="95">
        <v>18224</v>
      </c>
      <c r="E332" s="96">
        <v>17791</v>
      </c>
      <c r="F332" s="95">
        <v>17404</v>
      </c>
      <c r="G332" s="95">
        <v>17753</v>
      </c>
      <c r="H332" s="96">
        <v>17625</v>
      </c>
      <c r="I332" s="95">
        <v>16574</v>
      </c>
      <c r="J332" s="95">
        <v>16511</v>
      </c>
      <c r="K332" s="96">
        <v>16752</v>
      </c>
      <c r="L332" s="97">
        <v>17394</v>
      </c>
      <c r="M332" s="95">
        <v>17962</v>
      </c>
      <c r="N332" s="96">
        <v>18059</v>
      </c>
      <c r="O332" s="98">
        <f>MAX(C332:K332)</f>
        <v>19091</v>
      </c>
      <c r="P332" s="4"/>
      <c r="Q332" s="4"/>
      <c r="R332" s="4"/>
      <c r="S332" s="4"/>
    </row>
    <row r="333" spans="1:19" ht="15.75" customHeight="1">
      <c r="A333" s="41" t="s">
        <v>54</v>
      </c>
      <c r="B333" s="4"/>
      <c r="C333" s="42"/>
      <c r="D333" s="42"/>
      <c r="E333" s="42"/>
      <c r="F333" s="42"/>
      <c r="G333" s="42"/>
      <c r="H333" s="42"/>
      <c r="I333" s="42"/>
      <c r="J333" s="42"/>
      <c r="K333" s="42"/>
      <c r="L333" s="42"/>
      <c r="M333" s="42"/>
      <c r="N333" s="42"/>
      <c r="O333" s="4"/>
      <c r="P333" s="4"/>
      <c r="Q333" s="4"/>
      <c r="R333" s="4"/>
      <c r="S333" s="4"/>
    </row>
    <row r="334" spans="1:19" ht="15.75" customHeight="1">
      <c r="A334" s="44" t="s">
        <v>448</v>
      </c>
      <c r="B334" s="4"/>
      <c r="C334" s="42"/>
      <c r="D334" s="42"/>
      <c r="E334" s="42"/>
      <c r="F334" s="42"/>
      <c r="G334" s="42"/>
      <c r="H334" s="42"/>
      <c r="I334" s="42"/>
      <c r="J334" s="42"/>
      <c r="K334" s="42"/>
      <c r="L334" s="42"/>
      <c r="M334" s="42"/>
      <c r="N334" s="42"/>
      <c r="O334" s="4"/>
      <c r="P334" s="4"/>
      <c r="Q334" s="4"/>
      <c r="R334" s="4"/>
      <c r="S334" s="4"/>
    </row>
    <row r="335" spans="1:19" ht="15.75" customHeight="1">
      <c r="A335" s="15"/>
      <c r="B335" s="4"/>
      <c r="C335" s="4"/>
      <c r="D335" s="4"/>
      <c r="E335" s="4"/>
      <c r="F335" s="4"/>
      <c r="G335" s="4"/>
      <c r="H335" s="4"/>
      <c r="I335" s="4"/>
      <c r="J335" s="4"/>
      <c r="K335" s="4"/>
      <c r="L335" s="4"/>
      <c r="M335" s="4"/>
      <c r="N335" s="4"/>
      <c r="O335" s="4"/>
      <c r="P335" s="4"/>
      <c r="Q335" s="4"/>
      <c r="R335" s="4"/>
      <c r="S335" s="4"/>
    </row>
    <row r="336" spans="1:19" ht="15.75" customHeight="1">
      <c r="A336" s="38" t="s">
        <v>449</v>
      </c>
      <c r="B336" s="90" t="s">
        <v>450</v>
      </c>
      <c r="C336" s="95">
        <v>99536</v>
      </c>
      <c r="D336" s="95">
        <v>100102</v>
      </c>
      <c r="E336" s="96">
        <v>100981</v>
      </c>
      <c r="F336" s="95">
        <v>100206</v>
      </c>
      <c r="G336" s="95">
        <v>100104</v>
      </c>
      <c r="H336" s="96">
        <v>100847</v>
      </c>
      <c r="I336" s="95">
        <v>100572</v>
      </c>
      <c r="J336" s="95">
        <v>100515</v>
      </c>
      <c r="K336" s="96">
        <v>98200</v>
      </c>
      <c r="L336" s="97">
        <v>97102</v>
      </c>
      <c r="M336" s="95">
        <v>98568</v>
      </c>
      <c r="N336" s="96">
        <v>99979</v>
      </c>
      <c r="O336" s="98">
        <f>SUM(C336:N336)</f>
        <v>1196712</v>
      </c>
      <c r="P336" s="4"/>
      <c r="Q336" s="4"/>
      <c r="R336" s="4"/>
      <c r="S336" s="4"/>
    </row>
    <row r="337" spans="1:19" ht="15.75" customHeight="1">
      <c r="A337" s="41" t="s">
        <v>54</v>
      </c>
      <c r="B337" s="4"/>
      <c r="C337" s="42"/>
      <c r="D337" s="42"/>
      <c r="E337" s="42"/>
      <c r="F337" s="42"/>
      <c r="G337" s="42"/>
      <c r="H337" s="42"/>
      <c r="I337" s="42"/>
      <c r="J337" s="42"/>
      <c r="K337" s="42"/>
      <c r="L337" s="42"/>
      <c r="M337" s="42"/>
      <c r="N337" s="42"/>
      <c r="O337" s="4"/>
      <c r="P337" s="4"/>
      <c r="Q337" s="4"/>
      <c r="R337" s="4"/>
      <c r="S337" s="4"/>
    </row>
    <row r="338" spans="1:19" ht="15.75" customHeight="1">
      <c r="A338" s="44" t="s">
        <v>451</v>
      </c>
      <c r="B338" s="4"/>
      <c r="C338" s="42"/>
      <c r="D338" s="42"/>
      <c r="E338" s="42"/>
      <c r="F338" s="42"/>
      <c r="G338" s="42"/>
      <c r="H338" s="42"/>
      <c r="I338" s="42"/>
      <c r="J338" s="42"/>
      <c r="K338" s="42"/>
      <c r="L338" s="42"/>
      <c r="M338" s="42"/>
      <c r="N338" s="42"/>
      <c r="O338" s="4"/>
      <c r="P338" s="4"/>
      <c r="Q338" s="4"/>
      <c r="R338" s="4"/>
      <c r="S338" s="4"/>
    </row>
    <row r="339" spans="1:19" ht="15.75" customHeight="1">
      <c r="A339" s="15"/>
      <c r="B339" s="4"/>
      <c r="C339" s="4"/>
      <c r="D339" s="4"/>
      <c r="E339" s="4"/>
      <c r="F339" s="4"/>
      <c r="G339" s="4"/>
      <c r="H339" s="4"/>
      <c r="I339" s="4"/>
      <c r="J339" s="4"/>
      <c r="K339" s="4"/>
      <c r="L339" s="4"/>
      <c r="M339" s="4"/>
      <c r="N339" s="4"/>
      <c r="O339" s="4"/>
      <c r="P339" s="4"/>
      <c r="Q339" s="4"/>
      <c r="R339" s="4"/>
      <c r="S339" s="4"/>
    </row>
    <row r="340" spans="1:19" ht="15.75" customHeight="1">
      <c r="A340" s="38" t="s">
        <v>452</v>
      </c>
      <c r="B340" s="90" t="s">
        <v>453</v>
      </c>
      <c r="C340" s="127">
        <v>47321430.670000002</v>
      </c>
      <c r="D340" s="127">
        <v>47494203.369999997</v>
      </c>
      <c r="E340" s="116">
        <v>47681551</v>
      </c>
      <c r="F340" s="127">
        <v>48060920.880000003</v>
      </c>
      <c r="G340" s="127">
        <v>48495788.310000002</v>
      </c>
      <c r="H340" s="116">
        <v>49241010.420000002</v>
      </c>
      <c r="I340" s="127">
        <v>49102556.140000001</v>
      </c>
      <c r="J340" s="127">
        <v>49534886.399999999</v>
      </c>
      <c r="K340" s="116">
        <v>50403558.960000001</v>
      </c>
      <c r="L340" s="128">
        <v>51113443.859999999</v>
      </c>
      <c r="M340" s="127">
        <v>51995688</v>
      </c>
      <c r="N340" s="116">
        <v>52919870</v>
      </c>
      <c r="O340" s="129">
        <f t="array" ref="O340">INDEX(C340:N340,MAX((C340:N340&lt;&gt;"")*COLUMN(C340:N340)-3))</f>
        <v>51995688</v>
      </c>
      <c r="P340" s="4"/>
      <c r="Q340" s="4"/>
      <c r="R340" s="4"/>
      <c r="S340" s="4"/>
    </row>
    <row r="341" spans="1:19" ht="15.75" customHeight="1">
      <c r="A341" s="41" t="s">
        <v>54</v>
      </c>
      <c r="B341" s="4"/>
      <c r="C341" s="42"/>
      <c r="D341" s="42"/>
      <c r="E341" s="42"/>
      <c r="F341" s="42"/>
      <c r="G341" s="42"/>
      <c r="H341" s="42"/>
      <c r="I341" s="42"/>
      <c r="J341" s="42"/>
      <c r="K341" s="42"/>
      <c r="L341" s="42"/>
      <c r="M341" s="42"/>
      <c r="N341" s="42"/>
      <c r="O341" s="4"/>
      <c r="P341" s="4"/>
      <c r="Q341" s="4"/>
      <c r="R341" s="4"/>
      <c r="S341" s="4"/>
    </row>
    <row r="342" spans="1:19" ht="15.75" customHeight="1">
      <c r="A342" s="44" t="s">
        <v>454</v>
      </c>
      <c r="B342" s="4"/>
      <c r="C342" s="42"/>
      <c r="D342" s="42"/>
      <c r="E342" s="42"/>
      <c r="F342" s="42"/>
      <c r="G342" s="42"/>
      <c r="H342" s="42"/>
      <c r="I342" s="42"/>
      <c r="J342" s="42"/>
      <c r="K342" s="42"/>
      <c r="L342" s="42"/>
      <c r="M342" s="42"/>
      <c r="N342" s="42"/>
      <c r="O342" s="4"/>
      <c r="P342" s="4"/>
      <c r="Q342" s="4"/>
      <c r="R342" s="4"/>
      <c r="S342" s="4"/>
    </row>
    <row r="343" spans="1:19" ht="15.75" customHeight="1">
      <c r="A343" s="130"/>
      <c r="B343" s="4"/>
      <c r="C343" s="4"/>
      <c r="D343" s="4"/>
      <c r="E343" s="4"/>
      <c r="F343" s="4"/>
      <c r="G343" s="4"/>
      <c r="H343" s="4"/>
      <c r="I343" s="4"/>
      <c r="J343" s="4"/>
      <c r="K343" s="4"/>
      <c r="L343" s="4"/>
      <c r="M343" s="4"/>
      <c r="N343" s="4"/>
      <c r="O343" s="4"/>
      <c r="P343" s="4"/>
      <c r="Q343" s="4"/>
      <c r="R343" s="4"/>
      <c r="S343" s="4"/>
    </row>
    <row r="344" spans="1:19" ht="15.75" customHeight="1">
      <c r="A344" s="38" t="s">
        <v>455</v>
      </c>
      <c r="B344" s="90" t="s">
        <v>456</v>
      </c>
      <c r="C344" s="127">
        <v>3233238.6</v>
      </c>
      <c r="D344" s="127">
        <v>3264599.2</v>
      </c>
      <c r="E344" s="116">
        <v>3276480</v>
      </c>
      <c r="F344" s="127">
        <v>3342781.58</v>
      </c>
      <c r="G344" s="127">
        <v>3261538</v>
      </c>
      <c r="H344" s="116">
        <v>3103928</v>
      </c>
      <c r="I344" s="127">
        <v>2953503</v>
      </c>
      <c r="J344" s="127">
        <v>3013513</v>
      </c>
      <c r="K344" s="116">
        <v>3097787</v>
      </c>
      <c r="L344" s="128">
        <v>3162081</v>
      </c>
      <c r="M344" s="127">
        <v>3223934</v>
      </c>
      <c r="N344" s="116">
        <v>3412542</v>
      </c>
      <c r="O344" s="129">
        <f>SUM(C344:N344)</f>
        <v>38345925.380000003</v>
      </c>
      <c r="P344" s="4"/>
      <c r="Q344" s="4"/>
      <c r="R344" s="4"/>
      <c r="S344" s="4"/>
    </row>
    <row r="345" spans="1:19" ht="15.75" customHeight="1">
      <c r="A345" s="41" t="s">
        <v>54</v>
      </c>
      <c r="B345" s="4"/>
      <c r="C345" s="42"/>
      <c r="D345" s="42"/>
      <c r="E345" s="42"/>
      <c r="F345" s="42"/>
      <c r="G345" s="42"/>
      <c r="H345" s="42"/>
      <c r="I345" s="42"/>
      <c r="J345" s="42"/>
      <c r="K345" s="42"/>
      <c r="L345" s="42"/>
      <c r="M345" s="42"/>
      <c r="N345" s="42"/>
      <c r="O345" s="4"/>
      <c r="P345" s="4"/>
      <c r="Q345" s="4"/>
      <c r="R345" s="4"/>
      <c r="S345" s="4"/>
    </row>
    <row r="346" spans="1:19" ht="15.75" customHeight="1">
      <c r="A346" s="44" t="s">
        <v>457</v>
      </c>
      <c r="B346" s="4"/>
      <c r="C346" s="42"/>
      <c r="D346" s="42"/>
      <c r="E346" s="42"/>
      <c r="F346" s="42"/>
      <c r="G346" s="42"/>
      <c r="H346" s="42"/>
      <c r="I346" s="42"/>
      <c r="J346" s="42"/>
      <c r="K346" s="42"/>
      <c r="L346" s="42"/>
      <c r="M346" s="42"/>
      <c r="N346" s="42"/>
      <c r="O346" s="4"/>
      <c r="P346" s="4"/>
      <c r="Q346" s="4"/>
      <c r="R346" s="4"/>
      <c r="S346" s="4"/>
    </row>
    <row r="347" spans="1:19" ht="15.75" customHeight="1">
      <c r="A347" s="15"/>
      <c r="B347" s="4"/>
      <c r="C347" s="4"/>
      <c r="D347" s="4"/>
      <c r="E347" s="4"/>
      <c r="F347" s="4"/>
      <c r="G347" s="4"/>
      <c r="H347" s="4"/>
      <c r="I347" s="4"/>
      <c r="J347" s="4"/>
      <c r="K347" s="4"/>
      <c r="L347" s="4"/>
      <c r="M347" s="4"/>
      <c r="N347" s="4"/>
      <c r="O347" s="4"/>
      <c r="P347" s="4"/>
      <c r="Q347" s="4"/>
      <c r="R347" s="4"/>
      <c r="S347" s="4"/>
    </row>
    <row r="348" spans="1:19" ht="15.75" customHeight="1">
      <c r="A348" s="38" t="s">
        <v>458</v>
      </c>
      <c r="B348" s="90" t="s">
        <v>459</v>
      </c>
      <c r="C348" s="127">
        <v>458055.4</v>
      </c>
      <c r="D348" s="127">
        <v>475918.53</v>
      </c>
      <c r="E348" s="116">
        <v>399436</v>
      </c>
      <c r="F348" s="127">
        <v>394618.48</v>
      </c>
      <c r="G348" s="127">
        <v>345416.62</v>
      </c>
      <c r="H348" s="116">
        <v>295403.32</v>
      </c>
      <c r="I348" s="127">
        <v>300427.75</v>
      </c>
      <c r="J348" s="127">
        <v>316140.68</v>
      </c>
      <c r="K348" s="116">
        <v>337945.89</v>
      </c>
      <c r="L348" s="128">
        <v>346852.67</v>
      </c>
      <c r="M348" s="127">
        <v>363188</v>
      </c>
      <c r="N348" s="116">
        <v>397621.21</v>
      </c>
      <c r="O348" s="129">
        <f>SUM(C348:N348)</f>
        <v>4431024.5500000007</v>
      </c>
      <c r="P348" s="4"/>
      <c r="Q348" s="4"/>
      <c r="R348" s="4"/>
      <c r="S348" s="4"/>
    </row>
    <row r="349" spans="1:19" ht="15.75" customHeight="1">
      <c r="A349" s="41" t="s">
        <v>54</v>
      </c>
      <c r="B349" s="4"/>
      <c r="C349" s="42"/>
      <c r="D349" s="42"/>
      <c r="E349" s="42"/>
      <c r="F349" s="42"/>
      <c r="G349" s="42"/>
      <c r="H349" s="42"/>
      <c r="I349" s="42"/>
      <c r="J349" s="42"/>
      <c r="K349" s="42"/>
      <c r="L349" s="42"/>
      <c r="M349" s="42"/>
      <c r="N349" s="42"/>
      <c r="O349" s="4"/>
      <c r="P349" s="4"/>
      <c r="Q349" s="4"/>
      <c r="R349" s="4"/>
      <c r="S349" s="4"/>
    </row>
    <row r="350" spans="1:19" ht="15.75" customHeight="1">
      <c r="A350" s="44" t="s">
        <v>460</v>
      </c>
      <c r="B350" s="4"/>
      <c r="C350" s="42"/>
      <c r="D350" s="42"/>
      <c r="E350" s="42"/>
      <c r="F350" s="42"/>
      <c r="G350" s="42"/>
      <c r="H350" s="42"/>
      <c r="I350" s="42"/>
      <c r="J350" s="42"/>
      <c r="K350" s="42"/>
      <c r="L350" s="42"/>
      <c r="M350" s="42"/>
      <c r="N350" s="42"/>
      <c r="O350" s="4"/>
      <c r="P350" s="4"/>
      <c r="Q350" s="4"/>
      <c r="R350" s="4"/>
      <c r="S350" s="4"/>
    </row>
    <row r="351" spans="1:19" ht="15.75" customHeight="1">
      <c r="A351" s="15"/>
      <c r="B351" s="4"/>
      <c r="C351" s="4"/>
      <c r="D351" s="4"/>
      <c r="E351" s="4"/>
      <c r="F351" s="4"/>
      <c r="G351" s="4"/>
      <c r="H351" s="4"/>
      <c r="I351" s="4"/>
      <c r="J351" s="4"/>
      <c r="K351" s="4"/>
      <c r="L351" s="4"/>
      <c r="M351" s="4"/>
      <c r="N351" s="4"/>
      <c r="O351" s="4"/>
      <c r="P351" s="4"/>
      <c r="Q351" s="4"/>
      <c r="R351" s="4"/>
      <c r="S351" s="4"/>
    </row>
    <row r="352" spans="1:19" ht="15.75" customHeight="1">
      <c r="A352" s="38" t="s">
        <v>461</v>
      </c>
      <c r="B352" s="90" t="s">
        <v>462</v>
      </c>
      <c r="C352" s="127">
        <v>2682765.96</v>
      </c>
      <c r="D352" s="127">
        <v>2624723.65</v>
      </c>
      <c r="E352" s="116">
        <v>2569448</v>
      </c>
      <c r="F352" s="127">
        <v>2589204.2999999998</v>
      </c>
      <c r="G352" s="127">
        <v>2573597</v>
      </c>
      <c r="H352" s="116">
        <v>2617505</v>
      </c>
      <c r="I352" s="127">
        <v>2574452.7799999998</v>
      </c>
      <c r="J352" s="127">
        <v>2576202</v>
      </c>
      <c r="K352" s="116">
        <v>2597987</v>
      </c>
      <c r="L352" s="128">
        <v>2798615</v>
      </c>
      <c r="M352" s="127">
        <v>2921620</v>
      </c>
      <c r="N352" s="116">
        <v>3004632</v>
      </c>
      <c r="O352" s="129">
        <f>SUM(C352:N352)</f>
        <v>32130752.690000001</v>
      </c>
      <c r="P352" s="4"/>
      <c r="Q352" s="4"/>
      <c r="R352" s="4"/>
      <c r="S352" s="4"/>
    </row>
    <row r="353" spans="1:19" ht="15.75" customHeight="1">
      <c r="A353" s="41" t="s">
        <v>54</v>
      </c>
      <c r="B353" s="4"/>
      <c r="C353" s="42"/>
      <c r="D353" s="42"/>
      <c r="E353" s="42"/>
      <c r="F353" s="42"/>
      <c r="G353" s="42"/>
      <c r="H353" s="42"/>
      <c r="I353" s="42"/>
      <c r="J353" s="42"/>
      <c r="K353" s="42"/>
      <c r="L353" s="42"/>
      <c r="M353" s="42"/>
      <c r="N353" s="42"/>
      <c r="O353" s="4"/>
      <c r="P353" s="4"/>
      <c r="Q353" s="4"/>
      <c r="R353" s="4"/>
      <c r="S353" s="4"/>
    </row>
    <row r="354" spans="1:19" ht="15.75" customHeight="1">
      <c r="A354" s="44" t="s">
        <v>463</v>
      </c>
      <c r="B354" s="4"/>
      <c r="C354" s="42"/>
      <c r="D354" s="42"/>
      <c r="E354" s="42"/>
      <c r="F354" s="42"/>
      <c r="G354" s="42"/>
      <c r="H354" s="42"/>
      <c r="I354" s="42"/>
      <c r="J354" s="42"/>
      <c r="K354" s="42"/>
      <c r="L354" s="42"/>
      <c r="M354" s="42"/>
      <c r="N354" s="42"/>
      <c r="O354" s="4"/>
      <c r="P354" s="4"/>
      <c r="Q354" s="4"/>
      <c r="R354" s="4"/>
      <c r="S354" s="4"/>
    </row>
    <row r="355" spans="1:19" ht="15.75" customHeight="1">
      <c r="A355" s="15"/>
      <c r="B355" s="4"/>
      <c r="C355" s="4"/>
      <c r="D355" s="4"/>
      <c r="E355" s="4"/>
      <c r="F355" s="4"/>
      <c r="G355" s="4"/>
      <c r="H355" s="4"/>
      <c r="I355" s="4"/>
      <c r="J355" s="4"/>
      <c r="K355" s="4"/>
      <c r="L355" s="4"/>
      <c r="M355" s="4"/>
      <c r="N355" s="4"/>
      <c r="O355" s="4"/>
      <c r="P355" s="4"/>
      <c r="Q355" s="4"/>
      <c r="R355" s="4"/>
      <c r="S355" s="4"/>
    </row>
    <row r="356" spans="1:19" ht="15.75" customHeight="1">
      <c r="A356" s="38" t="s">
        <v>464</v>
      </c>
      <c r="B356" s="90" t="s">
        <v>465</v>
      </c>
      <c r="C356" s="127">
        <v>33644.32</v>
      </c>
      <c r="D356" s="127">
        <v>38221.519999999997</v>
      </c>
      <c r="E356" s="116">
        <v>30149</v>
      </c>
      <c r="F356" s="127">
        <v>29711.84</v>
      </c>
      <c r="G356" s="127">
        <v>27409.03</v>
      </c>
      <c r="H356" s="116">
        <v>16960.28</v>
      </c>
      <c r="I356" s="127">
        <v>16373.15</v>
      </c>
      <c r="J356" s="127">
        <v>21205.95</v>
      </c>
      <c r="K356" s="116">
        <v>31674.06</v>
      </c>
      <c r="L356" s="128">
        <v>42392.98</v>
      </c>
      <c r="M356" s="127">
        <v>55463</v>
      </c>
      <c r="N356" s="116">
        <v>62961.39</v>
      </c>
      <c r="O356" s="129">
        <f>SUM(C356:N356)</f>
        <v>406166.52</v>
      </c>
      <c r="P356" s="4"/>
      <c r="Q356" s="4"/>
      <c r="R356" s="4"/>
      <c r="S356" s="4"/>
    </row>
    <row r="357" spans="1:19" ht="15.75" customHeight="1">
      <c r="A357" s="41" t="s">
        <v>54</v>
      </c>
      <c r="B357" s="4"/>
      <c r="C357" s="42"/>
      <c r="D357" s="42"/>
      <c r="E357" s="42"/>
      <c r="F357" s="42"/>
      <c r="G357" s="42"/>
      <c r="H357" s="42"/>
      <c r="I357" s="42"/>
      <c r="J357" s="42"/>
      <c r="K357" s="42"/>
      <c r="L357" s="42"/>
      <c r="M357" s="42"/>
      <c r="N357" s="42"/>
      <c r="O357" s="4"/>
      <c r="P357" s="4"/>
      <c r="Q357" s="4"/>
      <c r="R357" s="4"/>
      <c r="S357" s="4"/>
    </row>
    <row r="358" spans="1:19" ht="15.75" customHeight="1">
      <c r="A358" s="44" t="s">
        <v>466</v>
      </c>
      <c r="B358" s="4"/>
      <c r="C358" s="42"/>
      <c r="D358" s="42"/>
      <c r="E358" s="42"/>
      <c r="F358" s="42"/>
      <c r="G358" s="42"/>
      <c r="H358" s="42"/>
      <c r="I358" s="42"/>
      <c r="J358" s="42"/>
      <c r="K358" s="42"/>
      <c r="L358" s="42"/>
      <c r="M358" s="42"/>
      <c r="N358" s="42"/>
      <c r="O358" s="4"/>
      <c r="P358" s="4"/>
      <c r="Q358" s="4"/>
      <c r="R358" s="4"/>
      <c r="S358" s="4"/>
    </row>
    <row r="359" spans="1:19" ht="15.75" customHeight="1">
      <c r="A359" s="15"/>
      <c r="B359" s="4"/>
      <c r="C359" s="4"/>
      <c r="D359" s="4"/>
      <c r="E359" s="4"/>
      <c r="F359" s="4"/>
      <c r="G359" s="4"/>
      <c r="H359" s="4"/>
      <c r="I359" s="4"/>
      <c r="J359" s="4"/>
      <c r="K359" s="4"/>
      <c r="L359" s="4"/>
      <c r="M359" s="4"/>
      <c r="N359" s="4"/>
      <c r="O359" s="4"/>
      <c r="P359" s="4"/>
      <c r="Q359" s="4"/>
      <c r="R359" s="4"/>
      <c r="S359" s="4"/>
    </row>
    <row r="360" spans="1:19" ht="15.75" customHeight="1">
      <c r="A360" s="111" t="s">
        <v>467</v>
      </c>
      <c r="B360" s="4"/>
      <c r="C360" s="123">
        <f t="shared" ref="C360:N360" si="16">C340+C344+C348+C352+C356</f>
        <v>53729134.950000003</v>
      </c>
      <c r="D360" s="123">
        <f t="shared" si="16"/>
        <v>53897666.270000003</v>
      </c>
      <c r="E360" s="123">
        <f t="shared" si="16"/>
        <v>53957064</v>
      </c>
      <c r="F360" s="123">
        <f t="shared" si="16"/>
        <v>54417237.079999998</v>
      </c>
      <c r="G360" s="123">
        <f t="shared" si="16"/>
        <v>54703748.960000001</v>
      </c>
      <c r="H360" s="123">
        <f t="shared" si="16"/>
        <v>55274807.020000003</v>
      </c>
      <c r="I360" s="123">
        <f t="shared" si="16"/>
        <v>54947312.82</v>
      </c>
      <c r="J360" s="123">
        <f t="shared" si="16"/>
        <v>55461948.030000001</v>
      </c>
      <c r="K360" s="123">
        <f t="shared" si="16"/>
        <v>56468952.910000004</v>
      </c>
      <c r="L360" s="123">
        <f t="shared" si="16"/>
        <v>57463385.509999998</v>
      </c>
      <c r="M360" s="103">
        <f t="shared" si="16"/>
        <v>58559893</v>
      </c>
      <c r="N360" s="103">
        <f t="shared" si="16"/>
        <v>59797626.600000001</v>
      </c>
      <c r="O360" s="4"/>
      <c r="P360" s="4"/>
      <c r="Q360" s="4"/>
      <c r="R360" s="4"/>
      <c r="S360" s="4"/>
    </row>
    <row r="361" spans="1:19" ht="15.75" customHeight="1">
      <c r="A361" s="52" t="s">
        <v>468</v>
      </c>
      <c r="B361" s="4"/>
      <c r="C361" s="42"/>
      <c r="D361" s="42"/>
      <c r="E361" s="42"/>
      <c r="F361" s="42"/>
      <c r="G361" s="42"/>
      <c r="H361" s="131"/>
      <c r="I361" s="42"/>
      <c r="J361" s="131"/>
      <c r="K361" s="42"/>
      <c r="L361" s="131"/>
      <c r="M361" s="42"/>
      <c r="N361" s="131"/>
      <c r="O361" s="4"/>
      <c r="P361" s="4"/>
      <c r="Q361" s="4"/>
      <c r="R361" s="4"/>
      <c r="S361" s="4"/>
    </row>
    <row r="362" spans="1:19" ht="15.75" customHeight="1">
      <c r="A362" s="49" t="s">
        <v>469</v>
      </c>
      <c r="B362" s="4"/>
      <c r="C362" s="42"/>
      <c r="D362" s="42"/>
      <c r="E362" s="42"/>
      <c r="F362" s="42"/>
      <c r="G362" s="42"/>
      <c r="H362" s="42"/>
      <c r="I362" s="42"/>
      <c r="J362" s="42"/>
      <c r="K362" s="42"/>
      <c r="L362" s="42"/>
      <c r="M362" s="42"/>
      <c r="N362" s="42"/>
      <c r="O362" s="4"/>
      <c r="P362" s="4"/>
      <c r="Q362" s="4"/>
      <c r="R362" s="4"/>
      <c r="S362" s="4"/>
    </row>
    <row r="363" spans="1:19" ht="15.75" customHeight="1">
      <c r="A363" s="15"/>
      <c r="B363" s="4"/>
      <c r="C363" s="4"/>
      <c r="D363" s="4"/>
      <c r="E363" s="4"/>
      <c r="F363" s="4"/>
      <c r="G363" s="4"/>
      <c r="H363" s="4"/>
      <c r="I363" s="4"/>
      <c r="J363" s="4"/>
      <c r="K363" s="4"/>
      <c r="L363" s="4"/>
      <c r="M363" s="4"/>
      <c r="N363" s="4"/>
      <c r="O363" s="4"/>
      <c r="P363" s="4"/>
      <c r="Q363" s="4"/>
      <c r="R363" s="4"/>
      <c r="S363" s="4"/>
    </row>
    <row r="364" spans="1:19" ht="30.75" customHeight="1">
      <c r="A364" s="38" t="s">
        <v>470</v>
      </c>
      <c r="B364" s="90" t="s">
        <v>471</v>
      </c>
      <c r="C364" s="92">
        <v>5</v>
      </c>
      <c r="D364" s="92">
        <v>5</v>
      </c>
      <c r="E364" s="93">
        <v>5</v>
      </c>
      <c r="F364" s="92">
        <v>5</v>
      </c>
      <c r="G364" s="92">
        <v>5</v>
      </c>
      <c r="H364" s="93">
        <v>5</v>
      </c>
      <c r="I364" s="92">
        <v>5</v>
      </c>
      <c r="J364" s="92">
        <v>5</v>
      </c>
      <c r="K364" s="93">
        <v>5</v>
      </c>
      <c r="L364" s="94">
        <v>5</v>
      </c>
      <c r="M364" s="92">
        <v>5</v>
      </c>
      <c r="N364" s="93">
        <v>5</v>
      </c>
      <c r="O364" s="62">
        <f>MAX(C364:N364)</f>
        <v>5</v>
      </c>
      <c r="P364" s="4"/>
      <c r="Q364" s="4"/>
      <c r="R364" s="4"/>
      <c r="S364" s="4"/>
    </row>
    <row r="365" spans="1:19" ht="15.75" customHeight="1">
      <c r="A365" s="41" t="s">
        <v>54</v>
      </c>
      <c r="B365" s="4"/>
      <c r="C365" s="42"/>
      <c r="D365" s="42"/>
      <c r="E365" s="42"/>
      <c r="F365" s="42"/>
      <c r="G365" s="42"/>
      <c r="H365" s="42"/>
      <c r="I365" s="42"/>
      <c r="J365" s="42"/>
      <c r="K365" s="42"/>
      <c r="L365" s="42"/>
      <c r="M365" s="42"/>
      <c r="N365" s="42"/>
      <c r="O365" s="4"/>
      <c r="P365" s="4"/>
      <c r="Q365" s="4"/>
      <c r="R365" s="4"/>
      <c r="S365" s="4"/>
    </row>
    <row r="366" spans="1:19" ht="15.75" customHeight="1">
      <c r="A366" s="77"/>
      <c r="B366" s="4"/>
      <c r="C366" s="4"/>
      <c r="D366" s="4"/>
      <c r="E366" s="4"/>
      <c r="F366" s="4"/>
      <c r="G366" s="4"/>
      <c r="H366" s="4"/>
      <c r="I366" s="4"/>
      <c r="J366" s="4"/>
      <c r="K366" s="4"/>
      <c r="L366" s="4"/>
      <c r="M366" s="4"/>
      <c r="N366" s="4"/>
      <c r="O366" s="4"/>
      <c r="P366" s="4"/>
      <c r="Q366" s="4"/>
      <c r="R366" s="4"/>
      <c r="S366" s="4"/>
    </row>
    <row r="367" spans="1:19" ht="15.75" customHeight="1">
      <c r="A367" s="38" t="s">
        <v>472</v>
      </c>
      <c r="B367" s="90" t="s">
        <v>473</v>
      </c>
      <c r="C367" s="95">
        <v>972615</v>
      </c>
      <c r="D367" s="95">
        <v>1085137</v>
      </c>
      <c r="E367" s="96">
        <v>1213785</v>
      </c>
      <c r="F367" s="95">
        <v>1073351</v>
      </c>
      <c r="G367" s="95">
        <v>1041115</v>
      </c>
      <c r="H367" s="96">
        <v>1226806</v>
      </c>
      <c r="I367" s="95">
        <v>1242533</v>
      </c>
      <c r="J367" s="95">
        <v>1250645</v>
      </c>
      <c r="K367" s="96">
        <v>1201977</v>
      </c>
      <c r="L367" s="97">
        <v>1181304</v>
      </c>
      <c r="M367" s="95">
        <v>1084351</v>
      </c>
      <c r="N367" s="96">
        <v>1099872</v>
      </c>
      <c r="O367" s="98">
        <f>SUM(C367:N367)</f>
        <v>13673491</v>
      </c>
      <c r="P367" s="4"/>
      <c r="Q367" s="4"/>
      <c r="R367" s="4"/>
      <c r="S367" s="4"/>
    </row>
    <row r="368" spans="1:19" ht="15.75" customHeight="1">
      <c r="A368" s="41" t="s">
        <v>54</v>
      </c>
      <c r="B368" s="4"/>
      <c r="C368" s="42"/>
      <c r="D368" s="101"/>
      <c r="E368" s="42"/>
      <c r="F368" s="101"/>
      <c r="G368" s="42"/>
      <c r="H368" s="101"/>
      <c r="I368" s="42"/>
      <c r="J368" s="101"/>
      <c r="K368" s="42"/>
      <c r="L368" s="101"/>
      <c r="M368" s="42"/>
      <c r="N368" s="101"/>
      <c r="O368" s="4"/>
      <c r="P368" s="4"/>
      <c r="Q368" s="4"/>
      <c r="R368" s="4"/>
      <c r="S368" s="4"/>
    </row>
    <row r="369" spans="1:19" ht="15.75" customHeight="1">
      <c r="A369" s="44" t="s">
        <v>474</v>
      </c>
      <c r="B369" s="4"/>
      <c r="C369" s="42"/>
      <c r="D369" s="42"/>
      <c r="E369" s="42"/>
      <c r="F369" s="42"/>
      <c r="G369" s="42"/>
      <c r="H369" s="42"/>
      <c r="I369" s="42"/>
      <c r="J369" s="42"/>
      <c r="K369" s="42"/>
      <c r="L369" s="42"/>
      <c r="M369" s="42"/>
      <c r="N369" s="42"/>
      <c r="O369" s="4"/>
      <c r="P369" s="4"/>
      <c r="Q369" s="4"/>
      <c r="R369" s="4"/>
      <c r="S369" s="4"/>
    </row>
    <row r="370" spans="1:19" ht="15.75" customHeight="1">
      <c r="A370" s="15"/>
      <c r="B370" s="4"/>
      <c r="C370" s="4"/>
      <c r="D370" s="4"/>
      <c r="E370" s="4"/>
      <c r="F370" s="4"/>
      <c r="G370" s="4"/>
      <c r="H370" s="4"/>
      <c r="I370" s="4"/>
      <c r="J370" s="4"/>
      <c r="K370" s="4"/>
      <c r="L370" s="4"/>
      <c r="M370" s="4"/>
      <c r="N370" s="4"/>
      <c r="O370" s="4"/>
      <c r="P370" s="4"/>
      <c r="Q370" s="4"/>
      <c r="R370" s="4"/>
      <c r="S370" s="4"/>
    </row>
    <row r="371" spans="1:19" ht="15.75" customHeight="1">
      <c r="A371" s="54" t="s">
        <v>475</v>
      </c>
      <c r="B371" s="90" t="s">
        <v>476</v>
      </c>
      <c r="C371" s="95">
        <v>126992</v>
      </c>
      <c r="D371" s="95">
        <v>136788</v>
      </c>
      <c r="E371" s="96">
        <v>151314</v>
      </c>
      <c r="F371" s="95">
        <v>142801</v>
      </c>
      <c r="G371" s="95">
        <v>131938</v>
      </c>
      <c r="H371" s="96">
        <v>130610</v>
      </c>
      <c r="I371" s="95">
        <v>147942</v>
      </c>
      <c r="J371" s="95">
        <v>147724</v>
      </c>
      <c r="K371" s="96">
        <v>143093</v>
      </c>
      <c r="L371" s="97">
        <v>143009</v>
      </c>
      <c r="M371" s="95">
        <v>145566</v>
      </c>
      <c r="N371" s="96">
        <v>131587</v>
      </c>
      <c r="O371" s="98">
        <f>SUM(C371:N371)</f>
        <v>1679364</v>
      </c>
      <c r="P371" s="4"/>
      <c r="Q371" s="4"/>
      <c r="R371" s="4"/>
      <c r="S371" s="4"/>
    </row>
    <row r="372" spans="1:19" ht="15.75" customHeight="1">
      <c r="A372" s="41" t="s">
        <v>54</v>
      </c>
      <c r="B372" s="4"/>
      <c r="C372" s="42"/>
      <c r="D372" s="101"/>
      <c r="E372" s="42"/>
      <c r="F372" s="101"/>
      <c r="G372" s="42"/>
      <c r="H372" s="101"/>
      <c r="I372" s="42"/>
      <c r="J372" s="101"/>
      <c r="K372" s="42"/>
      <c r="L372" s="101"/>
      <c r="M372" s="42"/>
      <c r="N372" s="101"/>
      <c r="O372" s="4"/>
      <c r="P372" s="4"/>
      <c r="Q372" s="4"/>
      <c r="R372" s="4"/>
      <c r="S372" s="4"/>
    </row>
    <row r="373" spans="1:19" ht="15.75" customHeight="1">
      <c r="A373" s="44" t="s">
        <v>477</v>
      </c>
      <c r="B373" s="4"/>
      <c r="C373" s="42"/>
      <c r="D373" s="42"/>
      <c r="E373" s="42"/>
      <c r="F373" s="42"/>
      <c r="G373" s="42"/>
      <c r="H373" s="42"/>
      <c r="I373" s="42"/>
      <c r="J373" s="42"/>
      <c r="K373" s="42"/>
      <c r="L373" s="42"/>
      <c r="M373" s="42"/>
      <c r="N373" s="42"/>
      <c r="O373" s="4"/>
      <c r="P373" s="4"/>
      <c r="Q373" s="4"/>
      <c r="R373" s="4"/>
      <c r="S373" s="4"/>
    </row>
    <row r="374" spans="1:19" ht="15.75" customHeight="1">
      <c r="A374" s="15"/>
      <c r="B374" s="4"/>
      <c r="C374" s="4"/>
      <c r="D374" s="4"/>
      <c r="E374" s="4"/>
      <c r="F374" s="4"/>
      <c r="G374" s="4"/>
      <c r="H374" s="4"/>
      <c r="I374" s="4"/>
      <c r="J374" s="4"/>
      <c r="K374" s="4"/>
      <c r="L374" s="4"/>
      <c r="M374" s="4"/>
      <c r="N374" s="4"/>
      <c r="O374" s="4"/>
      <c r="P374" s="4"/>
      <c r="Q374" s="4"/>
      <c r="R374" s="4"/>
      <c r="S374" s="4"/>
    </row>
    <row r="375" spans="1:19" ht="15.75" customHeight="1">
      <c r="A375" s="54" t="s">
        <v>478</v>
      </c>
      <c r="B375" s="90" t="s">
        <v>479</v>
      </c>
      <c r="C375" s="95">
        <v>96129</v>
      </c>
      <c r="D375" s="95">
        <v>95928</v>
      </c>
      <c r="E375" s="96">
        <v>119301</v>
      </c>
      <c r="F375" s="95">
        <v>113509</v>
      </c>
      <c r="G375" s="95">
        <v>110355</v>
      </c>
      <c r="H375" s="96">
        <v>203047</v>
      </c>
      <c r="I375" s="95">
        <v>144023</v>
      </c>
      <c r="J375" s="95">
        <v>136616</v>
      </c>
      <c r="K375" s="96">
        <v>133864</v>
      </c>
      <c r="L375" s="97">
        <v>133616</v>
      </c>
      <c r="M375" s="95">
        <v>115635</v>
      </c>
      <c r="N375" s="96">
        <v>116014</v>
      </c>
      <c r="O375" s="98">
        <f>SUM(C375:N375)</f>
        <v>1518037</v>
      </c>
      <c r="P375" s="4"/>
      <c r="Q375" s="4"/>
      <c r="R375" s="4"/>
      <c r="S375" s="4"/>
    </row>
    <row r="376" spans="1:19" ht="15.75" customHeight="1">
      <c r="A376" s="41" t="s">
        <v>54</v>
      </c>
      <c r="B376" s="4"/>
      <c r="C376" s="42"/>
      <c r="D376" s="101"/>
      <c r="E376" s="42"/>
      <c r="F376" s="101"/>
      <c r="G376" s="42"/>
      <c r="H376" s="101"/>
      <c r="I376" s="42"/>
      <c r="J376" s="101"/>
      <c r="K376" s="42"/>
      <c r="L376" s="101"/>
      <c r="M376" s="42"/>
      <c r="N376" s="101"/>
      <c r="O376" s="4"/>
      <c r="P376" s="4"/>
      <c r="Q376" s="4"/>
      <c r="R376" s="4"/>
      <c r="S376" s="4"/>
    </row>
    <row r="377" spans="1:19" ht="15.75" customHeight="1">
      <c r="A377" s="44" t="s">
        <v>480</v>
      </c>
      <c r="B377" s="4"/>
      <c r="C377" s="42"/>
      <c r="D377" s="42"/>
      <c r="E377" s="42"/>
      <c r="F377" s="42"/>
      <c r="G377" s="42"/>
      <c r="H377" s="42"/>
      <c r="I377" s="42"/>
      <c r="J377" s="42"/>
      <c r="K377" s="42"/>
      <c r="L377" s="42"/>
      <c r="M377" s="42"/>
      <c r="N377" s="42"/>
      <c r="O377" s="4"/>
      <c r="P377" s="4"/>
      <c r="Q377" s="4"/>
      <c r="R377" s="4"/>
      <c r="S377" s="4"/>
    </row>
    <row r="378" spans="1:19" ht="15.75" customHeight="1">
      <c r="A378" s="15"/>
      <c r="B378" s="4"/>
      <c r="C378" s="4"/>
      <c r="D378" s="4"/>
      <c r="E378" s="4"/>
      <c r="F378" s="4"/>
      <c r="G378" s="4"/>
      <c r="H378" s="4"/>
      <c r="I378" s="4"/>
      <c r="J378" s="4"/>
      <c r="K378" s="4"/>
      <c r="L378" s="4"/>
      <c r="M378" s="4"/>
      <c r="N378" s="4"/>
      <c r="O378" s="4"/>
      <c r="P378" s="4"/>
      <c r="Q378" s="4"/>
      <c r="R378" s="4"/>
      <c r="S378" s="4"/>
    </row>
    <row r="379" spans="1:19" ht="15.75" customHeight="1">
      <c r="A379" s="54" t="s">
        <v>481</v>
      </c>
      <c r="B379" s="90" t="s">
        <v>482</v>
      </c>
      <c r="C379" s="95">
        <v>74285</v>
      </c>
      <c r="D379" s="95">
        <v>85053</v>
      </c>
      <c r="E379" s="96">
        <v>89900</v>
      </c>
      <c r="F379" s="95">
        <v>81296</v>
      </c>
      <c r="G379" s="95">
        <v>77392</v>
      </c>
      <c r="H379" s="96">
        <v>76510</v>
      </c>
      <c r="I379" s="95">
        <v>92709</v>
      </c>
      <c r="J379" s="95">
        <v>94473</v>
      </c>
      <c r="K379" s="96">
        <v>92700</v>
      </c>
      <c r="L379" s="97">
        <v>91932</v>
      </c>
      <c r="M379" s="95">
        <v>81296</v>
      </c>
      <c r="N379" s="96">
        <v>83914</v>
      </c>
      <c r="O379" s="98">
        <f>SUM(C379:N379)</f>
        <v>1021460</v>
      </c>
      <c r="P379" s="4"/>
      <c r="Q379" s="4"/>
      <c r="R379" s="4"/>
      <c r="S379" s="4"/>
    </row>
    <row r="380" spans="1:19" ht="15.75" customHeight="1">
      <c r="A380" s="41" t="s">
        <v>54</v>
      </c>
      <c r="B380" s="4"/>
      <c r="C380" s="42"/>
      <c r="D380" s="101"/>
      <c r="E380" s="42"/>
      <c r="F380" s="101"/>
      <c r="G380" s="42"/>
      <c r="H380" s="101"/>
      <c r="I380" s="42"/>
      <c r="J380" s="101"/>
      <c r="K380" s="42"/>
      <c r="L380" s="101"/>
      <c r="M380" s="42"/>
      <c r="N380" s="101"/>
      <c r="O380" s="4"/>
      <c r="P380" s="4"/>
      <c r="Q380" s="4"/>
      <c r="R380" s="4"/>
      <c r="S380" s="4"/>
    </row>
    <row r="381" spans="1:19" ht="15.75" customHeight="1">
      <c r="A381" s="44" t="s">
        <v>483</v>
      </c>
      <c r="B381" s="4"/>
      <c r="C381" s="42"/>
      <c r="D381" s="42"/>
      <c r="E381" s="42"/>
      <c r="F381" s="42"/>
      <c r="G381" s="42"/>
      <c r="H381" s="42"/>
      <c r="I381" s="42"/>
      <c r="J381" s="42"/>
      <c r="K381" s="42"/>
      <c r="L381" s="42"/>
      <c r="M381" s="42"/>
      <c r="N381" s="42"/>
      <c r="O381" s="4"/>
      <c r="P381" s="4"/>
      <c r="Q381" s="4"/>
      <c r="R381" s="4"/>
      <c r="S381" s="4"/>
    </row>
    <row r="382" spans="1:19" ht="15.75" customHeight="1">
      <c r="A382" s="15"/>
      <c r="B382" s="4"/>
      <c r="C382" s="4"/>
      <c r="D382" s="4"/>
      <c r="E382" s="4"/>
      <c r="F382" s="4"/>
      <c r="G382" s="4"/>
      <c r="H382" s="4"/>
      <c r="I382" s="4"/>
      <c r="J382" s="4"/>
      <c r="K382" s="4"/>
      <c r="L382" s="4"/>
      <c r="M382" s="4"/>
      <c r="N382" s="4"/>
      <c r="O382" s="4"/>
      <c r="P382" s="4"/>
      <c r="Q382" s="4"/>
      <c r="R382" s="4"/>
      <c r="S382" s="4"/>
    </row>
    <row r="383" spans="1:19" ht="15.75" customHeight="1">
      <c r="A383" s="38" t="s">
        <v>484</v>
      </c>
      <c r="B383" s="90" t="s">
        <v>485</v>
      </c>
      <c r="C383" s="95">
        <v>30937</v>
      </c>
      <c r="D383" s="95">
        <v>29247</v>
      </c>
      <c r="E383" s="96">
        <v>41396</v>
      </c>
      <c r="F383" s="95">
        <v>38645</v>
      </c>
      <c r="G383" s="95">
        <v>35060</v>
      </c>
      <c r="H383" s="96">
        <v>38914</v>
      </c>
      <c r="I383" s="95">
        <v>44280</v>
      </c>
      <c r="J383" s="95">
        <v>41117</v>
      </c>
      <c r="K383" s="96">
        <v>31319</v>
      </c>
      <c r="L383" s="97">
        <v>35525</v>
      </c>
      <c r="M383" s="95">
        <v>39326</v>
      </c>
      <c r="N383" s="96">
        <v>37528</v>
      </c>
      <c r="O383" s="98">
        <f>SUM(C383:N383)</f>
        <v>443294</v>
      </c>
      <c r="P383" s="4"/>
      <c r="Q383" s="4"/>
      <c r="R383" s="4"/>
      <c r="S383" s="4"/>
    </row>
    <row r="384" spans="1:19" ht="15.75" customHeight="1">
      <c r="A384" s="41" t="s">
        <v>54</v>
      </c>
      <c r="B384" s="4"/>
      <c r="C384" s="42"/>
      <c r="D384" s="101"/>
      <c r="E384" s="42"/>
      <c r="F384" s="101"/>
      <c r="G384" s="42"/>
      <c r="H384" s="101"/>
      <c r="I384" s="42"/>
      <c r="J384" s="101"/>
      <c r="K384" s="42"/>
      <c r="L384" s="101"/>
      <c r="M384" s="42"/>
      <c r="N384" s="101"/>
      <c r="O384" s="4"/>
      <c r="P384" s="4"/>
      <c r="Q384" s="4"/>
      <c r="R384" s="4"/>
      <c r="S384" s="4"/>
    </row>
    <row r="385" spans="1:19" ht="15.75" customHeight="1">
      <c r="A385" s="44" t="s">
        <v>486</v>
      </c>
      <c r="B385" s="4"/>
      <c r="C385" s="42"/>
      <c r="D385" s="42"/>
      <c r="E385" s="42"/>
      <c r="F385" s="42"/>
      <c r="G385" s="42"/>
      <c r="H385" s="42"/>
      <c r="I385" s="42"/>
      <c r="J385" s="42"/>
      <c r="K385" s="42"/>
      <c r="L385" s="42"/>
      <c r="M385" s="42"/>
      <c r="N385" s="42"/>
      <c r="O385" s="4"/>
      <c r="P385" s="4"/>
      <c r="Q385" s="4"/>
      <c r="R385" s="4"/>
      <c r="S385" s="4"/>
    </row>
    <row r="386" spans="1:19" ht="15.75" customHeight="1">
      <c r="A386" s="15"/>
      <c r="B386" s="4"/>
      <c r="C386" s="4"/>
      <c r="D386" s="4"/>
      <c r="E386" s="4"/>
      <c r="F386" s="4"/>
      <c r="G386" s="4"/>
      <c r="H386" s="4"/>
      <c r="I386" s="4"/>
      <c r="J386" s="4"/>
      <c r="K386" s="4"/>
      <c r="L386" s="4"/>
      <c r="M386" s="4"/>
      <c r="N386" s="4"/>
      <c r="O386" s="4"/>
      <c r="P386" s="4"/>
      <c r="Q386" s="4"/>
      <c r="R386" s="4"/>
      <c r="S386" s="4"/>
    </row>
    <row r="387" spans="1:19" ht="15.75" customHeight="1">
      <c r="A387" s="111" t="s">
        <v>487</v>
      </c>
      <c r="B387" s="4"/>
      <c r="C387" s="103">
        <f t="shared" ref="C387:N387" si="17">C367+C371+C375+C379+C383</f>
        <v>1300958</v>
      </c>
      <c r="D387" s="103">
        <f t="shared" si="17"/>
        <v>1432153</v>
      </c>
      <c r="E387" s="103">
        <f t="shared" si="17"/>
        <v>1615696</v>
      </c>
      <c r="F387" s="103">
        <f t="shared" si="17"/>
        <v>1449602</v>
      </c>
      <c r="G387" s="103">
        <f t="shared" si="17"/>
        <v>1395860</v>
      </c>
      <c r="H387" s="103">
        <f t="shared" si="17"/>
        <v>1675887</v>
      </c>
      <c r="I387" s="103">
        <f t="shared" si="17"/>
        <v>1671487</v>
      </c>
      <c r="J387" s="103">
        <f t="shared" si="17"/>
        <v>1670575</v>
      </c>
      <c r="K387" s="103">
        <f t="shared" si="17"/>
        <v>1602953</v>
      </c>
      <c r="L387" s="104">
        <f t="shared" si="17"/>
        <v>1585386</v>
      </c>
      <c r="M387" s="103">
        <f t="shared" si="17"/>
        <v>1466174</v>
      </c>
      <c r="N387" s="103">
        <f t="shared" si="17"/>
        <v>1468915</v>
      </c>
      <c r="O387" s="4"/>
      <c r="P387" s="4"/>
      <c r="Q387" s="4"/>
      <c r="R387" s="4"/>
      <c r="S387" s="4"/>
    </row>
    <row r="388" spans="1:19" ht="15.75" customHeight="1">
      <c r="A388" s="111" t="s">
        <v>1</v>
      </c>
      <c r="B388" s="4"/>
      <c r="C388" s="42"/>
      <c r="D388" s="101"/>
      <c r="E388" s="42"/>
      <c r="F388" s="101"/>
      <c r="G388" s="42"/>
      <c r="H388" s="101"/>
      <c r="I388" s="42"/>
      <c r="J388" s="101"/>
      <c r="K388" s="42"/>
      <c r="L388" s="101"/>
      <c r="M388" s="42"/>
      <c r="N388" s="101"/>
      <c r="O388" s="4"/>
      <c r="P388" s="4"/>
      <c r="Q388" s="4"/>
      <c r="R388" s="4"/>
      <c r="S388" s="4"/>
    </row>
    <row r="389" spans="1:19" ht="15.75" customHeight="1">
      <c r="A389" s="44" t="s">
        <v>488</v>
      </c>
      <c r="B389" s="4"/>
      <c r="C389" s="42"/>
      <c r="D389" s="42"/>
      <c r="E389" s="42"/>
      <c r="F389" s="42"/>
      <c r="G389" s="42"/>
      <c r="H389" s="42"/>
      <c r="I389" s="42"/>
      <c r="J389" s="42"/>
      <c r="K389" s="42"/>
      <c r="L389" s="42"/>
      <c r="M389" s="42"/>
      <c r="N389" s="42"/>
      <c r="O389" s="4"/>
      <c r="P389" s="4"/>
      <c r="Q389" s="4"/>
      <c r="R389" s="4"/>
      <c r="S389" s="4"/>
    </row>
    <row r="390" spans="1:19" ht="15.75" customHeight="1">
      <c r="A390" s="15"/>
      <c r="B390" s="4"/>
      <c r="C390" s="42"/>
      <c r="D390" s="42"/>
      <c r="E390" s="42"/>
      <c r="F390" s="42"/>
      <c r="G390" s="42"/>
      <c r="H390" s="42"/>
      <c r="I390" s="42"/>
      <c r="J390" s="42"/>
      <c r="K390" s="42"/>
      <c r="L390" s="42"/>
      <c r="M390" s="42"/>
      <c r="N390" s="42"/>
      <c r="O390" s="4"/>
      <c r="P390" s="4"/>
      <c r="Q390" s="4"/>
      <c r="R390" s="4"/>
      <c r="S390" s="4"/>
    </row>
    <row r="391" spans="1:19" ht="15.75" customHeight="1">
      <c r="A391" s="132" t="s">
        <v>489</v>
      </c>
      <c r="B391" s="4"/>
      <c r="C391" s="42"/>
      <c r="D391" s="42"/>
      <c r="E391" s="42"/>
      <c r="F391" s="42"/>
      <c r="G391" s="42"/>
      <c r="H391" s="42"/>
      <c r="I391" s="42"/>
      <c r="J391" s="42"/>
      <c r="K391" s="42"/>
      <c r="L391" s="42"/>
      <c r="M391" s="42"/>
      <c r="N391" s="42"/>
      <c r="O391" s="4"/>
      <c r="P391" s="4"/>
      <c r="Q391" s="4"/>
      <c r="R391" s="4"/>
      <c r="S391" s="4"/>
    </row>
    <row r="392" spans="1:19" ht="15.75" customHeight="1">
      <c r="A392" s="15"/>
      <c r="B392" s="4"/>
      <c r="C392" s="4"/>
      <c r="D392" s="4"/>
      <c r="E392" s="4"/>
      <c r="F392" s="4"/>
      <c r="G392" s="4"/>
      <c r="H392" s="4"/>
      <c r="I392" s="4"/>
      <c r="J392" s="42"/>
      <c r="K392" s="42"/>
      <c r="L392" s="42"/>
      <c r="M392" s="42"/>
      <c r="N392" s="42"/>
      <c r="O392" s="4"/>
      <c r="P392" s="4"/>
      <c r="Q392" s="4"/>
      <c r="R392" s="4"/>
      <c r="S392" s="4"/>
    </row>
    <row r="393" spans="1:19" ht="15.75" customHeight="1">
      <c r="A393" s="79" t="s">
        <v>49</v>
      </c>
      <c r="B393" s="4"/>
      <c r="C393" s="133"/>
      <c r="D393" s="134"/>
      <c r="E393" s="134"/>
      <c r="F393" s="134"/>
      <c r="G393" s="134"/>
      <c r="H393" s="134"/>
      <c r="I393" s="134"/>
      <c r="J393" s="135"/>
      <c r="K393" s="135"/>
      <c r="L393" s="135"/>
      <c r="M393" s="135"/>
      <c r="N393" s="136"/>
      <c r="O393" s="4"/>
      <c r="P393" s="4"/>
      <c r="Q393" s="4"/>
      <c r="R393" s="4"/>
      <c r="S393" s="4"/>
    </row>
    <row r="394" spans="1:19" ht="15.75" customHeight="1">
      <c r="A394" s="77" t="s">
        <v>50</v>
      </c>
      <c r="B394" s="4"/>
      <c r="C394" s="83"/>
      <c r="D394" s="84"/>
      <c r="E394" s="84"/>
      <c r="F394" s="84"/>
      <c r="G394" s="84"/>
      <c r="H394" s="84"/>
      <c r="I394" s="84"/>
      <c r="J394" s="84"/>
      <c r="K394" s="84"/>
      <c r="L394" s="84"/>
      <c r="M394" s="84"/>
      <c r="N394" s="86"/>
      <c r="O394" s="4"/>
      <c r="P394" s="4"/>
      <c r="Q394" s="4"/>
      <c r="R394" s="4"/>
      <c r="S394" s="4"/>
    </row>
    <row r="395" spans="1:19" ht="15.75" customHeight="1">
      <c r="A395" s="15"/>
      <c r="B395" s="89"/>
      <c r="C395" s="42"/>
      <c r="D395" s="42"/>
      <c r="E395" s="42"/>
      <c r="F395" s="42"/>
      <c r="G395" s="42"/>
      <c r="H395" s="42"/>
      <c r="I395" s="42"/>
      <c r="J395" s="42"/>
      <c r="K395" s="42"/>
      <c r="L395" s="21"/>
      <c r="M395" s="21"/>
      <c r="N395" s="21"/>
      <c r="O395" s="21"/>
      <c r="P395" s="4"/>
      <c r="Q395" s="4"/>
      <c r="R395" s="4"/>
      <c r="S395" s="4"/>
    </row>
    <row r="396" spans="1:19" ht="15.75" customHeight="1">
      <c r="A396" s="15"/>
      <c r="B396" s="89"/>
      <c r="C396" s="42"/>
      <c r="D396" s="42"/>
      <c r="E396" s="42"/>
      <c r="F396" s="42"/>
      <c r="G396" s="42"/>
      <c r="H396" s="42"/>
      <c r="I396" s="42"/>
      <c r="J396" s="42"/>
      <c r="K396" s="42"/>
      <c r="L396" s="21"/>
      <c r="M396" s="21"/>
      <c r="N396" s="21"/>
      <c r="O396" s="21"/>
      <c r="P396" s="4"/>
      <c r="Q396" s="4"/>
      <c r="R396" s="4"/>
      <c r="S396" s="4"/>
    </row>
    <row r="397" spans="1:19" ht="15.75" customHeight="1">
      <c r="A397" s="15"/>
      <c r="B397" s="89"/>
      <c r="C397" s="42"/>
      <c r="D397" s="42"/>
      <c r="E397" s="42"/>
      <c r="F397" s="42"/>
      <c r="G397" s="42"/>
      <c r="H397" s="42"/>
      <c r="I397" s="42"/>
      <c r="J397" s="42"/>
      <c r="K397" s="42"/>
      <c r="L397" s="21"/>
      <c r="M397" s="21"/>
      <c r="N397" s="21"/>
      <c r="O397" s="21"/>
      <c r="P397" s="4"/>
      <c r="Q397" s="4"/>
      <c r="R397" s="4"/>
      <c r="S397" s="4"/>
    </row>
    <row r="398" spans="1:19" ht="15.75" customHeight="1">
      <c r="A398" s="15"/>
      <c r="B398" s="89"/>
      <c r="C398" s="42"/>
      <c r="D398" s="42"/>
      <c r="E398" s="42"/>
      <c r="F398" s="42"/>
      <c r="G398" s="42"/>
      <c r="H398" s="42"/>
      <c r="I398" s="42"/>
      <c r="J398" s="42"/>
      <c r="K398" s="42"/>
      <c r="L398" s="21"/>
      <c r="M398" s="21"/>
      <c r="N398" s="21"/>
      <c r="O398" s="21"/>
      <c r="P398" s="4"/>
      <c r="Q398" s="4"/>
      <c r="R398" s="4"/>
      <c r="S398" s="4"/>
    </row>
    <row r="399" spans="1:19" ht="15.75" customHeight="1">
      <c r="A399" s="15"/>
      <c r="B399" s="89"/>
      <c r="C399" s="42"/>
      <c r="D399" s="42"/>
      <c r="E399" s="42"/>
      <c r="F399" s="42"/>
      <c r="G399" s="42"/>
      <c r="H399" s="42"/>
      <c r="I399" s="42"/>
      <c r="J399" s="42"/>
      <c r="K399" s="42"/>
      <c r="L399" s="21"/>
      <c r="M399" s="21"/>
      <c r="N399" s="21"/>
      <c r="O399" s="21"/>
      <c r="P399" s="4"/>
      <c r="Q399" s="4"/>
      <c r="R399" s="4"/>
      <c r="S399" s="4"/>
    </row>
    <row r="400" spans="1:19" ht="15.75" customHeight="1">
      <c r="A400" s="15"/>
      <c r="B400" s="89"/>
      <c r="C400" s="42"/>
      <c r="D400" s="42"/>
      <c r="E400" s="42"/>
      <c r="F400" s="42"/>
      <c r="G400" s="42"/>
      <c r="H400" s="42"/>
      <c r="I400" s="42"/>
      <c r="J400" s="42"/>
      <c r="K400" s="42"/>
      <c r="L400" s="21"/>
      <c r="M400" s="21"/>
      <c r="N400" s="21"/>
      <c r="O400" s="21"/>
      <c r="P400" s="4"/>
      <c r="Q400" s="4"/>
      <c r="R400" s="4"/>
      <c r="S400" s="4"/>
    </row>
  </sheetData>
  <autoFilter ref="A3:N394"/>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X45"/>
  <sheetViews>
    <sheetView workbookViewId="0">
      <pane xSplit="1" ySplit="2" topLeftCell="B3" activePane="bottomRight" state="frozen"/>
      <selection activeCell="P18" sqref="P18"/>
      <selection pane="topRight" activeCell="P18" sqref="P18"/>
      <selection pane="bottomLeft" activeCell="P18" sqref="P18"/>
      <selection pane="bottomRight" activeCell="N11" sqref="N11"/>
    </sheetView>
  </sheetViews>
  <sheetFormatPr baseColWidth="10" defaultColWidth="14.42578125" defaultRowHeight="15" customHeight="1"/>
  <cols>
    <col min="1" max="1" width="67.28515625" customWidth="1"/>
    <col min="2" max="2" width="12.140625" customWidth="1"/>
    <col min="3" max="14" width="13.5703125" customWidth="1"/>
    <col min="15" max="24" width="11" customWidth="1"/>
  </cols>
  <sheetData>
    <row r="1" spans="1:24" ht="23.25">
      <c r="A1" s="88" t="s">
        <v>490</v>
      </c>
      <c r="B1" s="4"/>
      <c r="C1" s="4"/>
      <c r="D1" s="4"/>
      <c r="E1" s="4"/>
      <c r="F1" s="4"/>
      <c r="G1" s="4"/>
      <c r="H1" s="4"/>
      <c r="I1" s="4"/>
      <c r="J1" s="4"/>
      <c r="K1" s="4"/>
      <c r="L1" s="4"/>
      <c r="M1" s="4"/>
      <c r="N1" s="4"/>
      <c r="O1" s="4"/>
      <c r="P1" s="4"/>
      <c r="Q1" s="4"/>
      <c r="R1" s="4"/>
      <c r="S1" s="4"/>
      <c r="T1" s="4"/>
      <c r="U1" s="4"/>
      <c r="V1" s="4"/>
      <c r="W1" s="4"/>
      <c r="X1" s="4"/>
    </row>
    <row r="2" spans="1:24">
      <c r="A2" s="15"/>
      <c r="B2" s="137" t="s">
        <v>3</v>
      </c>
      <c r="C2" s="6">
        <v>45292</v>
      </c>
      <c r="D2" s="6">
        <v>45323</v>
      </c>
      <c r="E2" s="7">
        <v>45352</v>
      </c>
      <c r="F2" s="6">
        <v>45383</v>
      </c>
      <c r="G2" s="6">
        <v>45413</v>
      </c>
      <c r="H2" s="7">
        <v>45444</v>
      </c>
      <c r="I2" s="6">
        <v>45474</v>
      </c>
      <c r="J2" s="6">
        <v>45505</v>
      </c>
      <c r="K2" s="7">
        <v>45536</v>
      </c>
      <c r="L2" s="6">
        <v>45566</v>
      </c>
      <c r="M2" s="6">
        <v>45597</v>
      </c>
      <c r="N2" s="7">
        <v>45627</v>
      </c>
      <c r="O2" s="4"/>
      <c r="P2" s="4"/>
      <c r="Q2" s="4"/>
      <c r="R2" s="4"/>
      <c r="S2" s="4"/>
      <c r="T2" s="4"/>
      <c r="U2" s="4"/>
      <c r="V2" s="4"/>
      <c r="W2" s="4"/>
      <c r="X2" s="4"/>
    </row>
    <row r="3" spans="1:24" ht="60">
      <c r="A3" s="54" t="s">
        <v>491</v>
      </c>
      <c r="B3" s="138" t="s">
        <v>492</v>
      </c>
      <c r="C3" s="95">
        <v>2773452</v>
      </c>
      <c r="D3" s="95">
        <v>2344322</v>
      </c>
      <c r="E3" s="96">
        <v>2336337</v>
      </c>
      <c r="F3" s="95">
        <v>2339238</v>
      </c>
      <c r="G3" s="95">
        <v>2748317</v>
      </c>
      <c r="H3" s="96">
        <v>2507534</v>
      </c>
      <c r="I3" s="95">
        <v>2094636</v>
      </c>
      <c r="J3" s="95">
        <v>2002396</v>
      </c>
      <c r="K3" s="96">
        <v>2291206</v>
      </c>
      <c r="L3" s="95">
        <v>2366952</v>
      </c>
      <c r="M3" s="95">
        <v>2444683</v>
      </c>
      <c r="N3" s="96">
        <v>2842675</v>
      </c>
      <c r="O3" s="4"/>
      <c r="P3" s="4"/>
      <c r="Q3" s="4"/>
      <c r="R3" s="4"/>
      <c r="S3" s="4"/>
      <c r="T3" s="4"/>
      <c r="U3" s="4"/>
      <c r="V3" s="4"/>
      <c r="W3" s="4"/>
      <c r="X3" s="4"/>
    </row>
    <row r="4" spans="1:24">
      <c r="A4" s="41" t="s">
        <v>54</v>
      </c>
      <c r="B4" s="4"/>
      <c r="C4" s="4"/>
      <c r="D4" s="4"/>
      <c r="E4" s="4"/>
      <c r="F4" s="4"/>
      <c r="G4" s="4"/>
      <c r="H4" s="4"/>
      <c r="I4" s="4"/>
      <c r="J4" s="4"/>
      <c r="K4" s="4"/>
      <c r="L4" s="4"/>
      <c r="M4" s="4"/>
      <c r="N4" s="4"/>
      <c r="O4" s="4"/>
      <c r="P4" s="4"/>
      <c r="Q4" s="4"/>
      <c r="R4" s="4"/>
      <c r="S4" s="4"/>
      <c r="T4" s="4"/>
      <c r="U4" s="4"/>
      <c r="V4" s="4"/>
      <c r="W4" s="4"/>
      <c r="X4" s="4"/>
    </row>
    <row r="5" spans="1:24" ht="73.5" customHeight="1">
      <c r="A5" s="44" t="s">
        <v>493</v>
      </c>
      <c r="B5" s="117"/>
      <c r="C5" s="117"/>
      <c r="D5" s="117"/>
      <c r="E5" s="117"/>
      <c r="F5" s="117"/>
      <c r="G5" s="117"/>
      <c r="H5" s="117"/>
      <c r="I5" s="117"/>
      <c r="J5" s="117"/>
      <c r="K5" s="117"/>
      <c r="L5" s="117"/>
      <c r="M5" s="117"/>
      <c r="N5" s="117"/>
      <c r="O5" s="117"/>
      <c r="P5" s="117"/>
      <c r="Q5" s="117"/>
      <c r="R5" s="117"/>
      <c r="S5" s="117"/>
      <c r="T5" s="117"/>
      <c r="U5" s="117"/>
      <c r="V5" s="117"/>
      <c r="W5" s="117"/>
      <c r="X5" s="117"/>
    </row>
    <row r="6" spans="1:24" ht="73.5" customHeight="1">
      <c r="A6" s="44"/>
      <c r="B6" s="4"/>
      <c r="C6" s="4"/>
      <c r="D6" s="4"/>
      <c r="E6" s="4"/>
      <c r="F6" s="139"/>
      <c r="G6" s="4"/>
      <c r="H6" s="4"/>
      <c r="I6" s="4"/>
      <c r="J6" s="4"/>
      <c r="K6" s="4"/>
      <c r="L6" s="4"/>
      <c r="M6" s="4"/>
      <c r="N6" s="4"/>
      <c r="O6" s="4"/>
      <c r="P6" s="4"/>
      <c r="Q6" s="4"/>
      <c r="R6" s="4"/>
      <c r="S6" s="4"/>
      <c r="T6" s="4"/>
      <c r="U6" s="4"/>
      <c r="V6" s="4"/>
      <c r="W6" s="4"/>
      <c r="X6" s="4"/>
    </row>
    <row r="7" spans="1:24">
      <c r="A7" s="140" t="s">
        <v>494</v>
      </c>
      <c r="B7" s="4"/>
      <c r="C7" s="4"/>
      <c r="D7" s="4"/>
      <c r="E7" s="4"/>
      <c r="F7" s="4"/>
      <c r="G7" s="4"/>
      <c r="H7" s="4"/>
      <c r="I7" s="4"/>
      <c r="J7" s="4"/>
      <c r="K7" s="4"/>
      <c r="L7" s="4"/>
      <c r="M7" s="4"/>
      <c r="N7" s="4"/>
      <c r="O7" s="4"/>
      <c r="P7" s="4"/>
      <c r="Q7" s="4"/>
      <c r="R7" s="4"/>
      <c r="S7" s="4"/>
      <c r="T7" s="4"/>
      <c r="U7" s="4"/>
      <c r="V7" s="4"/>
      <c r="W7" s="4"/>
      <c r="X7" s="4"/>
    </row>
    <row r="8" spans="1:24" ht="30">
      <c r="A8" s="140" t="s">
        <v>495</v>
      </c>
      <c r="B8" s="4"/>
      <c r="C8" s="4"/>
      <c r="D8" s="4"/>
      <c r="E8" s="4"/>
      <c r="F8" s="4"/>
      <c r="G8" s="4"/>
      <c r="H8" s="4"/>
      <c r="I8" s="4"/>
      <c r="J8" s="4"/>
      <c r="K8" s="4"/>
      <c r="L8" s="4"/>
      <c r="M8" s="4"/>
      <c r="N8" s="4"/>
      <c r="O8" s="4"/>
      <c r="P8" s="4"/>
      <c r="Q8" s="4"/>
      <c r="R8" s="4"/>
      <c r="S8" s="4"/>
      <c r="T8" s="4"/>
      <c r="U8" s="4"/>
      <c r="V8" s="4"/>
      <c r="W8" s="4"/>
      <c r="X8" s="4"/>
    </row>
    <row r="9" spans="1:24">
      <c r="A9" s="44"/>
      <c r="B9" s="4"/>
      <c r="C9" s="4"/>
      <c r="D9" s="4"/>
      <c r="E9" s="4"/>
      <c r="F9" s="4"/>
      <c r="G9" s="4"/>
      <c r="H9" s="4"/>
      <c r="I9" s="4"/>
      <c r="J9" s="4"/>
      <c r="K9" s="4"/>
      <c r="L9" s="4"/>
      <c r="M9" s="4"/>
      <c r="N9" s="4"/>
      <c r="O9" s="4"/>
      <c r="P9" s="4"/>
      <c r="Q9" s="4"/>
      <c r="R9" s="4"/>
      <c r="S9" s="4"/>
      <c r="T9" s="4"/>
      <c r="U9" s="4"/>
      <c r="V9" s="4"/>
      <c r="W9" s="4"/>
      <c r="X9" s="4"/>
    </row>
    <row r="10" spans="1:24">
      <c r="A10" s="38" t="s">
        <v>496</v>
      </c>
      <c r="B10" s="138" t="s">
        <v>497</v>
      </c>
      <c r="C10" s="95">
        <v>2919578</v>
      </c>
      <c r="D10" s="95">
        <v>2467928</v>
      </c>
      <c r="E10" s="96">
        <v>2459457</v>
      </c>
      <c r="F10" s="95">
        <v>2462502</v>
      </c>
      <c r="G10" s="95">
        <v>2843117</v>
      </c>
      <c r="H10" s="96">
        <v>2638583</v>
      </c>
      <c r="I10" s="95">
        <v>2195510</v>
      </c>
      <c r="J10" s="95">
        <v>2107896</v>
      </c>
      <c r="K10" s="96">
        <v>2411928</v>
      </c>
      <c r="L10" s="95">
        <v>2491636</v>
      </c>
      <c r="M10" s="95">
        <v>2573439</v>
      </c>
      <c r="N10" s="96">
        <v>2992530</v>
      </c>
      <c r="O10" s="4"/>
      <c r="P10" s="4"/>
      <c r="Q10" s="4"/>
      <c r="R10" s="4"/>
      <c r="S10" s="4"/>
      <c r="T10" s="4"/>
      <c r="U10" s="4"/>
      <c r="V10" s="4"/>
      <c r="W10" s="4"/>
      <c r="X10" s="4"/>
    </row>
    <row r="11" spans="1:24">
      <c r="A11" s="41" t="s">
        <v>54</v>
      </c>
      <c r="B11" s="4"/>
      <c r="C11" s="141">
        <f t="shared" ref="C11:N11" si="0">C10*0.75</f>
        <v>2189683.5</v>
      </c>
      <c r="D11" s="141">
        <f t="shared" si="0"/>
        <v>1850946</v>
      </c>
      <c r="E11" s="141">
        <f t="shared" si="0"/>
        <v>1844592.75</v>
      </c>
      <c r="F11" s="141">
        <f t="shared" si="0"/>
        <v>1846876.5</v>
      </c>
      <c r="G11" s="141">
        <f t="shared" si="0"/>
        <v>2132337.75</v>
      </c>
      <c r="H11" s="141">
        <f t="shared" si="0"/>
        <v>1978937.25</v>
      </c>
      <c r="I11" s="141">
        <f t="shared" si="0"/>
        <v>1646632.5</v>
      </c>
      <c r="J11" s="141">
        <f t="shared" si="0"/>
        <v>1580922</v>
      </c>
      <c r="K11" s="141">
        <f t="shared" si="0"/>
        <v>1808946</v>
      </c>
      <c r="L11" s="141">
        <f t="shared" si="0"/>
        <v>1868727</v>
      </c>
      <c r="M11" s="141">
        <f t="shared" si="0"/>
        <v>1930079.25</v>
      </c>
      <c r="N11" s="141">
        <f t="shared" si="0"/>
        <v>2244397.5</v>
      </c>
      <c r="O11" s="4"/>
      <c r="P11" s="4"/>
      <c r="Q11" s="4"/>
      <c r="R11" s="4"/>
      <c r="S11" s="4"/>
      <c r="T11" s="4"/>
      <c r="U11" s="4"/>
      <c r="V11" s="4"/>
      <c r="W11" s="4"/>
      <c r="X11" s="4"/>
    </row>
    <row r="12" spans="1:24" ht="30">
      <c r="A12" s="41" t="s">
        <v>498</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row>
    <row r="13" spans="1:24" ht="30">
      <c r="A13" s="44" t="s">
        <v>499</v>
      </c>
      <c r="B13" s="4"/>
      <c r="C13" s="4"/>
      <c r="D13" s="4"/>
      <c r="E13" s="4"/>
      <c r="F13" s="4"/>
      <c r="G13" s="4"/>
      <c r="H13" s="4"/>
      <c r="I13" s="4"/>
      <c r="J13" s="4"/>
      <c r="K13" s="4"/>
      <c r="L13" s="4"/>
      <c r="M13" s="4"/>
      <c r="N13" s="4"/>
      <c r="O13" s="4"/>
      <c r="P13" s="4"/>
      <c r="Q13" s="4"/>
      <c r="R13" s="4"/>
      <c r="S13" s="4"/>
      <c r="T13" s="4"/>
      <c r="U13" s="4"/>
      <c r="V13" s="4"/>
      <c r="W13" s="4"/>
      <c r="X13" s="4"/>
    </row>
    <row r="14" spans="1:24" ht="45">
      <c r="A14" s="44" t="s">
        <v>500</v>
      </c>
      <c r="B14" s="4"/>
      <c r="C14" s="4"/>
      <c r="D14" s="4"/>
      <c r="E14" s="4"/>
      <c r="F14" s="4"/>
      <c r="G14" s="4"/>
      <c r="H14" s="4"/>
      <c r="I14" s="4"/>
      <c r="J14" s="4"/>
      <c r="K14" s="4"/>
      <c r="L14" s="4"/>
      <c r="M14" s="4"/>
      <c r="N14" s="4"/>
      <c r="O14" s="4"/>
      <c r="P14" s="4"/>
      <c r="Q14" s="4"/>
      <c r="R14" s="4"/>
      <c r="S14" s="4"/>
      <c r="T14" s="4"/>
      <c r="U14" s="4"/>
      <c r="V14" s="4"/>
      <c r="W14" s="4"/>
      <c r="X14" s="4"/>
    </row>
    <row r="15" spans="1:24">
      <c r="A15" s="15"/>
      <c r="B15" s="4"/>
      <c r="C15" s="4"/>
      <c r="D15" s="4"/>
      <c r="E15" s="4"/>
      <c r="F15" s="4"/>
      <c r="G15" s="4"/>
      <c r="H15" s="4"/>
      <c r="I15" s="4"/>
      <c r="J15" s="4"/>
      <c r="K15" s="4"/>
      <c r="L15" s="4"/>
      <c r="M15" s="4"/>
      <c r="N15" s="4"/>
      <c r="O15" s="4"/>
      <c r="P15" s="4"/>
      <c r="Q15" s="4"/>
      <c r="R15" s="4"/>
      <c r="S15" s="4"/>
      <c r="T15" s="4"/>
      <c r="U15" s="4"/>
      <c r="V15" s="4"/>
      <c r="W15" s="4"/>
      <c r="X15" s="4"/>
    </row>
    <row r="16" spans="1:24">
      <c r="A16" s="38" t="s">
        <v>501</v>
      </c>
      <c r="B16" s="138" t="s">
        <v>502</v>
      </c>
      <c r="C16" s="142">
        <v>1220</v>
      </c>
      <c r="D16" s="142">
        <v>1200</v>
      </c>
      <c r="E16" s="143">
        <v>1200</v>
      </c>
      <c r="F16" s="142">
        <v>1200</v>
      </c>
      <c r="G16" s="142">
        <v>1200</v>
      </c>
      <c r="H16" s="143">
        <v>1200</v>
      </c>
      <c r="I16" s="142">
        <v>1200</v>
      </c>
      <c r="J16" s="142">
        <v>1200</v>
      </c>
      <c r="K16" s="143">
        <v>1200</v>
      </c>
      <c r="L16" s="142">
        <v>1200</v>
      </c>
      <c r="M16" s="142">
        <v>1200</v>
      </c>
      <c r="N16" s="143">
        <v>1200</v>
      </c>
      <c r="O16" s="4"/>
      <c r="P16" s="4"/>
      <c r="Q16" s="4"/>
      <c r="R16" s="4"/>
      <c r="S16" s="4"/>
      <c r="T16" s="4"/>
      <c r="U16" s="4"/>
      <c r="V16" s="4"/>
      <c r="W16" s="4"/>
      <c r="X16" s="4"/>
    </row>
    <row r="17" spans="1:24">
      <c r="A17" s="44" t="s">
        <v>503</v>
      </c>
      <c r="B17" s="4"/>
      <c r="C17" s="4"/>
      <c r="D17" s="4"/>
      <c r="E17" s="4"/>
      <c r="F17" s="4"/>
      <c r="G17" s="4"/>
      <c r="H17" s="4"/>
      <c r="I17" s="4"/>
      <c r="J17" s="4"/>
      <c r="K17" s="4"/>
      <c r="L17" s="4"/>
      <c r="M17" s="4"/>
      <c r="N17" s="4"/>
      <c r="O17" s="4"/>
      <c r="P17" s="4"/>
      <c r="Q17" s="4"/>
      <c r="R17" s="4"/>
      <c r="S17" s="4"/>
      <c r="T17" s="4"/>
      <c r="U17" s="4"/>
      <c r="V17" s="4"/>
      <c r="W17" s="4"/>
      <c r="X17" s="4"/>
    </row>
    <row r="18" spans="1:24">
      <c r="A18" s="45" t="s">
        <v>57</v>
      </c>
      <c r="B18" s="4"/>
      <c r="C18" s="4"/>
      <c r="D18" s="4"/>
      <c r="E18" s="4"/>
      <c r="F18" s="4"/>
      <c r="G18" s="4"/>
      <c r="H18" s="4"/>
      <c r="I18" s="4"/>
      <c r="J18" s="4"/>
      <c r="K18" s="4"/>
      <c r="L18" s="4"/>
      <c r="M18" s="4"/>
      <c r="N18" s="4"/>
      <c r="O18" s="4"/>
      <c r="P18" s="4"/>
      <c r="Q18" s="4"/>
      <c r="R18" s="4"/>
      <c r="S18" s="4"/>
      <c r="T18" s="4"/>
      <c r="U18" s="4"/>
      <c r="V18" s="4"/>
      <c r="W18" s="4"/>
      <c r="X18" s="4"/>
    </row>
    <row r="19" spans="1:24">
      <c r="A19" s="44" t="s">
        <v>504</v>
      </c>
      <c r="B19" s="4"/>
      <c r="C19" s="4"/>
      <c r="D19" s="4"/>
      <c r="E19" s="4"/>
      <c r="F19" s="4"/>
      <c r="G19" s="4"/>
      <c r="H19" s="4"/>
      <c r="I19" s="4"/>
      <c r="J19" s="4"/>
      <c r="K19" s="4"/>
      <c r="L19" s="4"/>
      <c r="M19" s="4"/>
      <c r="N19" s="4"/>
      <c r="O19" s="4"/>
      <c r="P19" s="4"/>
      <c r="Q19" s="4"/>
      <c r="R19" s="4"/>
      <c r="S19" s="4"/>
      <c r="T19" s="4"/>
      <c r="U19" s="4"/>
      <c r="V19" s="4"/>
      <c r="W19" s="4"/>
      <c r="X19" s="4"/>
    </row>
    <row r="20" spans="1:24">
      <c r="A20" s="15"/>
      <c r="B20" s="4"/>
      <c r="C20" s="4"/>
      <c r="D20" s="4"/>
      <c r="E20" s="4"/>
      <c r="F20" s="4"/>
      <c r="G20" s="4"/>
      <c r="H20" s="4"/>
      <c r="I20" s="4"/>
      <c r="J20" s="4"/>
      <c r="K20" s="4"/>
      <c r="L20" s="4"/>
      <c r="M20" s="4"/>
      <c r="N20" s="4"/>
      <c r="O20" s="4"/>
      <c r="P20" s="4"/>
      <c r="Q20" s="4"/>
      <c r="R20" s="4"/>
      <c r="S20" s="4"/>
      <c r="T20" s="4"/>
      <c r="U20" s="4"/>
      <c r="V20" s="4"/>
      <c r="W20" s="4"/>
      <c r="X20" s="4"/>
    </row>
    <row r="21" spans="1:24" ht="15.75" customHeight="1">
      <c r="A21" s="38" t="s">
        <v>505</v>
      </c>
      <c r="B21" s="138" t="s">
        <v>506</v>
      </c>
      <c r="C21" s="97">
        <f t="shared" ref="C21:N21" si="1">C3</f>
        <v>2773452</v>
      </c>
      <c r="D21" s="97">
        <f t="shared" si="1"/>
        <v>2344322</v>
      </c>
      <c r="E21" s="96">
        <f t="shared" si="1"/>
        <v>2336337</v>
      </c>
      <c r="F21" s="97">
        <f t="shared" si="1"/>
        <v>2339238</v>
      </c>
      <c r="G21" s="97">
        <f t="shared" si="1"/>
        <v>2748317</v>
      </c>
      <c r="H21" s="96">
        <f t="shared" si="1"/>
        <v>2507534</v>
      </c>
      <c r="I21" s="97">
        <f t="shared" si="1"/>
        <v>2094636</v>
      </c>
      <c r="J21" s="97">
        <f t="shared" si="1"/>
        <v>2002396</v>
      </c>
      <c r="K21" s="96">
        <f t="shared" si="1"/>
        <v>2291206</v>
      </c>
      <c r="L21" s="97">
        <f t="shared" si="1"/>
        <v>2366952</v>
      </c>
      <c r="M21" s="97">
        <f t="shared" si="1"/>
        <v>2444683</v>
      </c>
      <c r="N21" s="96">
        <f t="shared" si="1"/>
        <v>2842675</v>
      </c>
      <c r="O21" s="4"/>
      <c r="P21" s="4"/>
      <c r="Q21" s="4"/>
      <c r="R21" s="4"/>
      <c r="S21" s="4"/>
      <c r="T21" s="4"/>
      <c r="U21" s="4"/>
      <c r="V21" s="4"/>
      <c r="W21" s="4"/>
      <c r="X21" s="4"/>
    </row>
    <row r="22" spans="1:24" ht="15.75" customHeight="1">
      <c r="A22" s="41" t="s">
        <v>223</v>
      </c>
      <c r="B22" s="4"/>
      <c r="C22" s="4"/>
      <c r="D22" s="4"/>
      <c r="E22" s="4"/>
      <c r="F22" s="4"/>
      <c r="G22" s="4"/>
      <c r="H22" s="4"/>
      <c r="I22" s="4"/>
      <c r="J22" s="4"/>
      <c r="K22" s="4"/>
      <c r="L22" s="4"/>
      <c r="M22" s="4"/>
      <c r="N22" s="4"/>
      <c r="O22" s="4"/>
      <c r="P22" s="4"/>
      <c r="Q22" s="4"/>
      <c r="R22" s="4"/>
      <c r="S22" s="4"/>
      <c r="T22" s="4"/>
      <c r="U22" s="4"/>
      <c r="V22" s="4"/>
      <c r="W22" s="4"/>
      <c r="X22" s="4"/>
    </row>
    <row r="23" spans="1:24" ht="84" customHeight="1">
      <c r="A23" s="41" t="s">
        <v>507</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row>
    <row r="24" spans="1:24" ht="15.75" customHeight="1">
      <c r="A24" s="44" t="s">
        <v>508</v>
      </c>
      <c r="B24" s="4"/>
      <c r="C24" s="4"/>
      <c r="D24" s="4"/>
      <c r="E24" s="4"/>
      <c r="F24" s="4"/>
      <c r="G24" s="4"/>
      <c r="H24" s="4"/>
      <c r="I24" s="4"/>
      <c r="J24" s="4"/>
      <c r="K24" s="4"/>
      <c r="L24" s="4"/>
      <c r="M24" s="4"/>
      <c r="N24" s="4"/>
      <c r="O24" s="4"/>
      <c r="P24" s="4"/>
      <c r="Q24" s="4"/>
      <c r="R24" s="4"/>
      <c r="S24" s="4"/>
      <c r="T24" s="4"/>
      <c r="U24" s="4"/>
      <c r="V24" s="4"/>
      <c r="W24" s="4"/>
      <c r="X24" s="4"/>
    </row>
    <row r="25" spans="1:24" ht="15.75" customHeight="1">
      <c r="A25" s="15"/>
      <c r="B25" s="4"/>
      <c r="C25" s="4"/>
      <c r="D25" s="4"/>
      <c r="E25" s="4"/>
      <c r="F25" s="4"/>
      <c r="G25" s="4"/>
      <c r="H25" s="4"/>
      <c r="I25" s="4"/>
      <c r="J25" s="4"/>
      <c r="K25" s="4"/>
      <c r="L25" s="4"/>
      <c r="M25" s="4"/>
      <c r="N25" s="4"/>
      <c r="O25" s="4"/>
      <c r="P25" s="4"/>
      <c r="Q25" s="4"/>
      <c r="R25" s="4"/>
      <c r="S25" s="4"/>
      <c r="T25" s="4"/>
      <c r="U25" s="4"/>
      <c r="V25" s="4"/>
      <c r="W25" s="4"/>
      <c r="X25" s="4"/>
    </row>
    <row r="26" spans="1:24" ht="15.75" customHeight="1">
      <c r="A26" s="38" t="s">
        <v>509</v>
      </c>
      <c r="B26" s="138" t="s">
        <v>510</v>
      </c>
      <c r="C26" s="95">
        <v>93180</v>
      </c>
      <c r="D26" s="95">
        <v>277906.67</v>
      </c>
      <c r="E26" s="96">
        <v>159306.67000000001</v>
      </c>
      <c r="F26" s="95">
        <v>647108</v>
      </c>
      <c r="G26" s="95">
        <v>630193</v>
      </c>
      <c r="H26" s="96">
        <v>395000</v>
      </c>
      <c r="I26" s="95">
        <v>0</v>
      </c>
      <c r="J26" s="95">
        <v>0</v>
      </c>
      <c r="K26" s="96">
        <v>10</v>
      </c>
      <c r="L26" s="95">
        <v>152700</v>
      </c>
      <c r="M26" s="95">
        <v>74036</v>
      </c>
      <c r="N26" s="96">
        <v>50418.080000000002</v>
      </c>
      <c r="O26" s="4"/>
      <c r="P26" s="4"/>
      <c r="Q26" s="4"/>
      <c r="R26" s="4"/>
      <c r="S26" s="4"/>
      <c r="T26" s="4"/>
      <c r="U26" s="4"/>
      <c r="V26" s="4"/>
      <c r="W26" s="4"/>
      <c r="X26" s="4"/>
    </row>
    <row r="27" spans="1:24" ht="15.75" customHeight="1">
      <c r="A27" s="41" t="s">
        <v>54</v>
      </c>
      <c r="B27" s="4"/>
      <c r="C27" s="4"/>
      <c r="D27" s="4"/>
      <c r="E27" s="4"/>
      <c r="F27" s="4"/>
      <c r="G27" s="4"/>
      <c r="H27" s="4"/>
      <c r="I27" s="4"/>
      <c r="J27" s="4"/>
      <c r="K27" s="4"/>
      <c r="L27" s="4"/>
      <c r="M27" s="4"/>
      <c r="N27" s="4"/>
      <c r="O27" s="4"/>
      <c r="P27" s="4"/>
      <c r="Q27" s="4"/>
      <c r="R27" s="4"/>
      <c r="S27" s="4"/>
      <c r="T27" s="4"/>
      <c r="U27" s="4"/>
      <c r="V27" s="4"/>
      <c r="W27" s="4"/>
      <c r="X27" s="4"/>
    </row>
    <row r="28" spans="1:24" ht="84" customHeight="1">
      <c r="A28" s="41" t="s">
        <v>511</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row>
    <row r="29" spans="1:24" ht="15.75" customHeight="1">
      <c r="A29" s="44" t="s">
        <v>512</v>
      </c>
      <c r="B29" s="4"/>
      <c r="C29" s="4"/>
      <c r="D29" s="4"/>
      <c r="E29" s="4"/>
      <c r="F29" s="4"/>
      <c r="G29" s="4"/>
      <c r="H29" s="4"/>
      <c r="I29" s="4"/>
      <c r="J29" s="4"/>
      <c r="K29" s="4"/>
      <c r="L29" s="4"/>
      <c r="M29" s="4"/>
      <c r="N29" s="4"/>
      <c r="O29" s="4"/>
      <c r="P29" s="4"/>
      <c r="Q29" s="4"/>
      <c r="R29" s="4"/>
      <c r="S29" s="4"/>
      <c r="T29" s="4"/>
      <c r="U29" s="4"/>
      <c r="V29" s="4"/>
      <c r="W29" s="4"/>
      <c r="X29" s="4"/>
    </row>
    <row r="30" spans="1:24" ht="15.75" customHeight="1">
      <c r="A30" s="15"/>
      <c r="B30" s="4"/>
      <c r="C30" s="4"/>
      <c r="D30" s="4"/>
      <c r="E30" s="4"/>
      <c r="F30" s="4"/>
      <c r="G30" s="4"/>
      <c r="H30" s="4"/>
      <c r="I30" s="4"/>
      <c r="J30" s="4"/>
      <c r="K30" s="4"/>
      <c r="L30" s="4"/>
      <c r="M30" s="4"/>
      <c r="N30" s="4"/>
      <c r="O30" s="4"/>
      <c r="P30" s="4"/>
      <c r="Q30" s="4"/>
      <c r="R30" s="4"/>
      <c r="S30" s="4"/>
      <c r="T30" s="4"/>
      <c r="U30" s="4"/>
      <c r="V30" s="4"/>
      <c r="W30" s="4"/>
      <c r="X30" s="4"/>
    </row>
    <row r="31" spans="1:24" ht="15.75" customHeight="1">
      <c r="A31" s="38" t="s">
        <v>513</v>
      </c>
      <c r="B31" s="138" t="s">
        <v>514</v>
      </c>
      <c r="C31" s="95">
        <v>261098</v>
      </c>
      <c r="D31" s="95">
        <v>192432</v>
      </c>
      <c r="E31" s="96">
        <v>262627</v>
      </c>
      <c r="F31" s="95">
        <v>216872</v>
      </c>
      <c r="G31" s="95">
        <v>234130</v>
      </c>
      <c r="H31" s="96">
        <v>251066</v>
      </c>
      <c r="I31" s="95">
        <v>241478</v>
      </c>
      <c r="J31" s="95">
        <v>200951</v>
      </c>
      <c r="K31" s="96">
        <v>214570</v>
      </c>
      <c r="L31" s="95">
        <v>167202</v>
      </c>
      <c r="M31" s="95">
        <v>286183</v>
      </c>
      <c r="N31" s="96">
        <v>293035</v>
      </c>
      <c r="O31" s="4"/>
      <c r="P31" s="4"/>
      <c r="Q31" s="4"/>
      <c r="R31" s="4"/>
      <c r="S31" s="4"/>
      <c r="T31" s="4"/>
      <c r="U31" s="4"/>
      <c r="V31" s="4"/>
      <c r="W31" s="4"/>
      <c r="X31" s="4"/>
    </row>
    <row r="32" spans="1:24" ht="15.75" customHeight="1">
      <c r="A32" s="41" t="s">
        <v>54</v>
      </c>
      <c r="B32" s="4"/>
      <c r="C32" s="4"/>
      <c r="D32" s="4"/>
      <c r="E32" s="4"/>
      <c r="F32" s="4"/>
      <c r="G32" s="4"/>
      <c r="H32" s="4"/>
      <c r="I32" s="4"/>
      <c r="J32" s="4"/>
      <c r="K32" s="4"/>
      <c r="L32" s="4"/>
      <c r="M32" s="4"/>
      <c r="N32" s="4"/>
      <c r="O32" s="4"/>
      <c r="P32" s="4"/>
      <c r="Q32" s="4"/>
      <c r="R32" s="4"/>
      <c r="S32" s="4"/>
      <c r="T32" s="4"/>
      <c r="U32" s="4"/>
      <c r="V32" s="4"/>
      <c r="W32" s="4"/>
      <c r="X32" s="4"/>
    </row>
    <row r="33" spans="1:24" ht="15.75" customHeight="1">
      <c r="A33" s="44" t="s">
        <v>515</v>
      </c>
      <c r="B33" s="117"/>
      <c r="C33" s="117"/>
      <c r="D33" s="117"/>
      <c r="E33" s="117"/>
      <c r="F33" s="117"/>
      <c r="G33" s="117"/>
      <c r="H33" s="117"/>
      <c r="I33" s="117"/>
      <c r="J33" s="117"/>
      <c r="K33" s="117"/>
      <c r="L33" s="117"/>
      <c r="M33" s="117"/>
      <c r="N33" s="117"/>
      <c r="O33" s="117"/>
      <c r="P33" s="117"/>
      <c r="Q33" s="117"/>
      <c r="R33" s="117"/>
      <c r="S33" s="117"/>
      <c r="T33" s="117"/>
      <c r="U33" s="117"/>
      <c r="V33" s="117"/>
      <c r="W33" s="117"/>
      <c r="X33" s="117"/>
    </row>
    <row r="34" spans="1:24" ht="15.75" customHeight="1">
      <c r="A34" s="44"/>
      <c r="B34" s="117"/>
      <c r="C34" s="117"/>
      <c r="D34" s="117"/>
      <c r="E34" s="117"/>
      <c r="F34" s="117"/>
      <c r="G34" s="117"/>
      <c r="H34" s="117"/>
      <c r="I34" s="117"/>
      <c r="J34" s="117"/>
      <c r="K34" s="117"/>
      <c r="L34" s="117"/>
      <c r="M34" s="117"/>
      <c r="N34" s="117"/>
      <c r="O34" s="117"/>
      <c r="P34" s="117"/>
      <c r="Q34" s="117"/>
      <c r="R34" s="117"/>
      <c r="S34" s="117"/>
      <c r="T34" s="117"/>
      <c r="U34" s="117"/>
      <c r="V34" s="117"/>
      <c r="W34" s="117"/>
      <c r="X34" s="117"/>
    </row>
    <row r="35" spans="1:24" ht="15.75" customHeight="1">
      <c r="A35" s="44"/>
      <c r="B35" s="4"/>
      <c r="C35" s="4"/>
      <c r="D35" s="4"/>
      <c r="E35" s="4"/>
      <c r="F35" s="4"/>
      <c r="G35" s="4"/>
      <c r="H35" s="4"/>
      <c r="I35" s="4"/>
      <c r="J35" s="4"/>
      <c r="K35" s="4"/>
      <c r="L35" s="4"/>
      <c r="M35" s="4"/>
      <c r="N35" s="4"/>
      <c r="O35" s="4"/>
      <c r="P35" s="4"/>
      <c r="Q35" s="4"/>
      <c r="R35" s="4"/>
      <c r="S35" s="4"/>
      <c r="T35" s="4"/>
      <c r="U35" s="4"/>
      <c r="V35" s="4"/>
      <c r="W35" s="4"/>
      <c r="X35" s="4"/>
    </row>
    <row r="36" spans="1:24" ht="15.75" customHeight="1">
      <c r="A36" s="79" t="s">
        <v>49</v>
      </c>
      <c r="B36" s="4"/>
      <c r="C36" s="167"/>
      <c r="D36" s="168"/>
      <c r="E36" s="168"/>
      <c r="F36" s="168"/>
      <c r="G36" s="168"/>
      <c r="H36" s="168"/>
      <c r="I36" s="168"/>
      <c r="J36" s="134"/>
      <c r="K36" s="134"/>
      <c r="L36" s="134"/>
      <c r="M36" s="134"/>
      <c r="N36" s="144"/>
      <c r="O36" s="4"/>
      <c r="P36" s="4"/>
      <c r="Q36" s="4"/>
      <c r="R36" s="4"/>
      <c r="S36" s="4"/>
      <c r="T36" s="4"/>
      <c r="U36" s="4"/>
      <c r="V36" s="4"/>
      <c r="W36" s="4"/>
      <c r="X36" s="4"/>
    </row>
    <row r="37" spans="1:24" ht="15.75" customHeight="1">
      <c r="A37" s="77" t="s">
        <v>50</v>
      </c>
      <c r="B37" s="4"/>
      <c r="C37" s="145"/>
      <c r="D37" s="146"/>
      <c r="E37" s="146"/>
      <c r="F37" s="146"/>
      <c r="G37" s="146"/>
      <c r="H37" s="146"/>
      <c r="I37" s="146"/>
      <c r="J37" s="146"/>
      <c r="K37" s="146"/>
      <c r="L37" s="146"/>
      <c r="M37" s="146"/>
      <c r="N37" s="147"/>
      <c r="O37" s="4"/>
      <c r="P37" s="4"/>
      <c r="Q37" s="4"/>
      <c r="R37" s="4"/>
      <c r="S37" s="4"/>
      <c r="T37" s="4"/>
      <c r="U37" s="4"/>
      <c r="V37" s="4"/>
      <c r="W37" s="4"/>
      <c r="X37" s="4"/>
    </row>
    <row r="38" spans="1:24" ht="15.75" customHeight="1">
      <c r="A38" s="15"/>
      <c r="B38" s="4"/>
      <c r="C38" s="4"/>
      <c r="D38" s="4"/>
      <c r="E38" s="4"/>
      <c r="F38" s="4"/>
      <c r="G38" s="4"/>
      <c r="H38" s="4"/>
      <c r="I38" s="4"/>
      <c r="J38" s="4"/>
      <c r="K38" s="4"/>
      <c r="L38" s="4"/>
      <c r="M38" s="4"/>
      <c r="N38" s="4"/>
      <c r="O38" s="4"/>
      <c r="P38" s="4"/>
      <c r="Q38" s="4"/>
      <c r="R38" s="4"/>
      <c r="S38" s="4"/>
      <c r="T38" s="4"/>
      <c r="U38" s="4"/>
      <c r="V38" s="4"/>
      <c r="W38" s="4"/>
      <c r="X38" s="4"/>
    </row>
    <row r="39" spans="1:24" ht="15.75" customHeight="1">
      <c r="A39" s="15"/>
      <c r="B39" s="4"/>
      <c r="C39" s="4"/>
      <c r="D39" s="4"/>
      <c r="E39" s="4"/>
      <c r="F39" s="4"/>
      <c r="G39" s="4"/>
      <c r="H39" s="4"/>
      <c r="I39" s="4"/>
      <c r="J39" s="4"/>
      <c r="K39" s="4"/>
      <c r="L39" s="4"/>
      <c r="M39" s="4"/>
      <c r="N39" s="4"/>
      <c r="O39" s="4"/>
      <c r="P39" s="4"/>
      <c r="Q39" s="4"/>
      <c r="R39" s="4"/>
      <c r="S39" s="4"/>
      <c r="T39" s="4"/>
      <c r="U39" s="4"/>
      <c r="V39" s="4"/>
      <c r="W39" s="4"/>
      <c r="X39" s="4"/>
    </row>
    <row r="40" spans="1:24" ht="15.75" customHeight="1">
      <c r="A40" s="15"/>
      <c r="B40" s="4"/>
      <c r="C40" s="4"/>
      <c r="D40" s="4"/>
      <c r="E40" s="4"/>
      <c r="F40" s="4"/>
      <c r="G40" s="4"/>
      <c r="H40" s="4"/>
      <c r="I40" s="4"/>
      <c r="J40" s="4"/>
      <c r="K40" s="4"/>
      <c r="L40" s="4"/>
      <c r="M40" s="4"/>
      <c r="N40" s="4"/>
      <c r="O40" s="4"/>
      <c r="P40" s="4"/>
      <c r="Q40" s="4"/>
      <c r="R40" s="4"/>
      <c r="S40" s="4"/>
      <c r="T40" s="4"/>
      <c r="U40" s="4"/>
      <c r="V40" s="4"/>
      <c r="W40" s="4"/>
      <c r="X40" s="4"/>
    </row>
    <row r="41" spans="1:24" ht="15.75" customHeight="1">
      <c r="A41" s="15"/>
      <c r="B41" s="4"/>
      <c r="C41" s="4"/>
      <c r="D41" s="4"/>
      <c r="E41" s="4"/>
      <c r="F41" s="4"/>
      <c r="G41" s="4"/>
      <c r="H41" s="4"/>
      <c r="I41" s="4"/>
      <c r="J41" s="4"/>
      <c r="K41" s="4"/>
      <c r="L41" s="4"/>
      <c r="M41" s="4"/>
      <c r="N41" s="4"/>
      <c r="O41" s="4"/>
      <c r="P41" s="4"/>
      <c r="Q41" s="4"/>
      <c r="R41" s="4"/>
      <c r="S41" s="4"/>
      <c r="T41" s="4"/>
      <c r="U41" s="4"/>
      <c r="V41" s="4"/>
      <c r="W41" s="4"/>
      <c r="X41" s="4"/>
    </row>
    <row r="42" spans="1:24" ht="15.75" customHeight="1">
      <c r="A42" s="15"/>
      <c r="B42" s="4"/>
      <c r="C42" s="4"/>
      <c r="D42" s="4"/>
      <c r="E42" s="4"/>
      <c r="F42" s="4"/>
      <c r="G42" s="4"/>
      <c r="H42" s="4"/>
      <c r="I42" s="4"/>
      <c r="J42" s="4"/>
      <c r="K42" s="4"/>
      <c r="L42" s="4"/>
      <c r="M42" s="4"/>
      <c r="N42" s="4"/>
      <c r="O42" s="4"/>
      <c r="P42" s="4"/>
      <c r="Q42" s="4"/>
      <c r="R42" s="4"/>
      <c r="S42" s="4"/>
      <c r="T42" s="4"/>
      <c r="U42" s="4"/>
      <c r="V42" s="4"/>
      <c r="W42" s="4"/>
      <c r="X42" s="4"/>
    </row>
    <row r="43" spans="1:24" ht="15.75" customHeight="1">
      <c r="A43" s="15"/>
      <c r="B43" s="4"/>
      <c r="C43" s="4"/>
      <c r="D43" s="4"/>
      <c r="E43" s="4"/>
      <c r="F43" s="4"/>
      <c r="G43" s="4"/>
      <c r="H43" s="4"/>
      <c r="I43" s="4"/>
      <c r="J43" s="4"/>
      <c r="K43" s="4"/>
      <c r="L43" s="4"/>
      <c r="M43" s="4"/>
      <c r="N43" s="4"/>
      <c r="O43" s="4"/>
      <c r="P43" s="4"/>
      <c r="Q43" s="4"/>
      <c r="R43" s="4"/>
      <c r="S43" s="4"/>
      <c r="T43" s="4"/>
      <c r="U43" s="4"/>
      <c r="V43" s="4"/>
      <c r="W43" s="4"/>
      <c r="X43" s="4"/>
    </row>
    <row r="44" spans="1:24" ht="15.75" customHeight="1">
      <c r="A44" s="15"/>
      <c r="B44" s="4"/>
      <c r="C44" s="4"/>
      <c r="D44" s="4"/>
      <c r="E44" s="4"/>
      <c r="F44" s="4"/>
      <c r="G44" s="4"/>
      <c r="H44" s="4"/>
      <c r="I44" s="4"/>
      <c r="J44" s="4"/>
      <c r="K44" s="4"/>
      <c r="L44" s="4"/>
      <c r="M44" s="4"/>
      <c r="N44" s="4"/>
      <c r="O44" s="4"/>
      <c r="P44" s="4"/>
      <c r="Q44" s="4"/>
      <c r="R44" s="4"/>
      <c r="S44" s="4"/>
      <c r="T44" s="4"/>
      <c r="U44" s="4"/>
      <c r="V44" s="4"/>
      <c r="W44" s="4"/>
      <c r="X44" s="4"/>
    </row>
    <row r="45" spans="1:24" ht="15.75" customHeight="1">
      <c r="A45" s="15"/>
      <c r="B45" s="4"/>
      <c r="C45" s="4"/>
      <c r="D45" s="4"/>
      <c r="E45" s="4"/>
      <c r="F45" s="4"/>
      <c r="G45" s="4"/>
      <c r="H45" s="4"/>
      <c r="I45" s="4"/>
      <c r="J45" s="4"/>
      <c r="K45" s="4"/>
      <c r="L45" s="4"/>
      <c r="M45" s="4"/>
      <c r="N45" s="4"/>
      <c r="O45" s="4"/>
      <c r="P45" s="4"/>
      <c r="Q45" s="4"/>
      <c r="R45" s="4"/>
      <c r="S45" s="4"/>
      <c r="T45" s="4"/>
      <c r="U45" s="4"/>
      <c r="V45" s="4"/>
      <c r="W45" s="4"/>
      <c r="X45" s="4"/>
    </row>
  </sheetData>
  <autoFilter ref="A2:N37"/>
  <mergeCells count="1">
    <mergeCell ref="C36:I36"/>
  </mergeCells>
  <pageMargins left="0.70866141732283472" right="0.70866141732283472" top="0.74803149606299213" bottom="0.74803149606299213"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X40"/>
  <sheetViews>
    <sheetView workbookViewId="0">
      <pane xSplit="1" ySplit="4" topLeftCell="B5" activePane="bottomRight" state="frozen"/>
      <selection activeCell="P18" sqref="P18"/>
      <selection pane="topRight" activeCell="P18" sqref="P18"/>
      <selection pane="bottomLeft" activeCell="P18" sqref="P18"/>
      <selection pane="bottomRight" activeCell="P18" sqref="P18"/>
    </sheetView>
  </sheetViews>
  <sheetFormatPr baseColWidth="10" defaultColWidth="14.42578125" defaultRowHeight="15" customHeight="1"/>
  <cols>
    <col min="1" max="1" width="73.85546875" customWidth="1"/>
    <col min="2" max="2" width="5.85546875" customWidth="1"/>
    <col min="3" max="14" width="14" customWidth="1"/>
    <col min="15" max="24" width="11" customWidth="1"/>
  </cols>
  <sheetData>
    <row r="1" spans="1:24" ht="23.25">
      <c r="A1" s="88" t="s">
        <v>516</v>
      </c>
      <c r="B1" s="89"/>
      <c r="C1" s="4"/>
      <c r="D1" s="4"/>
      <c r="E1" s="89"/>
      <c r="F1" s="4"/>
      <c r="G1" s="4"/>
      <c r="H1" s="89"/>
      <c r="I1" s="4"/>
      <c r="J1" s="4"/>
      <c r="K1" s="89"/>
      <c r="L1" s="4"/>
      <c r="M1" s="4"/>
      <c r="N1" s="89"/>
      <c r="O1" s="4"/>
      <c r="P1" s="4"/>
      <c r="Q1" s="4"/>
      <c r="R1" s="4"/>
      <c r="S1" s="4"/>
      <c r="T1" s="4"/>
      <c r="U1" s="4"/>
      <c r="V1" s="4"/>
      <c r="W1" s="4"/>
      <c r="X1" s="4"/>
    </row>
    <row r="2" spans="1:24">
      <c r="A2" s="15"/>
      <c r="B2" s="89"/>
      <c r="C2" s="89"/>
      <c r="D2" s="89"/>
      <c r="E2" s="89"/>
      <c r="F2" s="89"/>
      <c r="G2" s="89"/>
      <c r="H2" s="89"/>
      <c r="I2" s="89"/>
      <c r="J2" s="89"/>
      <c r="K2" s="89"/>
      <c r="L2" s="89"/>
      <c r="M2" s="89"/>
      <c r="N2" s="89"/>
      <c r="O2" s="4"/>
      <c r="P2" s="4"/>
      <c r="Q2" s="4"/>
      <c r="R2" s="4"/>
      <c r="S2" s="4"/>
      <c r="T2" s="4"/>
      <c r="U2" s="4"/>
      <c r="V2" s="4"/>
      <c r="W2" s="4"/>
      <c r="X2" s="4"/>
    </row>
    <row r="3" spans="1:24">
      <c r="A3" s="148" t="s">
        <v>517</v>
      </c>
      <c r="B3" s="89"/>
      <c r="C3" s="89"/>
      <c r="D3" s="89"/>
      <c r="E3" s="89"/>
      <c r="F3" s="89"/>
      <c r="G3" s="89"/>
      <c r="H3" s="89"/>
      <c r="I3" s="89"/>
      <c r="J3" s="89"/>
      <c r="K3" s="89"/>
      <c r="L3" s="89"/>
      <c r="M3" s="89"/>
      <c r="N3" s="89"/>
      <c r="O3" s="4"/>
      <c r="P3" s="4"/>
      <c r="Q3" s="4"/>
      <c r="R3" s="4"/>
      <c r="S3" s="4"/>
      <c r="T3" s="4"/>
      <c r="U3" s="4"/>
      <c r="V3" s="4"/>
      <c r="W3" s="4"/>
      <c r="X3" s="4"/>
    </row>
    <row r="4" spans="1:24">
      <c r="A4" s="15"/>
      <c r="B4" s="90" t="s">
        <v>3</v>
      </c>
      <c r="C4" s="6">
        <v>45292</v>
      </c>
      <c r="D4" s="6">
        <v>45323</v>
      </c>
      <c r="E4" s="7">
        <v>45352</v>
      </c>
      <c r="F4" s="6">
        <v>45383</v>
      </c>
      <c r="G4" s="6">
        <v>45413</v>
      </c>
      <c r="H4" s="7">
        <v>45444</v>
      </c>
      <c r="I4" s="6">
        <v>45474</v>
      </c>
      <c r="J4" s="6">
        <v>45505</v>
      </c>
      <c r="K4" s="7">
        <v>45536</v>
      </c>
      <c r="L4" s="6">
        <v>45566</v>
      </c>
      <c r="M4" s="6">
        <v>45597</v>
      </c>
      <c r="N4" s="7">
        <v>45627</v>
      </c>
      <c r="O4" s="4"/>
      <c r="P4" s="4"/>
      <c r="Q4" s="4"/>
      <c r="R4" s="4"/>
      <c r="S4" s="4"/>
      <c r="T4" s="4"/>
      <c r="U4" s="4"/>
      <c r="V4" s="4"/>
      <c r="W4" s="4"/>
      <c r="X4" s="4"/>
    </row>
    <row r="5" spans="1:24">
      <c r="A5" s="38" t="s">
        <v>518</v>
      </c>
      <c r="B5" s="90" t="str">
        <f>CONCATENATE("A",LEFT(A5,FIND(".",A5) - 1))</f>
        <v>A1</v>
      </c>
      <c r="C5" s="149">
        <v>275</v>
      </c>
      <c r="D5" s="149">
        <v>269</v>
      </c>
      <c r="E5" s="150">
        <v>273</v>
      </c>
      <c r="F5" s="149">
        <v>272</v>
      </c>
      <c r="G5" s="149">
        <v>269</v>
      </c>
      <c r="H5" s="150">
        <v>269</v>
      </c>
      <c r="I5" s="149">
        <v>274</v>
      </c>
      <c r="J5" s="149">
        <v>270</v>
      </c>
      <c r="K5" s="150">
        <v>267</v>
      </c>
      <c r="L5" s="149">
        <v>263</v>
      </c>
      <c r="M5" s="149">
        <v>262</v>
      </c>
      <c r="N5" s="150">
        <v>265</v>
      </c>
      <c r="O5" s="4"/>
      <c r="P5" s="4"/>
      <c r="Q5" s="4"/>
      <c r="R5" s="4"/>
      <c r="S5" s="4"/>
      <c r="T5" s="4"/>
      <c r="U5" s="4"/>
      <c r="V5" s="4"/>
      <c r="W5" s="4"/>
      <c r="X5" s="4"/>
    </row>
    <row r="6" spans="1:24">
      <c r="A6" s="41" t="s">
        <v>54</v>
      </c>
      <c r="B6" s="4"/>
      <c r="C6" s="89"/>
      <c r="D6" s="89"/>
      <c r="E6" s="89"/>
      <c r="F6" s="89"/>
      <c r="G6" s="89"/>
      <c r="H6" s="89"/>
      <c r="I6" s="89"/>
      <c r="J6" s="89"/>
      <c r="K6" s="89"/>
      <c r="L6" s="89"/>
      <c r="M6" s="89"/>
      <c r="N6" s="89"/>
      <c r="O6" s="4"/>
      <c r="P6" s="4"/>
      <c r="Q6" s="4"/>
      <c r="R6" s="4"/>
      <c r="S6" s="4"/>
      <c r="T6" s="4"/>
      <c r="U6" s="4"/>
      <c r="V6" s="4"/>
      <c r="W6" s="4"/>
      <c r="X6" s="4"/>
    </row>
    <row r="7" spans="1:24" ht="30">
      <c r="A7" s="44" t="s">
        <v>519</v>
      </c>
      <c r="B7" s="4"/>
      <c r="C7" s="89"/>
      <c r="D7" s="89"/>
      <c r="E7" s="89"/>
      <c r="F7" s="89"/>
      <c r="G7" s="89"/>
      <c r="H7" s="89"/>
      <c r="I7" s="89"/>
      <c r="J7" s="89"/>
      <c r="K7" s="89"/>
      <c r="L7" s="89"/>
      <c r="M7" s="89"/>
      <c r="N7" s="89"/>
      <c r="O7" s="4"/>
      <c r="P7" s="4"/>
      <c r="Q7" s="4"/>
      <c r="R7" s="4"/>
      <c r="S7" s="4"/>
      <c r="T7" s="4"/>
      <c r="U7" s="4"/>
      <c r="V7" s="4"/>
      <c r="W7" s="4"/>
      <c r="X7" s="4"/>
    </row>
    <row r="8" spans="1:24">
      <c r="A8" s="15"/>
      <c r="B8" s="4"/>
      <c r="C8" s="89"/>
      <c r="D8" s="89"/>
      <c r="E8" s="89"/>
      <c r="F8" s="89"/>
      <c r="G8" s="89"/>
      <c r="H8" s="89"/>
      <c r="I8" s="89"/>
      <c r="J8" s="89"/>
      <c r="K8" s="89"/>
      <c r="L8" s="89"/>
      <c r="M8" s="89"/>
      <c r="N8" s="89"/>
      <c r="O8" s="4"/>
      <c r="P8" s="4"/>
      <c r="Q8" s="4"/>
      <c r="R8" s="4"/>
      <c r="S8" s="4"/>
      <c r="T8" s="4"/>
      <c r="U8" s="4"/>
      <c r="V8" s="4"/>
      <c r="W8" s="4"/>
      <c r="X8" s="4"/>
    </row>
    <row r="9" spans="1:24">
      <c r="A9" s="38" t="s">
        <v>520</v>
      </c>
      <c r="B9" s="90" t="str">
        <f>CONCATENATE("A",LEFT(A9,FIND(".",A9) - 1))</f>
        <v>A2</v>
      </c>
      <c r="C9" s="149">
        <v>81</v>
      </c>
      <c r="D9" s="149">
        <v>83</v>
      </c>
      <c r="E9" s="150">
        <v>90</v>
      </c>
      <c r="F9" s="149">
        <v>89</v>
      </c>
      <c r="G9" s="149">
        <v>87</v>
      </c>
      <c r="H9" s="150">
        <v>89</v>
      </c>
      <c r="I9" s="149">
        <v>89</v>
      </c>
      <c r="J9" s="149">
        <v>90</v>
      </c>
      <c r="K9" s="150">
        <v>91</v>
      </c>
      <c r="L9" s="149">
        <v>89</v>
      </c>
      <c r="M9" s="149">
        <v>89</v>
      </c>
      <c r="N9" s="150">
        <v>89</v>
      </c>
      <c r="O9" s="4"/>
      <c r="P9" s="4"/>
      <c r="Q9" s="4"/>
      <c r="R9" s="4"/>
      <c r="S9" s="4"/>
      <c r="T9" s="4"/>
      <c r="U9" s="4"/>
      <c r="V9" s="4"/>
      <c r="W9" s="4"/>
      <c r="X9" s="4"/>
    </row>
    <row r="10" spans="1:24">
      <c r="A10" s="41" t="s">
        <v>54</v>
      </c>
      <c r="B10" s="4"/>
      <c r="C10" s="89"/>
      <c r="D10" s="89"/>
      <c r="E10" s="89"/>
      <c r="F10" s="89"/>
      <c r="G10" s="89"/>
      <c r="H10" s="89"/>
      <c r="I10" s="89"/>
      <c r="J10" s="89"/>
      <c r="K10" s="89"/>
      <c r="L10" s="89"/>
      <c r="M10" s="89"/>
      <c r="N10" s="89"/>
      <c r="O10" s="4"/>
      <c r="P10" s="4"/>
      <c r="Q10" s="4"/>
      <c r="R10" s="4"/>
      <c r="S10" s="4"/>
      <c r="T10" s="4"/>
      <c r="U10" s="4"/>
      <c r="V10" s="4"/>
      <c r="W10" s="4"/>
      <c r="X10" s="4"/>
    </row>
    <row r="11" spans="1:24" ht="45">
      <c r="A11" s="44" t="s">
        <v>521</v>
      </c>
      <c r="B11" s="4"/>
      <c r="C11" s="89"/>
      <c r="D11" s="89"/>
      <c r="E11" s="89"/>
      <c r="F11" s="89"/>
      <c r="G11" s="89"/>
      <c r="H11" s="89"/>
      <c r="I11" s="89"/>
      <c r="J11" s="89"/>
      <c r="K11" s="89"/>
      <c r="L11" s="89"/>
      <c r="M11" s="89"/>
      <c r="N11" s="89"/>
      <c r="O11" s="4"/>
      <c r="P11" s="4"/>
      <c r="Q11" s="4"/>
      <c r="R11" s="4"/>
      <c r="S11" s="4"/>
      <c r="T11" s="4"/>
      <c r="U11" s="4"/>
      <c r="V11" s="4"/>
      <c r="W11" s="4"/>
      <c r="X11" s="4"/>
    </row>
    <row r="12" spans="1:24">
      <c r="A12" s="15"/>
      <c r="B12" s="4"/>
      <c r="C12" s="4"/>
      <c r="D12" s="4"/>
      <c r="E12" s="4"/>
      <c r="F12" s="4"/>
      <c r="G12" s="4"/>
      <c r="H12" s="4"/>
      <c r="I12" s="4"/>
      <c r="J12" s="4"/>
      <c r="K12" s="4"/>
      <c r="L12" s="4"/>
      <c r="M12" s="4"/>
      <c r="N12" s="4"/>
      <c r="O12" s="4"/>
      <c r="P12" s="4"/>
      <c r="Q12" s="4"/>
      <c r="R12" s="4"/>
      <c r="S12" s="4"/>
      <c r="T12" s="4"/>
      <c r="U12" s="4"/>
      <c r="V12" s="4"/>
      <c r="W12" s="4"/>
      <c r="X12" s="4"/>
    </row>
    <row r="13" spans="1:24" ht="45">
      <c r="A13" s="77" t="s">
        <v>522</v>
      </c>
      <c r="B13" s="42" t="str">
        <f>CONCATENATE("A",LEFT(A13,FIND(".",A13) - 1))</f>
        <v>A3</v>
      </c>
      <c r="C13" s="149">
        <v>73</v>
      </c>
      <c r="D13" s="149">
        <v>72</v>
      </c>
      <c r="E13" s="150">
        <v>73</v>
      </c>
      <c r="F13" s="149">
        <v>72</v>
      </c>
      <c r="G13" s="149">
        <v>72</v>
      </c>
      <c r="H13" s="150">
        <v>73</v>
      </c>
      <c r="I13" s="149">
        <v>69</v>
      </c>
      <c r="J13" s="149">
        <v>73</v>
      </c>
      <c r="K13" s="150">
        <v>73</v>
      </c>
      <c r="L13" s="149">
        <v>72</v>
      </c>
      <c r="M13" s="149">
        <v>72</v>
      </c>
      <c r="N13" s="150">
        <v>72</v>
      </c>
      <c r="O13" s="21"/>
      <c r="P13" s="21"/>
      <c r="Q13" s="21"/>
      <c r="R13" s="21"/>
      <c r="S13" s="21"/>
      <c r="T13" s="21"/>
      <c r="U13" s="21"/>
      <c r="V13" s="21"/>
      <c r="W13" s="21"/>
      <c r="X13" s="21"/>
    </row>
    <row r="14" spans="1:24">
      <c r="A14" s="41" t="s">
        <v>54</v>
      </c>
      <c r="B14" s="4"/>
      <c r="C14" s="89"/>
      <c r="D14" s="89"/>
      <c r="E14" s="89"/>
      <c r="F14" s="89"/>
      <c r="G14" s="89"/>
      <c r="H14" s="89"/>
      <c r="I14" s="89"/>
      <c r="J14" s="89"/>
      <c r="K14" s="89"/>
      <c r="L14" s="89"/>
      <c r="M14" s="89"/>
      <c r="N14" s="89"/>
      <c r="O14" s="4"/>
      <c r="P14" s="4"/>
      <c r="Q14" s="4"/>
      <c r="R14" s="4"/>
      <c r="S14" s="4"/>
      <c r="T14" s="4"/>
      <c r="U14" s="4"/>
      <c r="V14" s="4"/>
      <c r="W14" s="4"/>
      <c r="X14" s="4"/>
    </row>
    <row r="15" spans="1:24">
      <c r="A15" s="44" t="s">
        <v>523</v>
      </c>
      <c r="B15" s="4"/>
      <c r="C15" s="89"/>
      <c r="D15" s="89"/>
      <c r="E15" s="89"/>
      <c r="F15" s="89"/>
      <c r="G15" s="89"/>
      <c r="H15" s="89"/>
      <c r="I15" s="89"/>
      <c r="J15" s="89"/>
      <c r="K15" s="89"/>
      <c r="L15" s="89"/>
      <c r="M15" s="89"/>
      <c r="N15" s="89"/>
      <c r="O15" s="4"/>
      <c r="P15" s="4"/>
      <c r="Q15" s="4"/>
      <c r="R15" s="4"/>
      <c r="S15" s="4"/>
      <c r="T15" s="4"/>
      <c r="U15" s="4"/>
      <c r="V15" s="4"/>
      <c r="W15" s="4"/>
      <c r="X15" s="4"/>
    </row>
    <row r="16" spans="1:24">
      <c r="A16" s="15"/>
      <c r="B16" s="4"/>
      <c r="C16" s="89"/>
      <c r="D16" s="89"/>
      <c r="E16" s="89"/>
      <c r="F16" s="89"/>
      <c r="G16" s="89"/>
      <c r="H16" s="89"/>
      <c r="I16" s="89"/>
      <c r="J16" s="89"/>
      <c r="K16" s="89"/>
      <c r="L16" s="89"/>
      <c r="M16" s="89"/>
      <c r="N16" s="89"/>
      <c r="O16" s="4"/>
      <c r="P16" s="4"/>
      <c r="Q16" s="4"/>
      <c r="R16" s="4"/>
      <c r="S16" s="4"/>
      <c r="T16" s="4"/>
      <c r="U16" s="4"/>
      <c r="V16" s="4"/>
      <c r="W16" s="4"/>
      <c r="X16" s="4"/>
    </row>
    <row r="17" spans="1:24">
      <c r="A17" s="38" t="s">
        <v>524</v>
      </c>
      <c r="B17" s="89" t="str">
        <f>CONCATENATE("A",LEFT(A17,FIND(".",A17) - 1))</f>
        <v>A4</v>
      </c>
      <c r="C17" s="149">
        <v>37</v>
      </c>
      <c r="D17" s="149">
        <v>39</v>
      </c>
      <c r="E17" s="150">
        <v>40</v>
      </c>
      <c r="F17" s="149">
        <v>40</v>
      </c>
      <c r="G17" s="149">
        <v>41</v>
      </c>
      <c r="H17" s="150">
        <v>41</v>
      </c>
      <c r="I17" s="149">
        <v>41</v>
      </c>
      <c r="J17" s="149">
        <v>41</v>
      </c>
      <c r="K17" s="150">
        <v>41</v>
      </c>
      <c r="L17" s="149">
        <v>41</v>
      </c>
      <c r="M17" s="149">
        <v>41</v>
      </c>
      <c r="N17" s="150">
        <v>40</v>
      </c>
      <c r="O17" s="4"/>
      <c r="P17" s="4"/>
      <c r="Q17" s="4"/>
      <c r="R17" s="4"/>
      <c r="S17" s="4"/>
      <c r="T17" s="4"/>
      <c r="U17" s="4"/>
      <c r="V17" s="4"/>
      <c r="W17" s="4"/>
      <c r="X17" s="4"/>
    </row>
    <row r="18" spans="1:24">
      <c r="A18" s="41" t="s">
        <v>54</v>
      </c>
      <c r="B18" s="4"/>
      <c r="C18" s="89"/>
      <c r="D18" s="89"/>
      <c r="E18" s="89"/>
      <c r="F18" s="89"/>
      <c r="G18" s="89"/>
      <c r="H18" s="89"/>
      <c r="I18" s="89"/>
      <c r="J18" s="89"/>
      <c r="K18" s="89"/>
      <c r="L18" s="89"/>
      <c r="M18" s="89"/>
      <c r="N18" s="89"/>
      <c r="O18" s="4"/>
      <c r="P18" s="4"/>
      <c r="Q18" s="4"/>
      <c r="R18" s="4"/>
      <c r="S18" s="4"/>
      <c r="T18" s="4"/>
      <c r="U18" s="4"/>
      <c r="V18" s="4"/>
      <c r="W18" s="4"/>
      <c r="X18" s="4"/>
    </row>
    <row r="19" spans="1:24" ht="45">
      <c r="A19" s="44" t="s">
        <v>525</v>
      </c>
      <c r="B19" s="4"/>
      <c r="C19" s="89"/>
      <c r="D19" s="89"/>
      <c r="E19" s="89"/>
      <c r="F19" s="89"/>
      <c r="G19" s="89"/>
      <c r="H19" s="89"/>
      <c r="I19" s="89"/>
      <c r="J19" s="89"/>
      <c r="K19" s="89"/>
      <c r="L19" s="89"/>
      <c r="M19" s="89"/>
      <c r="N19" s="89"/>
      <c r="O19" s="4"/>
      <c r="P19" s="4"/>
      <c r="Q19" s="4"/>
      <c r="R19" s="4"/>
      <c r="S19" s="4"/>
      <c r="T19" s="4"/>
      <c r="U19" s="4"/>
      <c r="V19" s="4"/>
      <c r="W19" s="4"/>
      <c r="X19" s="4"/>
    </row>
    <row r="20" spans="1:24">
      <c r="A20" s="15"/>
      <c r="B20" s="4"/>
      <c r="C20" s="89"/>
      <c r="D20" s="89"/>
      <c r="E20" s="89"/>
      <c r="F20" s="89"/>
      <c r="G20" s="89"/>
      <c r="H20" s="89"/>
      <c r="I20" s="89"/>
      <c r="J20" s="89"/>
      <c r="K20" s="89"/>
      <c r="L20" s="89"/>
      <c r="M20" s="89"/>
      <c r="N20" s="89"/>
      <c r="O20" s="4"/>
      <c r="P20" s="4"/>
      <c r="Q20" s="4"/>
      <c r="R20" s="4"/>
      <c r="S20" s="4"/>
      <c r="T20" s="4"/>
      <c r="U20" s="4"/>
      <c r="V20" s="4"/>
      <c r="W20" s="4"/>
      <c r="X20" s="4"/>
    </row>
    <row r="21" spans="1:24" ht="15.75" customHeight="1">
      <c r="A21" s="38" t="s">
        <v>526</v>
      </c>
      <c r="B21" s="89" t="str">
        <f>CONCATENATE("A",LEFT(A21,FIND(".",A21) - 1))</f>
        <v>A5</v>
      </c>
      <c r="C21" s="149">
        <v>8</v>
      </c>
      <c r="D21" s="149">
        <v>8</v>
      </c>
      <c r="E21" s="150">
        <v>8</v>
      </c>
      <c r="F21" s="149">
        <v>8</v>
      </c>
      <c r="G21" s="149">
        <v>8</v>
      </c>
      <c r="H21" s="150">
        <v>8</v>
      </c>
      <c r="I21" s="149">
        <v>8</v>
      </c>
      <c r="J21" s="149">
        <v>8</v>
      </c>
      <c r="K21" s="150">
        <v>8</v>
      </c>
      <c r="L21" s="149">
        <v>8</v>
      </c>
      <c r="M21" s="149">
        <v>8</v>
      </c>
      <c r="N21" s="150">
        <v>8</v>
      </c>
      <c r="O21" s="4"/>
      <c r="P21" s="4"/>
      <c r="Q21" s="4"/>
      <c r="R21" s="4"/>
      <c r="S21" s="4"/>
      <c r="T21" s="4"/>
      <c r="U21" s="4"/>
      <c r="V21" s="4"/>
      <c r="W21" s="4"/>
      <c r="X21" s="4"/>
    </row>
    <row r="22" spans="1:24" ht="15.75" customHeight="1">
      <c r="A22" s="41" t="s">
        <v>54</v>
      </c>
      <c r="B22" s="4"/>
      <c r="C22" s="89"/>
      <c r="D22" s="89"/>
      <c r="E22" s="89"/>
      <c r="F22" s="89"/>
      <c r="G22" s="89"/>
      <c r="H22" s="89"/>
      <c r="I22" s="89"/>
      <c r="J22" s="89"/>
      <c r="K22" s="89"/>
      <c r="L22" s="89"/>
      <c r="M22" s="89"/>
      <c r="N22" s="89"/>
      <c r="O22" s="4"/>
      <c r="P22" s="4"/>
      <c r="Q22" s="4"/>
      <c r="R22" s="4"/>
      <c r="S22" s="4"/>
      <c r="T22" s="4"/>
      <c r="U22" s="4"/>
      <c r="V22" s="4"/>
      <c r="W22" s="4"/>
      <c r="X22" s="4"/>
    </row>
    <row r="23" spans="1:24" ht="15.75" customHeight="1">
      <c r="A23" s="44" t="s">
        <v>527</v>
      </c>
      <c r="B23" s="4"/>
      <c r="C23" s="89"/>
      <c r="D23" s="89"/>
      <c r="E23" s="89"/>
      <c r="F23" s="89"/>
      <c r="G23" s="89"/>
      <c r="H23" s="89"/>
      <c r="I23" s="89"/>
      <c r="J23" s="89"/>
      <c r="K23" s="89"/>
      <c r="L23" s="89"/>
      <c r="M23" s="89"/>
      <c r="N23" s="89"/>
      <c r="O23" s="4"/>
      <c r="P23" s="4"/>
      <c r="Q23" s="4"/>
      <c r="R23" s="4"/>
      <c r="S23" s="4"/>
      <c r="T23" s="4"/>
      <c r="U23" s="4"/>
      <c r="V23" s="4"/>
      <c r="W23" s="4"/>
      <c r="X23" s="4"/>
    </row>
    <row r="24" spans="1:24" ht="15.75" customHeight="1">
      <c r="A24" s="15"/>
      <c r="B24" s="4"/>
      <c r="C24" s="89"/>
      <c r="D24" s="89"/>
      <c r="E24" s="89"/>
      <c r="F24" s="89"/>
      <c r="G24" s="89"/>
      <c r="H24" s="89"/>
      <c r="I24" s="89"/>
      <c r="J24" s="89"/>
      <c r="K24" s="89"/>
      <c r="L24" s="89"/>
      <c r="M24" s="89"/>
      <c r="N24" s="89"/>
      <c r="O24" s="4"/>
      <c r="P24" s="4"/>
      <c r="Q24" s="4"/>
      <c r="R24" s="4"/>
      <c r="S24" s="4"/>
      <c r="T24" s="4"/>
      <c r="U24" s="4"/>
      <c r="V24" s="4"/>
      <c r="W24" s="4"/>
      <c r="X24" s="4"/>
    </row>
    <row r="25" spans="1:24" ht="15.75" customHeight="1">
      <c r="A25" s="111" t="s">
        <v>528</v>
      </c>
      <c r="B25" s="4"/>
      <c r="C25" s="61">
        <f t="shared" ref="C25:N25" si="0">SUM(C5+C9+C13+C17+C21)</f>
        <v>474</v>
      </c>
      <c r="D25" s="61">
        <f t="shared" si="0"/>
        <v>471</v>
      </c>
      <c r="E25" s="61">
        <f t="shared" si="0"/>
        <v>484</v>
      </c>
      <c r="F25" s="61">
        <f t="shared" si="0"/>
        <v>481</v>
      </c>
      <c r="G25" s="61">
        <f t="shared" si="0"/>
        <v>477</v>
      </c>
      <c r="H25" s="61">
        <f t="shared" si="0"/>
        <v>480</v>
      </c>
      <c r="I25" s="61">
        <f t="shared" si="0"/>
        <v>481</v>
      </c>
      <c r="J25" s="61">
        <f t="shared" si="0"/>
        <v>482</v>
      </c>
      <c r="K25" s="61">
        <f t="shared" si="0"/>
        <v>480</v>
      </c>
      <c r="L25" s="60">
        <f t="shared" si="0"/>
        <v>473</v>
      </c>
      <c r="M25" s="60">
        <f t="shared" si="0"/>
        <v>472</v>
      </c>
      <c r="N25" s="60">
        <f t="shared" si="0"/>
        <v>474</v>
      </c>
      <c r="O25" s="4"/>
      <c r="P25" s="4"/>
      <c r="Q25" s="4"/>
      <c r="R25" s="4"/>
      <c r="S25" s="4"/>
      <c r="T25" s="4"/>
      <c r="U25" s="4"/>
      <c r="V25" s="4"/>
      <c r="W25" s="4"/>
      <c r="X25" s="4"/>
    </row>
    <row r="26" spans="1:24" ht="15.75" customHeight="1">
      <c r="A26" s="111" t="s">
        <v>529</v>
      </c>
      <c r="B26" s="4"/>
      <c r="C26" s="89"/>
      <c r="D26" s="89"/>
      <c r="E26" s="89"/>
      <c r="F26" s="89"/>
      <c r="G26" s="89"/>
      <c r="H26" s="89"/>
      <c r="I26" s="89"/>
      <c r="J26" s="89"/>
      <c r="K26" s="89"/>
      <c r="L26" s="89"/>
      <c r="M26" s="89"/>
      <c r="N26" s="89"/>
      <c r="O26" s="4"/>
      <c r="P26" s="4"/>
      <c r="Q26" s="4"/>
      <c r="R26" s="4"/>
      <c r="S26" s="4"/>
      <c r="T26" s="4"/>
      <c r="U26" s="4"/>
      <c r="V26" s="4"/>
      <c r="W26" s="4"/>
      <c r="X26" s="4"/>
    </row>
    <row r="27" spans="1:24" ht="15.75" customHeight="1">
      <c r="A27" s="44" t="s">
        <v>530</v>
      </c>
      <c r="B27" s="4"/>
      <c r="C27" s="89"/>
      <c r="D27" s="89"/>
      <c r="E27" s="89"/>
      <c r="F27" s="89"/>
      <c r="G27" s="89"/>
      <c r="H27" s="89"/>
      <c r="I27" s="89"/>
      <c r="J27" s="89"/>
      <c r="K27" s="89"/>
      <c r="L27" s="89"/>
      <c r="M27" s="89"/>
      <c r="N27" s="89"/>
      <c r="O27" s="4"/>
      <c r="P27" s="4"/>
      <c r="Q27" s="4"/>
      <c r="R27" s="4"/>
      <c r="S27" s="4"/>
      <c r="T27" s="4"/>
      <c r="U27" s="4"/>
      <c r="V27" s="4"/>
      <c r="W27" s="4"/>
      <c r="X27" s="4"/>
    </row>
    <row r="28" spans="1:24" ht="15.75" customHeight="1">
      <c r="A28" s="15"/>
      <c r="B28" s="4"/>
      <c r="C28" s="89"/>
      <c r="D28" s="89"/>
      <c r="E28" s="89"/>
      <c r="F28" s="89"/>
      <c r="G28" s="89"/>
      <c r="H28" s="89"/>
      <c r="I28" s="89"/>
      <c r="J28" s="89"/>
      <c r="K28" s="89"/>
      <c r="L28" s="89"/>
      <c r="M28" s="89"/>
      <c r="N28" s="89"/>
      <c r="O28" s="4"/>
      <c r="P28" s="4"/>
      <c r="Q28" s="4"/>
      <c r="R28" s="4"/>
      <c r="S28" s="4"/>
      <c r="T28" s="4"/>
      <c r="U28" s="4"/>
      <c r="V28" s="4"/>
      <c r="W28" s="4"/>
      <c r="X28" s="4"/>
    </row>
    <row r="29" spans="1:24" ht="15.75" customHeight="1">
      <c r="A29" s="38" t="s">
        <v>531</v>
      </c>
      <c r="B29" s="89" t="str">
        <f>CONCATENATE("A",LEFT(A29,FIND(".",A29) - 1))</f>
        <v>A6</v>
      </c>
      <c r="C29" s="149">
        <v>80</v>
      </c>
      <c r="D29" s="149">
        <v>80</v>
      </c>
      <c r="E29" s="150">
        <v>80</v>
      </c>
      <c r="F29" s="149">
        <v>80</v>
      </c>
      <c r="G29" s="149">
        <v>80</v>
      </c>
      <c r="H29" s="150">
        <v>80</v>
      </c>
      <c r="I29" s="149">
        <v>80</v>
      </c>
      <c r="J29" s="149">
        <v>84</v>
      </c>
      <c r="K29" s="150">
        <v>84</v>
      </c>
      <c r="L29" s="149">
        <v>84</v>
      </c>
      <c r="M29" s="149">
        <v>87</v>
      </c>
      <c r="N29" s="150">
        <v>87</v>
      </c>
      <c r="O29" s="4"/>
      <c r="P29" s="4"/>
      <c r="Q29" s="4"/>
      <c r="R29" s="4"/>
      <c r="S29" s="4"/>
      <c r="T29" s="4"/>
      <c r="U29" s="4"/>
      <c r="V29" s="4"/>
      <c r="W29" s="4"/>
      <c r="X29" s="4"/>
    </row>
    <row r="30" spans="1:24" ht="15.75" customHeight="1">
      <c r="A30" s="41" t="s">
        <v>54</v>
      </c>
      <c r="B30" s="4"/>
      <c r="C30" s="89"/>
      <c r="D30" s="89"/>
      <c r="E30" s="89"/>
      <c r="F30" s="89"/>
      <c r="G30" s="89"/>
      <c r="H30" s="89"/>
      <c r="I30" s="89"/>
      <c r="J30" s="89"/>
      <c r="K30" s="89"/>
      <c r="L30" s="89"/>
      <c r="M30" s="89"/>
      <c r="N30" s="89"/>
      <c r="O30" s="4"/>
      <c r="P30" s="4"/>
      <c r="Q30" s="4"/>
      <c r="R30" s="4"/>
      <c r="S30" s="4"/>
      <c r="T30" s="4"/>
      <c r="U30" s="4"/>
      <c r="V30" s="4"/>
      <c r="W30" s="4"/>
      <c r="X30" s="4"/>
    </row>
    <row r="31" spans="1:24" ht="15.75" customHeight="1">
      <c r="A31" s="44" t="s">
        <v>532</v>
      </c>
      <c r="B31" s="4"/>
      <c r="C31" s="89"/>
      <c r="D31" s="89"/>
      <c r="E31" s="89"/>
      <c r="F31" s="89"/>
      <c r="G31" s="89"/>
      <c r="H31" s="89"/>
      <c r="I31" s="89"/>
      <c r="J31" s="89"/>
      <c r="K31" s="89"/>
      <c r="L31" s="89"/>
      <c r="M31" s="89"/>
      <c r="N31" s="89"/>
      <c r="O31" s="4"/>
      <c r="P31" s="4"/>
      <c r="Q31" s="4"/>
      <c r="R31" s="4"/>
      <c r="S31" s="4"/>
      <c r="T31" s="4"/>
      <c r="U31" s="4"/>
      <c r="V31" s="4"/>
      <c r="W31" s="4"/>
      <c r="X31" s="4"/>
    </row>
    <row r="32" spans="1:24" ht="15.75" customHeight="1">
      <c r="A32" s="15"/>
      <c r="B32" s="4"/>
      <c r="C32" s="4"/>
      <c r="D32" s="4"/>
      <c r="E32" s="4"/>
      <c r="F32" s="4"/>
      <c r="G32" s="4"/>
      <c r="H32" s="4"/>
      <c r="I32" s="4"/>
      <c r="J32" s="89"/>
      <c r="K32" s="89"/>
      <c r="L32" s="89"/>
      <c r="M32" s="89"/>
      <c r="N32" s="89"/>
      <c r="O32" s="4"/>
      <c r="P32" s="4"/>
      <c r="Q32" s="4"/>
      <c r="R32" s="4"/>
      <c r="S32" s="4"/>
      <c r="T32" s="4"/>
      <c r="U32" s="4"/>
      <c r="V32" s="4"/>
      <c r="W32" s="4"/>
      <c r="X32" s="4"/>
    </row>
    <row r="33" spans="1:24" ht="15.75" customHeight="1">
      <c r="A33" s="79" t="s">
        <v>49</v>
      </c>
      <c r="B33" s="4"/>
      <c r="C33" s="133"/>
      <c r="D33" s="134"/>
      <c r="E33" s="134"/>
      <c r="F33" s="134"/>
      <c r="G33" s="134"/>
      <c r="H33" s="134"/>
      <c r="I33" s="134"/>
      <c r="J33" s="151"/>
      <c r="K33" s="151"/>
      <c r="L33" s="151"/>
      <c r="M33" s="151"/>
      <c r="N33" s="152"/>
      <c r="O33" s="4"/>
      <c r="P33" s="4"/>
      <c r="Q33" s="4"/>
      <c r="R33" s="4"/>
      <c r="S33" s="4"/>
      <c r="T33" s="4"/>
      <c r="U33" s="4"/>
      <c r="V33" s="4"/>
      <c r="W33" s="4"/>
      <c r="X33" s="4"/>
    </row>
    <row r="34" spans="1:24" ht="15.75" customHeight="1">
      <c r="A34" s="77" t="s">
        <v>50</v>
      </c>
      <c r="B34" s="4"/>
      <c r="C34" s="153"/>
      <c r="D34" s="154"/>
      <c r="E34" s="154"/>
      <c r="F34" s="154"/>
      <c r="G34" s="154"/>
      <c r="H34" s="154"/>
      <c r="I34" s="154"/>
      <c r="J34" s="154"/>
      <c r="K34" s="154"/>
      <c r="L34" s="154"/>
      <c r="M34" s="154"/>
      <c r="N34" s="155"/>
      <c r="O34" s="4"/>
      <c r="P34" s="4"/>
      <c r="Q34" s="4"/>
      <c r="R34" s="4"/>
      <c r="S34" s="4"/>
      <c r="T34" s="4"/>
      <c r="U34" s="4"/>
      <c r="V34" s="4"/>
      <c r="W34" s="4"/>
      <c r="X34" s="4"/>
    </row>
    <row r="35" spans="1:24" ht="15.75" customHeight="1">
      <c r="A35" s="15"/>
      <c r="B35" s="89"/>
      <c r="C35" s="89"/>
      <c r="D35" s="89"/>
      <c r="E35" s="89"/>
      <c r="F35" s="89"/>
      <c r="G35" s="89"/>
      <c r="H35" s="89"/>
      <c r="I35" s="89"/>
      <c r="J35" s="89"/>
      <c r="K35" s="89"/>
      <c r="L35" s="89"/>
      <c r="M35" s="89"/>
      <c r="N35" s="89"/>
      <c r="O35" s="4"/>
      <c r="P35" s="4"/>
      <c r="Q35" s="4"/>
      <c r="R35" s="4"/>
      <c r="S35" s="4"/>
      <c r="T35" s="4"/>
      <c r="U35" s="4"/>
      <c r="V35" s="4"/>
      <c r="W35" s="4"/>
      <c r="X35" s="4"/>
    </row>
    <row r="36" spans="1:24" ht="15.75" customHeight="1">
      <c r="A36" s="15"/>
      <c r="B36" s="89"/>
      <c r="C36" s="89"/>
      <c r="D36" s="89"/>
      <c r="E36" s="89"/>
      <c r="F36" s="89"/>
      <c r="G36" s="89"/>
      <c r="H36" s="89"/>
      <c r="I36" s="89"/>
      <c r="J36" s="89"/>
      <c r="K36" s="89"/>
      <c r="L36" s="89"/>
      <c r="M36" s="89"/>
      <c r="N36" s="89"/>
      <c r="O36" s="4"/>
      <c r="P36" s="4"/>
      <c r="Q36" s="4"/>
      <c r="R36" s="4"/>
      <c r="S36" s="4"/>
      <c r="T36" s="4"/>
      <c r="U36" s="4"/>
      <c r="V36" s="4"/>
      <c r="W36" s="4"/>
      <c r="X36" s="4"/>
    </row>
    <row r="37" spans="1:24" ht="15.75" customHeight="1">
      <c r="A37" s="15"/>
      <c r="B37" s="89"/>
      <c r="C37" s="89"/>
      <c r="D37" s="89"/>
      <c r="E37" s="89"/>
      <c r="F37" s="89"/>
      <c r="G37" s="89"/>
      <c r="H37" s="89"/>
      <c r="I37" s="89"/>
      <c r="J37" s="89"/>
      <c r="K37" s="89"/>
      <c r="L37" s="89"/>
      <c r="M37" s="89"/>
      <c r="N37" s="89"/>
      <c r="O37" s="4"/>
      <c r="P37" s="4"/>
      <c r="Q37" s="4"/>
      <c r="R37" s="4"/>
      <c r="S37" s="4"/>
      <c r="T37" s="4"/>
      <c r="U37" s="4"/>
      <c r="V37" s="4"/>
      <c r="W37" s="4"/>
      <c r="X37" s="4"/>
    </row>
    <row r="38" spans="1:24" ht="15.75" customHeight="1">
      <c r="A38" s="15"/>
      <c r="B38" s="89"/>
      <c r="C38" s="89"/>
      <c r="D38" s="89"/>
      <c r="E38" s="89"/>
      <c r="F38" s="89"/>
      <c r="G38" s="89"/>
      <c r="H38" s="89"/>
      <c r="I38" s="89"/>
      <c r="J38" s="89"/>
      <c r="K38" s="89"/>
      <c r="L38" s="89"/>
      <c r="M38" s="89"/>
      <c r="N38" s="89"/>
      <c r="O38" s="4"/>
      <c r="P38" s="4"/>
      <c r="Q38" s="4"/>
      <c r="R38" s="4"/>
      <c r="S38" s="4"/>
      <c r="T38" s="4"/>
      <c r="U38" s="4"/>
      <c r="V38" s="4"/>
      <c r="W38" s="4"/>
      <c r="X38" s="4"/>
    </row>
    <row r="39" spans="1:24" ht="15.75" customHeight="1">
      <c r="A39" s="15"/>
      <c r="B39" s="89"/>
      <c r="C39" s="89"/>
      <c r="D39" s="89"/>
      <c r="E39" s="89"/>
      <c r="F39" s="89"/>
      <c r="G39" s="89"/>
      <c r="H39" s="89"/>
      <c r="I39" s="89"/>
      <c r="J39" s="89"/>
      <c r="K39" s="89"/>
      <c r="L39" s="89"/>
      <c r="M39" s="89"/>
      <c r="N39" s="89"/>
      <c r="O39" s="4"/>
      <c r="P39" s="4"/>
      <c r="Q39" s="4"/>
      <c r="R39" s="4"/>
      <c r="S39" s="4"/>
      <c r="T39" s="4"/>
      <c r="U39" s="4"/>
      <c r="V39" s="4"/>
      <c r="W39" s="4"/>
      <c r="X39" s="4"/>
    </row>
    <row r="40" spans="1:24" ht="15.75" customHeight="1">
      <c r="A40" s="15"/>
      <c r="B40" s="89"/>
      <c r="C40" s="89"/>
      <c r="D40" s="89"/>
      <c r="E40" s="89"/>
      <c r="F40" s="89"/>
      <c r="G40" s="89"/>
      <c r="H40" s="89"/>
      <c r="I40" s="89"/>
      <c r="J40" s="89"/>
      <c r="K40" s="89"/>
      <c r="L40" s="89"/>
      <c r="M40" s="89"/>
      <c r="N40" s="89"/>
      <c r="O40" s="4"/>
      <c r="P40" s="4"/>
      <c r="Q40" s="4"/>
      <c r="R40" s="4"/>
      <c r="S40" s="4"/>
      <c r="T40" s="4"/>
      <c r="U40" s="4"/>
      <c r="V40" s="4"/>
      <c r="W40" s="4"/>
      <c r="X40" s="4"/>
    </row>
  </sheetData>
  <autoFilter ref="A4:N34"/>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Z210"/>
  <sheetViews>
    <sheetView workbookViewId="0">
      <pane xSplit="1" ySplit="4" topLeftCell="B5" activePane="bottomRight" state="frozen"/>
      <selection activeCell="P18" sqref="P18"/>
      <selection pane="topRight" activeCell="P18" sqref="P18"/>
      <selection pane="bottomLeft" activeCell="P18" sqref="P18"/>
      <selection pane="bottomRight" activeCell="P18" sqref="P18"/>
    </sheetView>
  </sheetViews>
  <sheetFormatPr baseColWidth="10" defaultColWidth="14.42578125" defaultRowHeight="15" customHeight="1"/>
  <cols>
    <col min="1" max="1" width="81.140625" customWidth="1"/>
    <col min="2" max="2" width="5.28515625" customWidth="1"/>
    <col min="3" max="4" width="15.85546875" customWidth="1"/>
    <col min="5" max="5" width="16.140625" customWidth="1"/>
    <col min="6" max="7" width="15.85546875" customWidth="1"/>
    <col min="8" max="8" width="16.140625" customWidth="1"/>
    <col min="9" max="9" width="15.85546875" customWidth="1"/>
    <col min="10" max="11" width="16.85546875" customWidth="1"/>
    <col min="12" max="12" width="17.140625" customWidth="1"/>
    <col min="13" max="13" width="16.140625" customWidth="1"/>
    <col min="14" max="14" width="17.140625" customWidth="1"/>
    <col min="15" max="26" width="11" customWidth="1"/>
  </cols>
  <sheetData>
    <row r="1" spans="1:26" ht="23.25">
      <c r="A1" s="88" t="s">
        <v>533</v>
      </c>
      <c r="B1" s="4"/>
      <c r="C1" s="4"/>
      <c r="D1" s="4"/>
      <c r="E1" s="4"/>
      <c r="F1" s="4"/>
      <c r="G1" s="4"/>
      <c r="H1" s="4"/>
      <c r="I1" s="4"/>
      <c r="J1" s="4"/>
      <c r="K1" s="4"/>
      <c r="L1" s="4"/>
      <c r="M1" s="4"/>
      <c r="N1" s="4"/>
      <c r="O1" s="4"/>
      <c r="P1" s="4"/>
      <c r="Q1" s="4"/>
      <c r="R1" s="4"/>
      <c r="S1" s="4"/>
      <c r="T1" s="4"/>
      <c r="U1" s="4"/>
      <c r="V1" s="4"/>
      <c r="W1" s="4"/>
      <c r="X1" s="4"/>
      <c r="Y1" s="4"/>
      <c r="Z1" s="4"/>
    </row>
    <row r="2" spans="1:26">
      <c r="A2" s="15"/>
      <c r="B2" s="4"/>
      <c r="C2" s="4"/>
      <c r="D2" s="4"/>
      <c r="E2" s="4"/>
      <c r="F2" s="4"/>
      <c r="G2" s="4"/>
      <c r="H2" s="4"/>
      <c r="I2" s="4"/>
      <c r="J2" s="4"/>
      <c r="K2" s="4"/>
      <c r="L2" s="4"/>
      <c r="M2" s="4"/>
      <c r="N2" s="4"/>
      <c r="O2" s="4"/>
      <c r="P2" s="4"/>
      <c r="Q2" s="4"/>
      <c r="R2" s="4"/>
      <c r="S2" s="4"/>
      <c r="T2" s="4"/>
      <c r="U2" s="4"/>
      <c r="V2" s="4"/>
      <c r="W2" s="4"/>
      <c r="X2" s="4"/>
      <c r="Y2" s="4"/>
      <c r="Z2" s="4"/>
    </row>
    <row r="3" spans="1:26">
      <c r="A3" s="148" t="s">
        <v>534</v>
      </c>
      <c r="B3" s="4"/>
      <c r="C3" s="4"/>
      <c r="D3" s="4"/>
      <c r="E3" s="4"/>
      <c r="F3" s="4"/>
      <c r="G3" s="4"/>
      <c r="H3" s="4"/>
      <c r="I3" s="4"/>
      <c r="J3" s="4"/>
      <c r="K3" s="4"/>
      <c r="L3" s="4"/>
      <c r="M3" s="4"/>
      <c r="N3" s="4"/>
      <c r="O3" s="4"/>
      <c r="P3" s="4"/>
      <c r="Q3" s="4"/>
      <c r="R3" s="4"/>
      <c r="S3" s="4"/>
      <c r="T3" s="4"/>
      <c r="U3" s="4"/>
      <c r="V3" s="4"/>
      <c r="W3" s="4"/>
      <c r="X3" s="4"/>
      <c r="Y3" s="4"/>
      <c r="Z3" s="4"/>
    </row>
    <row r="4" spans="1:26">
      <c r="A4" s="15"/>
      <c r="B4" s="156" t="s">
        <v>3</v>
      </c>
      <c r="C4" s="6">
        <v>45292</v>
      </c>
      <c r="D4" s="6">
        <v>45323</v>
      </c>
      <c r="E4" s="7">
        <v>45352</v>
      </c>
      <c r="F4" s="6">
        <v>45383</v>
      </c>
      <c r="G4" s="6">
        <v>45413</v>
      </c>
      <c r="H4" s="7">
        <v>45444</v>
      </c>
      <c r="I4" s="6">
        <v>45474</v>
      </c>
      <c r="J4" s="6">
        <v>45505</v>
      </c>
      <c r="K4" s="7">
        <v>45536</v>
      </c>
      <c r="L4" s="91">
        <v>45566</v>
      </c>
      <c r="M4" s="6">
        <v>45597</v>
      </c>
      <c r="N4" s="7">
        <v>45627</v>
      </c>
      <c r="O4" s="4"/>
      <c r="P4" s="4"/>
      <c r="Q4" s="4"/>
      <c r="R4" s="4"/>
      <c r="S4" s="4"/>
      <c r="T4" s="4"/>
      <c r="U4" s="4"/>
      <c r="V4" s="4"/>
      <c r="W4" s="4"/>
      <c r="X4" s="4"/>
      <c r="Y4" s="4"/>
      <c r="Z4" s="4"/>
    </row>
    <row r="5" spans="1:26">
      <c r="A5" s="38" t="s">
        <v>535</v>
      </c>
      <c r="B5" s="156" t="s">
        <v>536</v>
      </c>
      <c r="C5" s="127">
        <v>35053591.590000004</v>
      </c>
      <c r="D5" s="127">
        <v>23447615.289999999</v>
      </c>
      <c r="E5" s="116">
        <v>21953966.609999999</v>
      </c>
      <c r="F5" s="127">
        <v>22657401.73</v>
      </c>
      <c r="G5" s="127">
        <v>20334182.260000002</v>
      </c>
      <c r="H5" s="116">
        <v>30639323.59</v>
      </c>
      <c r="I5" s="127">
        <v>26731826.079999998</v>
      </c>
      <c r="J5" s="127">
        <v>24162789.530000001</v>
      </c>
      <c r="K5" s="116">
        <v>22948924.489999998</v>
      </c>
      <c r="L5" s="127">
        <v>23461025.300000001</v>
      </c>
      <c r="M5" s="127">
        <v>22950455.760000002</v>
      </c>
      <c r="N5" s="116">
        <v>26040745.350000001</v>
      </c>
      <c r="O5" s="157"/>
      <c r="P5" s="4"/>
      <c r="Q5" s="4"/>
      <c r="R5" s="4"/>
      <c r="S5" s="4"/>
      <c r="T5" s="4"/>
      <c r="U5" s="4"/>
      <c r="V5" s="4"/>
      <c r="W5" s="4"/>
      <c r="X5" s="4"/>
      <c r="Y5" s="4"/>
      <c r="Z5" s="4"/>
    </row>
    <row r="6" spans="1:26">
      <c r="A6" s="41" t="s">
        <v>54</v>
      </c>
      <c r="B6" s="117"/>
      <c r="C6" s="117"/>
      <c r="D6" s="117"/>
      <c r="E6" s="117"/>
      <c r="F6" s="117"/>
      <c r="G6" s="117"/>
      <c r="H6" s="117"/>
      <c r="I6" s="117"/>
      <c r="J6" s="117"/>
      <c r="K6" s="117"/>
      <c r="L6" s="117"/>
      <c r="M6" s="117"/>
      <c r="N6" s="117"/>
      <c r="O6" s="117"/>
      <c r="P6" s="117"/>
      <c r="Q6" s="117"/>
      <c r="R6" s="117"/>
      <c r="S6" s="117"/>
      <c r="T6" s="117"/>
      <c r="U6" s="117"/>
      <c r="V6" s="117"/>
      <c r="W6" s="117"/>
      <c r="X6" s="117"/>
      <c r="Y6" s="117"/>
      <c r="Z6" s="117"/>
    </row>
    <row r="7" spans="1:26" ht="30">
      <c r="A7" s="63" t="s">
        <v>537</v>
      </c>
      <c r="B7" s="4"/>
      <c r="C7" s="4"/>
      <c r="D7" s="4"/>
      <c r="E7" s="4"/>
      <c r="F7" s="4"/>
      <c r="G7" s="4"/>
      <c r="H7" s="4"/>
      <c r="I7" s="4"/>
      <c r="J7" s="4"/>
      <c r="K7" s="4"/>
      <c r="L7" s="4"/>
      <c r="M7" s="4"/>
      <c r="N7" s="4"/>
      <c r="O7" s="4"/>
      <c r="P7" s="4"/>
      <c r="Q7" s="4"/>
      <c r="R7" s="4"/>
      <c r="S7" s="4"/>
      <c r="T7" s="4"/>
      <c r="U7" s="4"/>
      <c r="V7" s="4"/>
      <c r="W7" s="4"/>
      <c r="X7" s="4"/>
      <c r="Y7" s="4"/>
      <c r="Z7" s="4"/>
    </row>
    <row r="8" spans="1:26" ht="30">
      <c r="A8" s="44" t="s">
        <v>538</v>
      </c>
      <c r="B8" s="4"/>
      <c r="C8" s="4"/>
      <c r="D8" s="4"/>
      <c r="E8" s="4"/>
      <c r="F8" s="4"/>
      <c r="G8" s="4"/>
      <c r="H8" s="4"/>
      <c r="I8" s="4"/>
      <c r="J8" s="4"/>
      <c r="K8" s="4"/>
      <c r="L8" s="4"/>
      <c r="M8" s="4"/>
      <c r="N8" s="4"/>
      <c r="O8" s="4"/>
      <c r="P8" s="4"/>
      <c r="Q8" s="4"/>
      <c r="R8" s="4"/>
      <c r="S8" s="4"/>
      <c r="T8" s="4"/>
      <c r="U8" s="4"/>
      <c r="V8" s="4"/>
      <c r="W8" s="4"/>
      <c r="X8" s="4"/>
      <c r="Y8" s="4"/>
      <c r="Z8" s="4"/>
    </row>
    <row r="9" spans="1:26">
      <c r="A9" s="15"/>
      <c r="B9" s="4"/>
      <c r="C9" s="4"/>
      <c r="D9" s="4"/>
      <c r="E9" s="4"/>
      <c r="F9" s="4"/>
      <c r="G9" s="4"/>
      <c r="H9" s="4"/>
      <c r="I9" s="4"/>
      <c r="J9" s="4"/>
      <c r="K9" s="4"/>
      <c r="L9" s="4"/>
      <c r="M9" s="4"/>
      <c r="N9" s="4"/>
      <c r="O9" s="4"/>
      <c r="P9" s="4"/>
      <c r="Q9" s="4"/>
      <c r="R9" s="4"/>
      <c r="S9" s="4"/>
      <c r="T9" s="4"/>
      <c r="U9" s="4"/>
      <c r="V9" s="4"/>
      <c r="W9" s="4"/>
      <c r="X9" s="4"/>
      <c r="Y9" s="4"/>
      <c r="Z9" s="4"/>
    </row>
    <row r="10" spans="1:26">
      <c r="A10" s="38" t="s">
        <v>539</v>
      </c>
      <c r="B10" s="156" t="s">
        <v>540</v>
      </c>
      <c r="C10" s="127">
        <v>7221296.46</v>
      </c>
      <c r="D10" s="127">
        <v>4717449.5599999996</v>
      </c>
      <c r="E10" s="116">
        <v>4239870.0999999996</v>
      </c>
      <c r="F10" s="127">
        <v>4300572.3899999997</v>
      </c>
      <c r="G10" s="127">
        <v>4314864.47</v>
      </c>
      <c r="H10" s="116">
        <v>5029799.93</v>
      </c>
      <c r="I10" s="127">
        <v>5241250.62</v>
      </c>
      <c r="J10" s="127">
        <v>4739192.4000000004</v>
      </c>
      <c r="K10" s="116">
        <v>4915424.78</v>
      </c>
      <c r="L10" s="127">
        <v>4804421.99</v>
      </c>
      <c r="M10" s="127">
        <v>4461768.6100000003</v>
      </c>
      <c r="N10" s="116">
        <v>4570860.97</v>
      </c>
      <c r="O10" s="157"/>
      <c r="P10" s="4"/>
      <c r="Q10" s="4"/>
      <c r="R10" s="4"/>
      <c r="S10" s="4"/>
      <c r="T10" s="4"/>
      <c r="U10" s="4"/>
      <c r="V10" s="4"/>
      <c r="W10" s="4"/>
      <c r="X10" s="4"/>
      <c r="Y10" s="4"/>
      <c r="Z10" s="4"/>
    </row>
    <row r="11" spans="1:26">
      <c r="A11" s="41" t="s">
        <v>54</v>
      </c>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row>
    <row r="12" spans="1:26" ht="45">
      <c r="A12" s="63" t="s">
        <v>541</v>
      </c>
      <c r="B12" s="4"/>
      <c r="C12" s="4"/>
      <c r="D12" s="4"/>
      <c r="E12" s="4"/>
      <c r="F12" s="4"/>
      <c r="G12" s="4"/>
      <c r="H12" s="4"/>
      <c r="I12" s="4"/>
      <c r="J12" s="4"/>
      <c r="K12" s="4"/>
      <c r="L12" s="4"/>
      <c r="M12" s="4"/>
      <c r="N12" s="4"/>
      <c r="O12" s="4"/>
      <c r="P12" s="4"/>
      <c r="Q12" s="4"/>
      <c r="R12" s="4"/>
      <c r="S12" s="4"/>
      <c r="T12" s="4"/>
      <c r="U12" s="4"/>
      <c r="V12" s="4"/>
      <c r="W12" s="4"/>
      <c r="X12" s="4"/>
      <c r="Y12" s="4"/>
      <c r="Z12" s="4"/>
    </row>
    <row r="13" spans="1:26" ht="30">
      <c r="A13" s="44" t="s">
        <v>538</v>
      </c>
      <c r="B13" s="4"/>
      <c r="C13" s="4"/>
      <c r="D13" s="4"/>
      <c r="E13" s="4"/>
      <c r="F13" s="4"/>
      <c r="G13" s="4"/>
      <c r="H13" s="4"/>
      <c r="I13" s="4"/>
      <c r="J13" s="4"/>
      <c r="K13" s="4"/>
      <c r="L13" s="4"/>
      <c r="M13" s="4"/>
      <c r="N13" s="4"/>
      <c r="O13" s="4"/>
      <c r="P13" s="4"/>
      <c r="Q13" s="4"/>
      <c r="R13" s="4"/>
      <c r="S13" s="4"/>
      <c r="T13" s="4"/>
      <c r="U13" s="4"/>
      <c r="V13" s="4"/>
      <c r="W13" s="4"/>
      <c r="X13" s="4"/>
      <c r="Y13" s="4"/>
      <c r="Z13" s="4"/>
    </row>
    <row r="14" spans="1:26">
      <c r="A14" s="15"/>
      <c r="B14" s="4"/>
      <c r="C14" s="4"/>
      <c r="D14" s="4"/>
      <c r="E14" s="4"/>
      <c r="F14" s="4"/>
      <c r="G14" s="4"/>
      <c r="H14" s="4"/>
      <c r="I14" s="4"/>
      <c r="J14" s="4"/>
      <c r="K14" s="4"/>
      <c r="L14" s="4"/>
      <c r="M14" s="4"/>
      <c r="N14" s="4"/>
      <c r="O14" s="4"/>
      <c r="P14" s="4"/>
      <c r="Q14" s="4"/>
      <c r="R14" s="4"/>
      <c r="S14" s="4"/>
      <c r="T14" s="4"/>
      <c r="U14" s="4"/>
      <c r="V14" s="4"/>
      <c r="W14" s="4"/>
      <c r="X14" s="4"/>
      <c r="Y14" s="4"/>
      <c r="Z14" s="4"/>
    </row>
    <row r="15" spans="1:26">
      <c r="A15" s="38" t="s">
        <v>542</v>
      </c>
      <c r="B15" s="156" t="s">
        <v>543</v>
      </c>
      <c r="C15" s="127">
        <v>6621825.5700000003</v>
      </c>
      <c r="D15" s="127">
        <v>3928812.26</v>
      </c>
      <c r="E15" s="116">
        <v>3605348.44</v>
      </c>
      <c r="F15" s="127">
        <v>3588455.35</v>
      </c>
      <c r="G15" s="127">
        <v>3876191.34</v>
      </c>
      <c r="H15" s="116">
        <v>3925279.05</v>
      </c>
      <c r="I15" s="127">
        <v>4458003.05</v>
      </c>
      <c r="J15" s="127">
        <v>3766409.08</v>
      </c>
      <c r="K15" s="116">
        <v>3668223.56</v>
      </c>
      <c r="L15" s="127">
        <v>3813773.12</v>
      </c>
      <c r="M15" s="127">
        <v>3561983.65</v>
      </c>
      <c r="N15" s="116">
        <v>4114385.53</v>
      </c>
      <c r="O15" s="157"/>
      <c r="P15" s="4"/>
      <c r="Q15" s="4"/>
      <c r="R15" s="4"/>
      <c r="S15" s="4"/>
      <c r="T15" s="4"/>
      <c r="U15" s="4"/>
      <c r="V15" s="4"/>
      <c r="W15" s="4"/>
      <c r="X15" s="4"/>
      <c r="Y15" s="4"/>
      <c r="Z15" s="4"/>
    </row>
    <row r="16" spans="1:26">
      <c r="A16" s="41" t="s">
        <v>54</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row>
    <row r="17" spans="1:26" ht="30">
      <c r="A17" s="63" t="s">
        <v>544</v>
      </c>
      <c r="B17" s="4"/>
      <c r="C17" s="4"/>
      <c r="D17" s="4"/>
      <c r="E17" s="4"/>
      <c r="F17" s="4"/>
      <c r="G17" s="4"/>
      <c r="H17" s="4"/>
      <c r="I17" s="4"/>
      <c r="J17" s="4"/>
      <c r="K17" s="4"/>
      <c r="L17" s="4"/>
      <c r="M17" s="4"/>
      <c r="N17" s="4"/>
      <c r="O17" s="4"/>
      <c r="P17" s="4"/>
      <c r="Q17" s="4"/>
      <c r="R17" s="4"/>
      <c r="S17" s="4"/>
      <c r="T17" s="4"/>
      <c r="U17" s="4"/>
      <c r="V17" s="4"/>
      <c r="W17" s="4"/>
      <c r="X17" s="4"/>
      <c r="Y17" s="4"/>
      <c r="Z17" s="4"/>
    </row>
    <row r="18" spans="1:26" ht="30">
      <c r="A18" s="44" t="s">
        <v>538</v>
      </c>
      <c r="B18" s="4"/>
      <c r="C18" s="4"/>
      <c r="D18" s="4"/>
      <c r="E18" s="4"/>
      <c r="F18" s="4"/>
      <c r="G18" s="4"/>
      <c r="H18" s="4"/>
      <c r="I18" s="4"/>
      <c r="J18" s="4"/>
      <c r="K18" s="4"/>
      <c r="L18" s="4"/>
      <c r="M18" s="4"/>
      <c r="N18" s="4"/>
      <c r="O18" s="4"/>
      <c r="P18" s="4"/>
      <c r="Q18" s="4"/>
      <c r="R18" s="4"/>
      <c r="S18" s="4"/>
      <c r="T18" s="4"/>
      <c r="U18" s="4"/>
      <c r="V18" s="4"/>
      <c r="W18" s="4"/>
      <c r="X18" s="4"/>
      <c r="Y18" s="4"/>
      <c r="Z18" s="4"/>
    </row>
    <row r="19" spans="1:26">
      <c r="A19" s="15"/>
      <c r="B19" s="4"/>
      <c r="C19" s="4"/>
      <c r="D19" s="4"/>
      <c r="E19" s="4"/>
      <c r="F19" s="4"/>
      <c r="G19" s="4"/>
      <c r="H19" s="4"/>
      <c r="I19" s="4"/>
      <c r="J19" s="4"/>
      <c r="K19" s="4"/>
      <c r="L19" s="4"/>
      <c r="M19" s="4"/>
      <c r="N19" s="4"/>
      <c r="O19" s="4"/>
      <c r="P19" s="4"/>
      <c r="Q19" s="4"/>
      <c r="R19" s="4"/>
      <c r="S19" s="4"/>
      <c r="T19" s="4"/>
      <c r="U19" s="4"/>
      <c r="V19" s="4"/>
      <c r="W19" s="4"/>
      <c r="X19" s="4"/>
      <c r="Y19" s="4"/>
      <c r="Z19" s="4"/>
    </row>
    <row r="20" spans="1:26">
      <c r="A20" s="38" t="s">
        <v>545</v>
      </c>
      <c r="B20" s="156" t="str">
        <f>CONCATENATE("F",LEFT(A20,FIND(".",A20) - 1))</f>
        <v>F4</v>
      </c>
      <c r="C20" s="127">
        <v>21378.92</v>
      </c>
      <c r="D20" s="127">
        <v>17475.43</v>
      </c>
      <c r="E20" s="116">
        <v>15365.76</v>
      </c>
      <c r="F20" s="127">
        <v>21391.91</v>
      </c>
      <c r="G20" s="127">
        <v>37819.129999999997</v>
      </c>
      <c r="H20" s="116">
        <v>33477.379999999997</v>
      </c>
      <c r="I20" s="127">
        <v>2881.08</v>
      </c>
      <c r="J20" s="127">
        <v>1200.45</v>
      </c>
      <c r="K20" s="116">
        <v>1680.63</v>
      </c>
      <c r="L20" s="127">
        <v>8169.08</v>
      </c>
      <c r="M20" s="127">
        <v>14524.36</v>
      </c>
      <c r="N20" s="116">
        <v>11967.76</v>
      </c>
      <c r="O20" s="157"/>
      <c r="P20" s="4"/>
      <c r="Q20" s="4"/>
      <c r="R20" s="4"/>
      <c r="S20" s="4"/>
      <c r="T20" s="4"/>
      <c r="U20" s="4"/>
      <c r="V20" s="4"/>
      <c r="W20" s="4"/>
      <c r="X20" s="4"/>
      <c r="Y20" s="4"/>
      <c r="Z20" s="4"/>
    </row>
    <row r="21" spans="1:26" ht="15.75" customHeight="1">
      <c r="A21" s="41" t="s">
        <v>54</v>
      </c>
      <c r="B21" s="4"/>
      <c r="C21" s="4"/>
      <c r="D21" s="4"/>
      <c r="E21" s="4"/>
      <c r="F21" s="158"/>
      <c r="G21" s="4"/>
      <c r="H21" s="4"/>
      <c r="I21" s="4"/>
      <c r="J21" s="4"/>
      <c r="K21" s="4"/>
      <c r="L21" s="4"/>
      <c r="M21" s="4"/>
      <c r="N21" s="4"/>
      <c r="O21" s="4"/>
      <c r="P21" s="4"/>
      <c r="Q21" s="4"/>
      <c r="R21" s="4"/>
      <c r="S21" s="4"/>
      <c r="T21" s="4"/>
      <c r="U21" s="4"/>
      <c r="V21" s="4"/>
      <c r="W21" s="4"/>
      <c r="X21" s="4"/>
      <c r="Y21" s="4"/>
      <c r="Z21" s="4"/>
    </row>
    <row r="22" spans="1:26" ht="15.75" customHeight="1">
      <c r="A22" s="44" t="s">
        <v>546</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row>
    <row r="23" spans="1:26" ht="15.75" customHeight="1">
      <c r="A23" s="63" t="s">
        <v>538</v>
      </c>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c r="A24" s="15"/>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c r="A25" s="38" t="s">
        <v>547</v>
      </c>
      <c r="B25" s="156" t="str">
        <f>CONCATENATE("F",LEFT(A25,FIND(".",A25) - 1))</f>
        <v>F5</v>
      </c>
      <c r="C25" s="127">
        <v>3548434.43</v>
      </c>
      <c r="D25" s="127">
        <v>3334297.77</v>
      </c>
      <c r="E25" s="116">
        <v>3252955.92</v>
      </c>
      <c r="F25" s="127">
        <v>2163610.0499999998</v>
      </c>
      <c r="G25" s="127">
        <v>1534390.6</v>
      </c>
      <c r="H25" s="116">
        <v>2183651.73</v>
      </c>
      <c r="I25" s="127">
        <v>2200673.4700000002</v>
      </c>
      <c r="J25" s="127">
        <v>723132.37</v>
      </c>
      <c r="K25" s="116">
        <v>2410915.5499999998</v>
      </c>
      <c r="L25" s="127">
        <v>1414379.65</v>
      </c>
      <c r="M25" s="127">
        <v>1033023.69</v>
      </c>
      <c r="N25" s="116">
        <v>5244633.49</v>
      </c>
      <c r="O25" s="157"/>
      <c r="P25" s="4"/>
      <c r="Q25" s="4"/>
      <c r="R25" s="4"/>
      <c r="S25" s="4"/>
      <c r="T25" s="4"/>
      <c r="U25" s="4"/>
      <c r="V25" s="4"/>
      <c r="W25" s="4"/>
      <c r="X25" s="4"/>
      <c r="Y25" s="4"/>
      <c r="Z25" s="4"/>
    </row>
    <row r="26" spans="1:26" ht="15.75" customHeight="1">
      <c r="A26" s="41" t="s">
        <v>54</v>
      </c>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row>
    <row r="27" spans="1:26" ht="15.75" customHeight="1">
      <c r="A27" s="63" t="s">
        <v>548</v>
      </c>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c r="A28" s="44" t="s">
        <v>538</v>
      </c>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c r="A29" s="15"/>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c r="A30" s="38" t="s">
        <v>549</v>
      </c>
      <c r="B30" s="156" t="str">
        <f>CONCATENATE("F",LEFT(A30,FIND(".",A30) - 1))</f>
        <v>F6</v>
      </c>
      <c r="C30" s="127">
        <v>514247.97</v>
      </c>
      <c r="D30" s="127">
        <v>522675.33</v>
      </c>
      <c r="E30" s="116">
        <v>483186.71</v>
      </c>
      <c r="F30" s="127">
        <v>489101.48</v>
      </c>
      <c r="G30" s="127">
        <v>415968.31</v>
      </c>
      <c r="H30" s="116">
        <v>415091.75</v>
      </c>
      <c r="I30" s="127">
        <v>414001.85</v>
      </c>
      <c r="J30" s="127">
        <v>385463.35</v>
      </c>
      <c r="K30" s="116">
        <v>396184.62</v>
      </c>
      <c r="L30" s="127">
        <v>429856.11</v>
      </c>
      <c r="M30" s="127">
        <v>417072.84</v>
      </c>
      <c r="N30" s="116">
        <v>440741.82</v>
      </c>
      <c r="O30" s="157"/>
      <c r="P30" s="4"/>
      <c r="Q30" s="4"/>
      <c r="R30" s="4"/>
      <c r="S30" s="4"/>
      <c r="T30" s="4"/>
      <c r="U30" s="4"/>
      <c r="V30" s="4"/>
      <c r="W30" s="4"/>
      <c r="X30" s="4"/>
      <c r="Y30" s="4"/>
      <c r="Z30" s="4"/>
    </row>
    <row r="31" spans="1:26" ht="15.75" customHeight="1">
      <c r="A31" s="41" t="s">
        <v>54</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row>
    <row r="32" spans="1:26" ht="15.75" customHeight="1">
      <c r="A32" s="63" t="s">
        <v>550</v>
      </c>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c r="A33" s="44" t="s">
        <v>538</v>
      </c>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c r="A34" s="15"/>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38" t="s">
        <v>551</v>
      </c>
      <c r="B35" s="156" t="str">
        <f>CONCATENATE("F",LEFT(A35,FIND(".",A35) - 1))</f>
        <v>F7</v>
      </c>
      <c r="C35" s="127">
        <v>279163.55</v>
      </c>
      <c r="D35" s="127">
        <v>54488.27</v>
      </c>
      <c r="E35" s="116">
        <v>34036.51</v>
      </c>
      <c r="F35" s="127">
        <v>26022.12</v>
      </c>
      <c r="G35" s="127">
        <v>14998</v>
      </c>
      <c r="H35" s="116">
        <v>18845.919999999998</v>
      </c>
      <c r="I35" s="127">
        <v>19722.939999999999</v>
      </c>
      <c r="J35" s="127">
        <v>20455.240000000002</v>
      </c>
      <c r="K35" s="116">
        <v>20003.07</v>
      </c>
      <c r="L35" s="127">
        <v>20133.66</v>
      </c>
      <c r="M35" s="127">
        <v>15972.4</v>
      </c>
      <c r="N35" s="116">
        <v>27079.599999999999</v>
      </c>
      <c r="O35" s="157"/>
      <c r="P35" s="4"/>
      <c r="Q35" s="4"/>
      <c r="R35" s="4"/>
      <c r="S35" s="4"/>
      <c r="T35" s="4"/>
      <c r="U35" s="4"/>
      <c r="V35" s="4"/>
      <c r="W35" s="4"/>
      <c r="X35" s="4"/>
      <c r="Y35" s="4"/>
      <c r="Z35" s="4"/>
    </row>
    <row r="36" spans="1:26" ht="15.75" customHeight="1">
      <c r="A36" s="41" t="s">
        <v>54</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row>
    <row r="37" spans="1:26" ht="15.75" customHeight="1">
      <c r="A37" s="63" t="s">
        <v>552</v>
      </c>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4" t="s">
        <v>538</v>
      </c>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15"/>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38" t="s">
        <v>553</v>
      </c>
      <c r="B40" s="156" t="str">
        <f>CONCATENATE("F",LEFT(A40,FIND(".",A40) - 1))</f>
        <v>F8</v>
      </c>
      <c r="C40" s="127">
        <v>14379523.039999999</v>
      </c>
      <c r="D40" s="127">
        <v>12419811.18</v>
      </c>
      <c r="E40" s="116">
        <v>12584924.92</v>
      </c>
      <c r="F40" s="127">
        <v>12618649.42</v>
      </c>
      <c r="G40" s="127">
        <v>11912721.42</v>
      </c>
      <c r="H40" s="116">
        <v>12301361.48</v>
      </c>
      <c r="I40" s="127">
        <v>14298685.85</v>
      </c>
      <c r="J40" s="127">
        <v>13076275.439999999</v>
      </c>
      <c r="K40" s="116">
        <v>13631706.91</v>
      </c>
      <c r="L40" s="127">
        <v>13358447.49</v>
      </c>
      <c r="M40" s="127">
        <v>12099976.960000001</v>
      </c>
      <c r="N40" s="116">
        <v>14471780.220000001</v>
      </c>
      <c r="O40" s="157"/>
      <c r="P40" s="4"/>
      <c r="Q40" s="4"/>
      <c r="R40" s="4"/>
      <c r="S40" s="4"/>
      <c r="T40" s="4"/>
      <c r="U40" s="4"/>
      <c r="V40" s="4"/>
      <c r="W40" s="4"/>
      <c r="X40" s="4"/>
      <c r="Y40" s="4"/>
      <c r="Z40" s="4"/>
    </row>
    <row r="41" spans="1:26" ht="15.75" customHeight="1">
      <c r="A41" s="41" t="s">
        <v>54</v>
      </c>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4" t="s">
        <v>554</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row>
    <row r="43" spans="1:26" ht="15.75" customHeight="1">
      <c r="A43" s="63" t="s">
        <v>538</v>
      </c>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15"/>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38" t="s">
        <v>555</v>
      </c>
      <c r="B45" s="156" t="str">
        <f>CONCATENATE("F",LEFT(A45,FIND(".",A45) - 1))</f>
        <v>F9</v>
      </c>
      <c r="C45" s="127">
        <v>1124377.22</v>
      </c>
      <c r="D45" s="127">
        <v>539700.01</v>
      </c>
      <c r="E45" s="116">
        <v>772691.14</v>
      </c>
      <c r="F45" s="127">
        <v>627437.41</v>
      </c>
      <c r="G45" s="127">
        <v>581397.23</v>
      </c>
      <c r="H45" s="116">
        <v>466995.07</v>
      </c>
      <c r="I45" s="127">
        <v>988285.81</v>
      </c>
      <c r="J45" s="127">
        <v>481735.23</v>
      </c>
      <c r="K45" s="116">
        <v>464850.38</v>
      </c>
      <c r="L45" s="127">
        <v>524171.2</v>
      </c>
      <c r="M45" s="127">
        <v>1067552.22</v>
      </c>
      <c r="N45" s="116">
        <v>526988.07999999996</v>
      </c>
      <c r="O45" s="157"/>
      <c r="P45" s="4"/>
      <c r="Q45" s="4"/>
      <c r="R45" s="4"/>
      <c r="S45" s="4"/>
      <c r="T45" s="4"/>
      <c r="U45" s="4"/>
      <c r="V45" s="4"/>
      <c r="W45" s="4"/>
      <c r="X45" s="4"/>
      <c r="Y45" s="4"/>
      <c r="Z45" s="4"/>
    </row>
    <row r="46" spans="1:26" ht="15.75" customHeight="1">
      <c r="A46" s="41" t="s">
        <v>54</v>
      </c>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row>
    <row r="47" spans="1:26" ht="15.75" customHeight="1">
      <c r="A47" s="63" t="s">
        <v>556</v>
      </c>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4" t="s">
        <v>538</v>
      </c>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15"/>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38" t="s">
        <v>557</v>
      </c>
      <c r="B50" s="156" t="str">
        <f>CONCATENATE("F",LEFT(A50,FIND(".",A50) - 1))</f>
        <v>F10</v>
      </c>
      <c r="C50" s="127">
        <v>42119.48</v>
      </c>
      <c r="D50" s="127">
        <v>16854.240000000002</v>
      </c>
      <c r="E50" s="116">
        <v>59120.02</v>
      </c>
      <c r="F50" s="127">
        <v>32091.08</v>
      </c>
      <c r="G50" s="127">
        <v>54860.45</v>
      </c>
      <c r="H50" s="116">
        <v>29275.62</v>
      </c>
      <c r="I50" s="127">
        <v>18993.59</v>
      </c>
      <c r="J50" s="127">
        <v>26481.65</v>
      </c>
      <c r="K50" s="116">
        <v>24928.98</v>
      </c>
      <c r="L50" s="127">
        <v>24283.88</v>
      </c>
      <c r="M50" s="127">
        <v>16773.02</v>
      </c>
      <c r="N50" s="116">
        <v>43967.42</v>
      </c>
      <c r="O50" s="157"/>
      <c r="P50" s="4"/>
      <c r="Q50" s="4"/>
      <c r="R50" s="4"/>
      <c r="S50" s="4"/>
      <c r="T50" s="4"/>
      <c r="U50" s="4"/>
      <c r="V50" s="4"/>
      <c r="W50" s="4"/>
      <c r="X50" s="4"/>
      <c r="Y50" s="4"/>
      <c r="Z50" s="4"/>
    </row>
    <row r="51" spans="1:26" ht="15.75" customHeight="1">
      <c r="A51" s="41" t="s">
        <v>54</v>
      </c>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4" t="s">
        <v>558</v>
      </c>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row>
    <row r="53" spans="1:26" ht="15.75" customHeight="1">
      <c r="A53" s="63" t="s">
        <v>538</v>
      </c>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15"/>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38" t="s">
        <v>559</v>
      </c>
      <c r="B55" s="156" t="str">
        <f>CONCATENATE("F",LEFT(A55,FIND(".",A55) - 1))</f>
        <v>F11</v>
      </c>
      <c r="C55" s="127">
        <v>0</v>
      </c>
      <c r="D55" s="127">
        <v>0</v>
      </c>
      <c r="E55" s="116">
        <v>0</v>
      </c>
      <c r="F55" s="127">
        <v>21963818</v>
      </c>
      <c r="G55" s="127">
        <v>2439411</v>
      </c>
      <c r="H55" s="116">
        <v>0</v>
      </c>
      <c r="I55" s="127">
        <v>0</v>
      </c>
      <c r="J55" s="127">
        <v>3669629</v>
      </c>
      <c r="K55" s="116">
        <v>6276418</v>
      </c>
      <c r="L55" s="127">
        <v>0</v>
      </c>
      <c r="M55" s="127">
        <v>5568265</v>
      </c>
      <c r="N55" s="116">
        <v>1201619</v>
      </c>
      <c r="O55" s="157"/>
      <c r="P55" s="4"/>
      <c r="Q55" s="4"/>
      <c r="R55" s="4"/>
      <c r="S55" s="4"/>
      <c r="T55" s="4"/>
      <c r="U55" s="4"/>
      <c r="V55" s="4"/>
      <c r="W55" s="4"/>
      <c r="X55" s="4"/>
      <c r="Y55" s="4"/>
      <c r="Z55" s="4"/>
    </row>
    <row r="56" spans="1:26" ht="15.75" customHeight="1">
      <c r="A56" s="41" t="s">
        <v>54</v>
      </c>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4" t="s">
        <v>560</v>
      </c>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spans="1:26" ht="15.75" customHeight="1">
      <c r="A58" s="63" t="s">
        <v>538</v>
      </c>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15"/>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38" t="s">
        <v>561</v>
      </c>
      <c r="B60" s="159" t="str">
        <f>CONCATENATE("F",LEFT(A60,FIND(".",A60) - 1))</f>
        <v>F12</v>
      </c>
      <c r="C60" s="127">
        <v>0</v>
      </c>
      <c r="D60" s="127">
        <v>0</v>
      </c>
      <c r="E60" s="116">
        <v>0</v>
      </c>
      <c r="F60" s="127">
        <v>0</v>
      </c>
      <c r="G60" s="127">
        <v>0</v>
      </c>
      <c r="H60" s="116">
        <v>0</v>
      </c>
      <c r="I60" s="127">
        <v>0</v>
      </c>
      <c r="J60" s="127">
        <v>0</v>
      </c>
      <c r="K60" s="116">
        <v>0</v>
      </c>
      <c r="L60" s="127">
        <v>0</v>
      </c>
      <c r="M60" s="127">
        <v>0</v>
      </c>
      <c r="N60" s="116">
        <v>0</v>
      </c>
      <c r="O60" s="157"/>
      <c r="P60" s="4"/>
      <c r="Q60" s="4"/>
      <c r="R60" s="4"/>
      <c r="S60" s="4"/>
      <c r="T60" s="4"/>
      <c r="U60" s="4"/>
      <c r="V60" s="4"/>
      <c r="W60" s="4"/>
      <c r="X60" s="4"/>
      <c r="Y60" s="4"/>
      <c r="Z60" s="4"/>
    </row>
    <row r="61" spans="1:26" ht="15.75" customHeight="1">
      <c r="A61" s="41" t="s">
        <v>54</v>
      </c>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4" t="s">
        <v>562</v>
      </c>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4" t="s">
        <v>538</v>
      </c>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15"/>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38" t="s">
        <v>563</v>
      </c>
      <c r="B65" s="159" t="str">
        <f>CONCATENATE("F",LEFT(A65,FIND(".",A65) - 1))</f>
        <v>F13</v>
      </c>
      <c r="C65" s="127">
        <v>0</v>
      </c>
      <c r="D65" s="127">
        <v>0</v>
      </c>
      <c r="E65" s="116">
        <v>0</v>
      </c>
      <c r="F65" s="127">
        <v>0</v>
      </c>
      <c r="G65" s="127">
        <v>0</v>
      </c>
      <c r="H65" s="116">
        <v>0</v>
      </c>
      <c r="I65" s="127">
        <v>0</v>
      </c>
      <c r="J65" s="127">
        <v>0</v>
      </c>
      <c r="K65" s="116">
        <v>0</v>
      </c>
      <c r="L65" s="127">
        <v>0</v>
      </c>
      <c r="M65" s="127">
        <v>0</v>
      </c>
      <c r="N65" s="116">
        <v>0</v>
      </c>
      <c r="O65" s="157"/>
      <c r="P65" s="4"/>
      <c r="Q65" s="4"/>
      <c r="R65" s="4"/>
      <c r="S65" s="4"/>
      <c r="T65" s="4"/>
      <c r="U65" s="4"/>
      <c r="V65" s="4"/>
      <c r="W65" s="4"/>
      <c r="X65" s="4"/>
      <c r="Y65" s="4"/>
      <c r="Z65" s="4"/>
    </row>
    <row r="66" spans="1:26" ht="15.75" customHeight="1">
      <c r="A66" s="41" t="s">
        <v>54</v>
      </c>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4" t="s">
        <v>564</v>
      </c>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4" t="s">
        <v>538</v>
      </c>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15"/>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38" t="s">
        <v>565</v>
      </c>
      <c r="B70" s="159" t="str">
        <f>CONCATENATE("F",LEFT(A70,FIND(".",A70) - 1))</f>
        <v>F14</v>
      </c>
      <c r="C70" s="127">
        <v>55129108.439999998</v>
      </c>
      <c r="D70" s="127">
        <v>4310313.1900000004</v>
      </c>
      <c r="E70" s="116">
        <v>54543200.060000002</v>
      </c>
      <c r="F70" s="127">
        <v>4353552.99</v>
      </c>
      <c r="G70" s="127">
        <v>4840699.32</v>
      </c>
      <c r="H70" s="116">
        <v>4672646.99</v>
      </c>
      <c r="I70" s="127">
        <v>4838787.0999999996</v>
      </c>
      <c r="J70" s="127">
        <v>4874962.0599999996</v>
      </c>
      <c r="K70" s="116">
        <v>5206113.93</v>
      </c>
      <c r="L70" s="160">
        <v>4546661.2300000004</v>
      </c>
      <c r="M70" s="160">
        <v>4618884.3899999997</v>
      </c>
      <c r="N70" s="161">
        <v>5468753.4500000002</v>
      </c>
      <c r="O70" s="157"/>
      <c r="P70" s="4"/>
      <c r="Q70" s="4"/>
      <c r="R70" s="4"/>
      <c r="S70" s="4"/>
      <c r="T70" s="4"/>
      <c r="U70" s="4"/>
      <c r="V70" s="4"/>
      <c r="W70" s="4"/>
      <c r="X70" s="4"/>
      <c r="Y70" s="4"/>
      <c r="Z70" s="4"/>
    </row>
    <row r="71" spans="1:26" ht="15.75" customHeight="1">
      <c r="A71" s="41" t="s">
        <v>54</v>
      </c>
      <c r="B71" s="117"/>
      <c r="C71" s="141"/>
      <c r="D71" s="141"/>
      <c r="E71" s="141"/>
      <c r="F71" s="141"/>
      <c r="G71" s="141"/>
      <c r="H71" s="141"/>
      <c r="I71" s="141"/>
      <c r="J71" s="141"/>
      <c r="K71" s="141"/>
      <c r="L71" s="117"/>
      <c r="M71" s="117"/>
      <c r="N71" s="117"/>
      <c r="O71" s="117"/>
      <c r="P71" s="117"/>
      <c r="Q71" s="117"/>
      <c r="R71" s="117"/>
      <c r="S71" s="117"/>
      <c r="T71" s="117"/>
      <c r="U71" s="117"/>
      <c r="V71" s="117"/>
      <c r="W71" s="117"/>
      <c r="X71" s="117"/>
      <c r="Y71" s="117"/>
      <c r="Z71" s="117"/>
    </row>
    <row r="72" spans="1:26" ht="15.75" customHeight="1">
      <c r="A72" s="63" t="s">
        <v>566</v>
      </c>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4" t="s">
        <v>538</v>
      </c>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15"/>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162" t="s">
        <v>567</v>
      </c>
      <c r="B75" s="4"/>
      <c r="C75" s="163">
        <f t="shared" ref="C75:N75" si="0">+C5+C10+C15+C20+C25+C30+C35+C40+C45+C50+C55+C70</f>
        <v>123935066.67</v>
      </c>
      <c r="D75" s="164">
        <f t="shared" si="0"/>
        <v>53309492.530000001</v>
      </c>
      <c r="E75" s="163">
        <f t="shared" si="0"/>
        <v>101544666.19000001</v>
      </c>
      <c r="F75" s="164">
        <f t="shared" si="0"/>
        <v>72842103.929999992</v>
      </c>
      <c r="G75" s="163">
        <f t="shared" si="0"/>
        <v>50357503.530000001</v>
      </c>
      <c r="H75" s="164">
        <f t="shared" si="0"/>
        <v>59715748.509999998</v>
      </c>
      <c r="I75" s="163">
        <f t="shared" si="0"/>
        <v>59213111.440000005</v>
      </c>
      <c r="J75" s="164">
        <f t="shared" si="0"/>
        <v>55927725.799999997</v>
      </c>
      <c r="K75" s="163">
        <f t="shared" si="0"/>
        <v>59965374.899999999</v>
      </c>
      <c r="L75" s="163">
        <f t="shared" si="0"/>
        <v>52405322.710000008</v>
      </c>
      <c r="M75" s="163">
        <f t="shared" si="0"/>
        <v>55826252.899999999</v>
      </c>
      <c r="N75" s="163">
        <f t="shared" si="0"/>
        <v>62163522.690000005</v>
      </c>
      <c r="O75" s="4"/>
      <c r="P75" s="4"/>
      <c r="Q75" s="4"/>
      <c r="R75" s="4"/>
      <c r="S75" s="4"/>
      <c r="T75" s="4"/>
      <c r="U75" s="4"/>
      <c r="V75" s="4"/>
      <c r="W75" s="4"/>
      <c r="X75" s="4"/>
      <c r="Y75" s="4"/>
      <c r="Z75" s="4"/>
    </row>
    <row r="76" spans="1:26" ht="15.75" customHeight="1">
      <c r="A76" s="165" t="s">
        <v>568</v>
      </c>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4" t="s">
        <v>569</v>
      </c>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15"/>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38" t="s">
        <v>570</v>
      </c>
      <c r="B79" s="159" t="str">
        <f>CONCATENATE("F",LEFT(A79,FIND(".",A79) - 1))</f>
        <v>F15</v>
      </c>
      <c r="C79" s="127">
        <v>2094849.67</v>
      </c>
      <c r="D79" s="127">
        <v>0</v>
      </c>
      <c r="E79" s="116">
        <v>15653932.57</v>
      </c>
      <c r="F79" s="127">
        <v>0</v>
      </c>
      <c r="G79" s="127">
        <v>21421029</v>
      </c>
      <c r="H79" s="116">
        <v>2256673.96</v>
      </c>
      <c r="I79" s="127">
        <v>0</v>
      </c>
      <c r="J79" s="127">
        <v>-8934251.6300000008</v>
      </c>
      <c r="K79" s="116">
        <v>1080880.03</v>
      </c>
      <c r="L79" s="160">
        <v>14775430.779999999</v>
      </c>
      <c r="M79" s="160">
        <v>5861604.8499999996</v>
      </c>
      <c r="N79" s="161">
        <v>19027688.620000001</v>
      </c>
      <c r="O79" s="139"/>
      <c r="P79" s="4"/>
      <c r="Q79" s="4"/>
      <c r="R79" s="4"/>
      <c r="S79" s="4"/>
      <c r="T79" s="4"/>
      <c r="U79" s="4"/>
      <c r="V79" s="4"/>
      <c r="W79" s="4"/>
      <c r="X79" s="4"/>
      <c r="Y79" s="4"/>
      <c r="Z79" s="4"/>
    </row>
    <row r="80" spans="1:26" ht="15.75" customHeight="1">
      <c r="A80" s="41" t="s">
        <v>54</v>
      </c>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4" t="s">
        <v>571</v>
      </c>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4" t="s">
        <v>572</v>
      </c>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4" t="s">
        <v>573</v>
      </c>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15"/>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38" t="s">
        <v>574</v>
      </c>
      <c r="B85" s="159" t="str">
        <f>CONCATENATE("F",LEFT(A85,FIND(".",A85) - 1))</f>
        <v>F16</v>
      </c>
      <c r="C85" s="127">
        <v>55978.91</v>
      </c>
      <c r="D85" s="127">
        <v>3195269.48</v>
      </c>
      <c r="E85" s="116">
        <v>23091233.510000002</v>
      </c>
      <c r="F85" s="127">
        <v>0</v>
      </c>
      <c r="G85" s="127">
        <v>0</v>
      </c>
      <c r="H85" s="116">
        <v>89997.53</v>
      </c>
      <c r="I85" s="127">
        <v>311040</v>
      </c>
      <c r="J85" s="127">
        <v>-282730.08</v>
      </c>
      <c r="K85" s="116">
        <v>622080</v>
      </c>
      <c r="L85" s="160">
        <v>5537319.0499999998</v>
      </c>
      <c r="M85" s="160">
        <v>6406254.6699999999</v>
      </c>
      <c r="N85" s="161">
        <v>4628544.43</v>
      </c>
      <c r="O85" s="157"/>
      <c r="P85" s="4"/>
      <c r="Q85" s="4"/>
      <c r="R85" s="4"/>
      <c r="S85" s="4"/>
      <c r="T85" s="4"/>
      <c r="U85" s="4"/>
      <c r="V85" s="4"/>
      <c r="W85" s="4"/>
      <c r="X85" s="4"/>
      <c r="Y85" s="4"/>
      <c r="Z85" s="4"/>
    </row>
    <row r="86" spans="1:26" ht="15.75" customHeight="1">
      <c r="A86" s="41" t="s">
        <v>54</v>
      </c>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4" t="s">
        <v>575</v>
      </c>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4" t="s">
        <v>576</v>
      </c>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4" t="s">
        <v>577</v>
      </c>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15"/>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38" t="s">
        <v>578</v>
      </c>
      <c r="B91" s="159" t="str">
        <f>CONCATENATE("F",LEFT(A91,FIND(".",A91) - 1))</f>
        <v>F17</v>
      </c>
      <c r="C91" s="127">
        <v>0</v>
      </c>
      <c r="D91" s="127">
        <v>0</v>
      </c>
      <c r="E91" s="116">
        <v>0</v>
      </c>
      <c r="F91" s="127">
        <v>0</v>
      </c>
      <c r="G91" s="127">
        <v>0</v>
      </c>
      <c r="H91" s="116">
        <v>0</v>
      </c>
      <c r="I91" s="127">
        <v>0</v>
      </c>
      <c r="J91" s="127">
        <v>0</v>
      </c>
      <c r="K91" s="116">
        <v>0</v>
      </c>
      <c r="L91" s="160">
        <v>0</v>
      </c>
      <c r="M91" s="160">
        <v>0</v>
      </c>
      <c r="N91" s="161">
        <v>0</v>
      </c>
      <c r="O91" s="157"/>
      <c r="P91" s="4"/>
      <c r="Q91" s="4"/>
      <c r="R91" s="4"/>
      <c r="S91" s="4"/>
      <c r="T91" s="4"/>
      <c r="U91" s="4"/>
      <c r="V91" s="4"/>
      <c r="W91" s="4"/>
      <c r="X91" s="4"/>
      <c r="Y91" s="4"/>
      <c r="Z91" s="4"/>
    </row>
    <row r="92" spans="1:26" ht="15.75" customHeight="1">
      <c r="A92" s="41" t="s">
        <v>54</v>
      </c>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4" t="s">
        <v>579</v>
      </c>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4" t="s">
        <v>576</v>
      </c>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4" t="s">
        <v>577</v>
      </c>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15"/>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38" t="s">
        <v>580</v>
      </c>
      <c r="B97" s="159" t="str">
        <f>CONCATENATE("F",LEFT(A97,FIND(".",A97) - 1))</f>
        <v>F18</v>
      </c>
      <c r="C97" s="127">
        <v>0</v>
      </c>
      <c r="D97" s="127">
        <v>0</v>
      </c>
      <c r="E97" s="116">
        <v>0</v>
      </c>
      <c r="F97" s="127">
        <v>0</v>
      </c>
      <c r="G97" s="127">
        <v>356214821.42000002</v>
      </c>
      <c r="H97" s="116">
        <v>0</v>
      </c>
      <c r="I97" s="127">
        <v>0</v>
      </c>
      <c r="J97" s="127">
        <v>21105537.600000001</v>
      </c>
      <c r="K97" s="116">
        <v>0</v>
      </c>
      <c r="L97" s="160">
        <v>0</v>
      </c>
      <c r="M97" s="160">
        <v>0</v>
      </c>
      <c r="N97" s="161">
        <v>0</v>
      </c>
      <c r="O97" s="157"/>
      <c r="P97" s="4"/>
      <c r="Q97" s="4"/>
      <c r="R97" s="4"/>
      <c r="S97" s="4"/>
      <c r="T97" s="4"/>
      <c r="U97" s="4"/>
      <c r="V97" s="4"/>
      <c r="W97" s="4"/>
      <c r="X97" s="4"/>
      <c r="Y97" s="4"/>
      <c r="Z97" s="4"/>
    </row>
    <row r="98" spans="1:26" ht="15.75" customHeight="1">
      <c r="A98" s="41" t="s">
        <v>54</v>
      </c>
      <c r="B98" s="117"/>
      <c r="C98" s="117" t="s">
        <v>2</v>
      </c>
      <c r="D98" s="117"/>
      <c r="E98" s="117"/>
      <c r="F98" s="117"/>
      <c r="G98" s="117"/>
      <c r="H98" s="117"/>
      <c r="I98" s="117"/>
      <c r="J98" s="117"/>
      <c r="K98" s="117"/>
      <c r="L98" s="117"/>
      <c r="M98" s="117"/>
      <c r="N98" s="117"/>
      <c r="O98" s="117"/>
      <c r="P98" s="117"/>
      <c r="Q98" s="117"/>
      <c r="R98" s="117"/>
      <c r="S98" s="117"/>
      <c r="T98" s="117"/>
      <c r="U98" s="117"/>
      <c r="V98" s="117"/>
      <c r="W98" s="117"/>
      <c r="X98" s="117"/>
      <c r="Y98" s="117"/>
      <c r="Z98" s="117"/>
    </row>
    <row r="99" spans="1:26" ht="15.75" customHeight="1">
      <c r="A99" s="63" t="s">
        <v>581</v>
      </c>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4" t="s">
        <v>538</v>
      </c>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15"/>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122" t="s">
        <v>582</v>
      </c>
      <c r="B102" s="4"/>
      <c r="C102" s="163">
        <f t="shared" ref="C102:N102" si="1">+C75+C79+C85+C91+C97</f>
        <v>126085895.25</v>
      </c>
      <c r="D102" s="164">
        <f t="shared" si="1"/>
        <v>56504762.009999998</v>
      </c>
      <c r="E102" s="163">
        <f t="shared" si="1"/>
        <v>140289832.27000001</v>
      </c>
      <c r="F102" s="164">
        <f t="shared" si="1"/>
        <v>72842103.929999992</v>
      </c>
      <c r="G102" s="163">
        <f t="shared" si="1"/>
        <v>427993353.95000005</v>
      </c>
      <c r="H102" s="164">
        <f t="shared" si="1"/>
        <v>62062420</v>
      </c>
      <c r="I102" s="163">
        <f t="shared" si="1"/>
        <v>59524151.440000005</v>
      </c>
      <c r="J102" s="164">
        <f t="shared" si="1"/>
        <v>67816281.689999998</v>
      </c>
      <c r="K102" s="163">
        <f t="shared" si="1"/>
        <v>61668334.93</v>
      </c>
      <c r="L102" s="163">
        <f t="shared" si="1"/>
        <v>72718072.540000007</v>
      </c>
      <c r="M102" s="163">
        <f t="shared" si="1"/>
        <v>68094112.420000002</v>
      </c>
      <c r="N102" s="163">
        <f t="shared" si="1"/>
        <v>85819755.74000001</v>
      </c>
      <c r="O102" s="4"/>
      <c r="P102" s="4"/>
      <c r="Q102" s="4"/>
      <c r="R102" s="4"/>
      <c r="S102" s="4"/>
      <c r="T102" s="4"/>
      <c r="U102" s="4"/>
      <c r="V102" s="4"/>
      <c r="W102" s="4"/>
      <c r="X102" s="4"/>
      <c r="Y102" s="4"/>
      <c r="Z102" s="4"/>
    </row>
    <row r="103" spans="1:26" ht="15.75" customHeight="1">
      <c r="A103" s="162" t="s">
        <v>583</v>
      </c>
      <c r="B103" s="4"/>
      <c r="C103" s="139"/>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4" t="s">
        <v>584</v>
      </c>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1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38" t="s">
        <v>585</v>
      </c>
      <c r="B106" s="159" t="str">
        <f>CONCATENATE("F",LEFT(A106,FIND(".",A106) - 1))</f>
        <v>F19</v>
      </c>
      <c r="C106" s="127">
        <v>16351517.98</v>
      </c>
      <c r="D106" s="127">
        <v>10681160.390000001</v>
      </c>
      <c r="E106" s="116">
        <v>12377628.08</v>
      </c>
      <c r="F106" s="127">
        <v>19294252.600000001</v>
      </c>
      <c r="G106" s="127">
        <v>15242759.609999999</v>
      </c>
      <c r="H106" s="116">
        <v>13446806.65</v>
      </c>
      <c r="I106" s="127">
        <v>25085745.949999999</v>
      </c>
      <c r="J106" s="127">
        <v>13238526.32</v>
      </c>
      <c r="K106" s="116">
        <v>13059131.800000001</v>
      </c>
      <c r="L106" s="127">
        <v>20123600.75</v>
      </c>
      <c r="M106" s="127">
        <v>16154372.390000001</v>
      </c>
      <c r="N106" s="116">
        <v>21556516.73</v>
      </c>
      <c r="O106" s="157"/>
      <c r="P106" s="4"/>
      <c r="Q106" s="4"/>
      <c r="R106" s="4"/>
      <c r="S106" s="4"/>
      <c r="T106" s="4"/>
      <c r="U106" s="4"/>
      <c r="V106" s="4"/>
      <c r="W106" s="4"/>
      <c r="X106" s="4"/>
      <c r="Y106" s="4"/>
      <c r="Z106" s="4"/>
    </row>
    <row r="107" spans="1:26" ht="15.75" customHeight="1">
      <c r="A107" s="41" t="s">
        <v>54</v>
      </c>
      <c r="B107" s="117"/>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row>
    <row r="108" spans="1:26" ht="15.75" customHeight="1">
      <c r="A108" s="63" t="s">
        <v>586</v>
      </c>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4" t="s">
        <v>587</v>
      </c>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1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38" t="s">
        <v>588</v>
      </c>
      <c r="B111" s="159" t="str">
        <f>CONCATENATE("F",LEFT(A111,FIND(".",A111) - 1))</f>
        <v>F20</v>
      </c>
      <c r="C111" s="127">
        <v>2156273.56</v>
      </c>
      <c r="D111" s="127">
        <v>2248192.09</v>
      </c>
      <c r="E111" s="116">
        <v>2579024</v>
      </c>
      <c r="F111" s="127">
        <v>3252049.8</v>
      </c>
      <c r="G111" s="127">
        <v>4507758.8499999996</v>
      </c>
      <c r="H111" s="116">
        <v>4297925.71</v>
      </c>
      <c r="I111" s="127">
        <v>9264336.1099999994</v>
      </c>
      <c r="J111" s="127">
        <v>8867446.8399999999</v>
      </c>
      <c r="K111" s="116">
        <v>5607776.0899999999</v>
      </c>
      <c r="L111" s="127">
        <v>4319310.8600000003</v>
      </c>
      <c r="M111" s="127">
        <v>3380350.09</v>
      </c>
      <c r="N111" s="116">
        <v>8179232.0700000003</v>
      </c>
      <c r="O111" s="157"/>
      <c r="P111" s="4"/>
      <c r="Q111" s="4"/>
      <c r="R111" s="4"/>
      <c r="S111" s="4"/>
      <c r="T111" s="4"/>
      <c r="U111" s="4"/>
      <c r="V111" s="4"/>
      <c r="W111" s="4"/>
      <c r="X111" s="4"/>
      <c r="Y111" s="4"/>
      <c r="Z111" s="4"/>
    </row>
    <row r="112" spans="1:26" ht="15.75" customHeight="1">
      <c r="A112" s="41" t="s">
        <v>54</v>
      </c>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row>
    <row r="113" spans="1:26" ht="15.75" customHeight="1">
      <c r="A113" s="63" t="s">
        <v>589</v>
      </c>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4" t="s">
        <v>587</v>
      </c>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1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38" t="s">
        <v>590</v>
      </c>
      <c r="B116" s="159" t="str">
        <f>CONCATENATE("F",LEFT(A116,FIND(".",A116) - 1))</f>
        <v>F21</v>
      </c>
      <c r="C116" s="127">
        <v>1574696.08</v>
      </c>
      <c r="D116" s="127">
        <v>2110048.2799999998</v>
      </c>
      <c r="E116" s="116">
        <v>2101863.59</v>
      </c>
      <c r="F116" s="127">
        <v>2176887.09</v>
      </c>
      <c r="G116" s="127">
        <v>3087021.16</v>
      </c>
      <c r="H116" s="116">
        <v>2113908.46</v>
      </c>
      <c r="I116" s="127">
        <v>2882995.82</v>
      </c>
      <c r="J116" s="127">
        <v>2358159.83</v>
      </c>
      <c r="K116" s="116">
        <v>1919186.75</v>
      </c>
      <c r="L116" s="127">
        <v>2876702.53</v>
      </c>
      <c r="M116" s="127">
        <v>1958618.47</v>
      </c>
      <c r="N116" s="116">
        <v>2918405.34</v>
      </c>
      <c r="O116" s="157"/>
      <c r="P116" s="4"/>
      <c r="Q116" s="4"/>
      <c r="R116" s="4"/>
      <c r="S116" s="4"/>
      <c r="T116" s="4"/>
      <c r="U116" s="4"/>
      <c r="V116" s="4"/>
      <c r="W116" s="4"/>
      <c r="X116" s="4"/>
      <c r="Y116" s="4"/>
      <c r="Z116" s="4"/>
    </row>
    <row r="117" spans="1:26" ht="15.75" customHeight="1">
      <c r="A117" s="41" t="s">
        <v>54</v>
      </c>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row>
    <row r="118" spans="1:26" ht="15.75" customHeight="1">
      <c r="A118" s="63" t="s">
        <v>591</v>
      </c>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4" t="s">
        <v>587</v>
      </c>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1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38" t="s">
        <v>592</v>
      </c>
      <c r="B121" s="159" t="str">
        <f>CONCATENATE("F",LEFT(A121,FIND(".",A121) - 1))</f>
        <v>F22</v>
      </c>
      <c r="C121" s="127">
        <v>12627613.1</v>
      </c>
      <c r="D121" s="127">
        <v>9768627.8000000007</v>
      </c>
      <c r="E121" s="116">
        <v>12006898.939999999</v>
      </c>
      <c r="F121" s="127">
        <v>11792222.460000001</v>
      </c>
      <c r="G121" s="127">
        <v>15676988.26</v>
      </c>
      <c r="H121" s="116">
        <v>13605537.27</v>
      </c>
      <c r="I121" s="127">
        <v>11777398.92</v>
      </c>
      <c r="J121" s="127">
        <v>11200571.039999999</v>
      </c>
      <c r="K121" s="116">
        <v>13711633.93</v>
      </c>
      <c r="L121" s="127">
        <v>13486114.18</v>
      </c>
      <c r="M121" s="127">
        <v>22623535.699999999</v>
      </c>
      <c r="N121" s="116">
        <v>24644880.73</v>
      </c>
      <c r="O121" s="157"/>
      <c r="P121" s="4"/>
      <c r="Q121" s="4"/>
      <c r="R121" s="4"/>
      <c r="S121" s="4"/>
      <c r="T121" s="4"/>
      <c r="U121" s="4"/>
      <c r="V121" s="4"/>
      <c r="W121" s="4"/>
      <c r="X121" s="4"/>
      <c r="Y121" s="4"/>
      <c r="Z121" s="4"/>
    </row>
    <row r="122" spans="1:26" ht="15.75" customHeight="1">
      <c r="A122" s="41" t="s">
        <v>54</v>
      </c>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4" t="s">
        <v>593</v>
      </c>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row>
    <row r="124" spans="1:26" ht="15.75" customHeight="1">
      <c r="A124" s="63" t="s">
        <v>587</v>
      </c>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1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38" t="s">
        <v>594</v>
      </c>
      <c r="B126" s="159" t="str">
        <f>CONCATENATE("F",LEFT(A126,FIND(".",A126) - 1))</f>
        <v>F23</v>
      </c>
      <c r="C126" s="127">
        <v>12669621.189999999</v>
      </c>
      <c r="D126" s="127">
        <v>3060583.46</v>
      </c>
      <c r="E126" s="116">
        <v>2507972.94</v>
      </c>
      <c r="F126" s="127">
        <v>10418560.1</v>
      </c>
      <c r="G126" s="127">
        <v>2631032.25</v>
      </c>
      <c r="H126" s="116">
        <v>3008915.62</v>
      </c>
      <c r="I126" s="127">
        <v>11505975.529999999</v>
      </c>
      <c r="J126" s="127">
        <v>2742518.43</v>
      </c>
      <c r="K126" s="116">
        <v>2470261.6800000002</v>
      </c>
      <c r="L126" s="127">
        <v>9629143.0399999991</v>
      </c>
      <c r="M126" s="127">
        <v>4459277.74</v>
      </c>
      <c r="N126" s="116">
        <v>3212397.09</v>
      </c>
      <c r="O126" s="157"/>
      <c r="P126" s="4"/>
      <c r="Q126" s="4"/>
      <c r="R126" s="4"/>
      <c r="S126" s="4"/>
      <c r="T126" s="4"/>
      <c r="U126" s="4"/>
      <c r="V126" s="4"/>
      <c r="W126" s="4"/>
      <c r="X126" s="4"/>
      <c r="Y126" s="4"/>
      <c r="Z126" s="4"/>
    </row>
    <row r="127" spans="1:26" ht="15.75" customHeight="1">
      <c r="A127" s="41" t="s">
        <v>54</v>
      </c>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4" t="s">
        <v>595</v>
      </c>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row>
    <row r="129" spans="1:26" ht="15.75" customHeight="1">
      <c r="A129" s="63" t="s">
        <v>587</v>
      </c>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1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38" t="s">
        <v>596</v>
      </c>
      <c r="B131" s="159" t="str">
        <f>CONCATENATE("F",LEFT(A131,FIND(".",A131) - 1))</f>
        <v>F24</v>
      </c>
      <c r="C131" s="127">
        <v>6419440.2000000002</v>
      </c>
      <c r="D131" s="127">
        <v>6304544.1699999999</v>
      </c>
      <c r="E131" s="116">
        <v>7713076.25</v>
      </c>
      <c r="F131" s="127">
        <v>7010156.1100000003</v>
      </c>
      <c r="G131" s="127">
        <v>7552676.8399999999</v>
      </c>
      <c r="H131" s="116">
        <v>7889327.6100000003</v>
      </c>
      <c r="I131" s="127">
        <v>7968549.5800000001</v>
      </c>
      <c r="J131" s="127">
        <v>7613496.8300000001</v>
      </c>
      <c r="K131" s="116">
        <v>7914569.1799999997</v>
      </c>
      <c r="L131" s="166">
        <v>6850979.6600000001</v>
      </c>
      <c r="M131" s="127">
        <v>9240620.4800000004</v>
      </c>
      <c r="N131" s="116">
        <v>8093610.7000000002</v>
      </c>
      <c r="O131" s="157"/>
      <c r="P131" s="4"/>
      <c r="Q131" s="4"/>
      <c r="R131" s="4"/>
      <c r="S131" s="4"/>
      <c r="T131" s="4"/>
      <c r="U131" s="4"/>
      <c r="V131" s="4"/>
      <c r="W131" s="4"/>
      <c r="X131" s="4"/>
      <c r="Y131" s="4"/>
      <c r="Z131" s="4"/>
    </row>
    <row r="132" spans="1:26" ht="15.75" customHeight="1">
      <c r="A132" s="41" t="s">
        <v>54</v>
      </c>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4" t="s">
        <v>597</v>
      </c>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row>
    <row r="134" spans="1:26" ht="15.75" customHeight="1">
      <c r="A134" s="63" t="s">
        <v>587</v>
      </c>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53" t="s">
        <v>598</v>
      </c>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1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38" t="s">
        <v>599</v>
      </c>
      <c r="B137" s="159" t="str">
        <f>CONCATENATE("F",LEFT(A137,FIND(".",A137) - 1))</f>
        <v>F25</v>
      </c>
      <c r="C137" s="127">
        <v>631034.24</v>
      </c>
      <c r="D137" s="127">
        <v>680517.87</v>
      </c>
      <c r="E137" s="116">
        <v>562868.16</v>
      </c>
      <c r="F137" s="127">
        <v>702481.79</v>
      </c>
      <c r="G137" s="127">
        <v>591165.92000000004</v>
      </c>
      <c r="H137" s="116">
        <v>600351.41</v>
      </c>
      <c r="I137" s="127">
        <v>745453.74</v>
      </c>
      <c r="J137" s="127">
        <v>680586.65</v>
      </c>
      <c r="K137" s="116">
        <v>611738.43999999994</v>
      </c>
      <c r="L137" s="166">
        <v>656836.42000000004</v>
      </c>
      <c r="M137" s="127">
        <v>414574.57</v>
      </c>
      <c r="N137" s="116">
        <v>838367.23</v>
      </c>
      <c r="O137" s="157"/>
      <c r="P137" s="4"/>
      <c r="Q137" s="4"/>
      <c r="R137" s="4"/>
      <c r="S137" s="4"/>
      <c r="T137" s="4"/>
      <c r="U137" s="4"/>
      <c r="V137" s="4"/>
      <c r="W137" s="4"/>
      <c r="X137" s="4"/>
      <c r="Y137" s="4"/>
      <c r="Z137" s="4"/>
    </row>
    <row r="138" spans="1:26" ht="15.75" customHeight="1">
      <c r="A138" s="41" t="s">
        <v>54</v>
      </c>
      <c r="B138" s="117"/>
      <c r="C138" s="117"/>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row>
    <row r="139" spans="1:26" ht="15.75" customHeight="1">
      <c r="A139" s="63" t="s">
        <v>600</v>
      </c>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4" t="s">
        <v>601</v>
      </c>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4" t="s">
        <v>587</v>
      </c>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53" t="s">
        <v>602</v>
      </c>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1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38" t="s">
        <v>603</v>
      </c>
      <c r="B144" s="159" t="str">
        <f>CONCATENATE("F",LEFT(A144,FIND(".",A144) - 1))</f>
        <v>F26</v>
      </c>
      <c r="C144" s="127">
        <v>411950.81</v>
      </c>
      <c r="D144" s="127">
        <v>381794.05</v>
      </c>
      <c r="E144" s="116">
        <v>297355.25</v>
      </c>
      <c r="F144" s="127">
        <v>378788.09</v>
      </c>
      <c r="G144" s="127">
        <v>228703.05</v>
      </c>
      <c r="H144" s="116">
        <v>264219.56</v>
      </c>
      <c r="I144" s="127">
        <v>381826.82</v>
      </c>
      <c r="J144" s="127">
        <v>651956.07999999996</v>
      </c>
      <c r="K144" s="116">
        <v>663314.4</v>
      </c>
      <c r="L144" s="166">
        <v>577429.96</v>
      </c>
      <c r="M144" s="127">
        <v>511300.89</v>
      </c>
      <c r="N144" s="116">
        <v>387581.82</v>
      </c>
      <c r="O144" s="157"/>
      <c r="P144" s="4"/>
      <c r="Q144" s="4"/>
      <c r="R144" s="4"/>
      <c r="S144" s="4"/>
      <c r="T144" s="4"/>
      <c r="U144" s="4"/>
      <c r="V144" s="4"/>
      <c r="W144" s="4"/>
      <c r="X144" s="4"/>
      <c r="Y144" s="4"/>
      <c r="Z144" s="4"/>
    </row>
    <row r="145" spans="1:26" ht="15.75" customHeight="1">
      <c r="A145" s="41" t="s">
        <v>54</v>
      </c>
      <c r="B145" s="117"/>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row>
    <row r="146" spans="1:26" ht="15.75" customHeight="1">
      <c r="A146" s="63" t="s">
        <v>604</v>
      </c>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4" t="s">
        <v>605</v>
      </c>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4" t="s">
        <v>587</v>
      </c>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53" t="s">
        <v>606</v>
      </c>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1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38" t="s">
        <v>607</v>
      </c>
      <c r="B151" s="159" t="str">
        <f>CONCATENATE("F",LEFT(A151,FIND(".",A151) - 1))</f>
        <v>F27</v>
      </c>
      <c r="C151" s="127">
        <v>7030594.3399999999</v>
      </c>
      <c r="D151" s="127">
        <v>7764578.1799999997</v>
      </c>
      <c r="E151" s="116">
        <v>7571463.4000000004</v>
      </c>
      <c r="F151" s="127">
        <v>8251406.6900000004</v>
      </c>
      <c r="G151" s="127">
        <v>11729865.67</v>
      </c>
      <c r="H151" s="116">
        <v>9087779.4199999999</v>
      </c>
      <c r="I151" s="127">
        <v>7787264.8300000001</v>
      </c>
      <c r="J151" s="127">
        <v>7685197.54</v>
      </c>
      <c r="K151" s="116">
        <v>8967024.3699999992</v>
      </c>
      <c r="L151" s="127">
        <v>11532349.57</v>
      </c>
      <c r="M151" s="127">
        <v>9212129.7899999991</v>
      </c>
      <c r="N151" s="116">
        <v>22925262.710000001</v>
      </c>
      <c r="O151" s="157"/>
      <c r="P151" s="4"/>
      <c r="Q151" s="4"/>
      <c r="R151" s="4"/>
      <c r="S151" s="4"/>
      <c r="T151" s="4"/>
      <c r="U151" s="4"/>
      <c r="V151" s="4"/>
      <c r="W151" s="4"/>
      <c r="X151" s="4"/>
      <c r="Y151" s="4"/>
      <c r="Z151" s="4"/>
    </row>
    <row r="152" spans="1:26" ht="15.75" customHeight="1">
      <c r="A152" s="41" t="s">
        <v>54</v>
      </c>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row>
    <row r="153" spans="1:26" ht="15.75" customHeight="1">
      <c r="A153" s="63" t="s">
        <v>608</v>
      </c>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4" t="s">
        <v>587</v>
      </c>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1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38" t="s">
        <v>609</v>
      </c>
      <c r="B156" s="159" t="str">
        <f>CONCATENATE("F",LEFT(A156,FIND(".",A156) - 1))</f>
        <v>F28</v>
      </c>
      <c r="C156" s="127">
        <v>2563134.9</v>
      </c>
      <c r="D156" s="127">
        <v>1183372.7</v>
      </c>
      <c r="E156" s="116">
        <v>2924812.55</v>
      </c>
      <c r="F156" s="127">
        <v>1275763.06</v>
      </c>
      <c r="G156" s="127">
        <v>3009881.88</v>
      </c>
      <c r="H156" s="116">
        <v>1231349.22</v>
      </c>
      <c r="I156" s="127">
        <v>2966249.41</v>
      </c>
      <c r="J156" s="127">
        <v>1232275.26</v>
      </c>
      <c r="K156" s="116">
        <v>3103040.29</v>
      </c>
      <c r="L156" s="127">
        <v>1171889.33</v>
      </c>
      <c r="M156" s="127">
        <v>2964714.65</v>
      </c>
      <c r="N156" s="116">
        <v>1387627.6</v>
      </c>
      <c r="O156" s="157"/>
      <c r="P156" s="4"/>
      <c r="Q156" s="4"/>
      <c r="R156" s="4"/>
      <c r="S156" s="4"/>
      <c r="T156" s="4"/>
      <c r="U156" s="4"/>
      <c r="V156" s="4"/>
      <c r="W156" s="4"/>
      <c r="X156" s="4"/>
      <c r="Y156" s="4"/>
      <c r="Z156" s="4"/>
    </row>
    <row r="157" spans="1:26" ht="15.75" customHeight="1">
      <c r="A157" s="41" t="s">
        <v>54</v>
      </c>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row>
    <row r="158" spans="1:26" ht="15.75" customHeight="1">
      <c r="A158" s="63" t="s">
        <v>610</v>
      </c>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4" t="s">
        <v>587</v>
      </c>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1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38" t="s">
        <v>611</v>
      </c>
      <c r="B161" s="159" t="str">
        <f>CONCATENATE("F",LEFT(A161,FIND(".",A161) - 1))</f>
        <v>F29</v>
      </c>
      <c r="C161" s="127">
        <v>6587163</v>
      </c>
      <c r="D161" s="127">
        <v>0</v>
      </c>
      <c r="E161" s="116">
        <v>0</v>
      </c>
      <c r="F161" s="127">
        <v>7372822</v>
      </c>
      <c r="G161" s="127">
        <v>0</v>
      </c>
      <c r="H161" s="116">
        <v>0</v>
      </c>
      <c r="I161" s="127">
        <v>8288421</v>
      </c>
      <c r="J161" s="127">
        <v>0</v>
      </c>
      <c r="K161" s="116">
        <v>0</v>
      </c>
      <c r="L161" s="166">
        <v>6714556.6200000001</v>
      </c>
      <c r="M161" s="127">
        <v>1561711.38</v>
      </c>
      <c r="N161" s="116">
        <v>0</v>
      </c>
      <c r="O161" s="157"/>
      <c r="P161" s="4"/>
      <c r="Q161" s="4"/>
      <c r="R161" s="4"/>
      <c r="S161" s="4"/>
      <c r="T161" s="4"/>
      <c r="U161" s="4"/>
      <c r="V161" s="4"/>
      <c r="W161" s="4"/>
      <c r="X161" s="4"/>
      <c r="Y161" s="4"/>
      <c r="Z161" s="4"/>
    </row>
    <row r="162" spans="1:26" ht="15.75" customHeight="1">
      <c r="A162" s="41" t="s">
        <v>54</v>
      </c>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1" t="s">
        <v>612</v>
      </c>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row>
    <row r="164" spans="1:26" ht="15.75" customHeight="1">
      <c r="A164" s="63" t="s">
        <v>613</v>
      </c>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4" t="s">
        <v>587</v>
      </c>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53" t="s">
        <v>614</v>
      </c>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1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38" t="s">
        <v>615</v>
      </c>
      <c r="B168" s="159" t="str">
        <f>CONCATENATE("F",LEFT(A168,FIND(".",A168) - 1))</f>
        <v>F30</v>
      </c>
      <c r="C168" s="127">
        <v>94717</v>
      </c>
      <c r="D168" s="127">
        <v>0</v>
      </c>
      <c r="E168" s="116">
        <v>0</v>
      </c>
      <c r="F168" s="127">
        <v>80867</v>
      </c>
      <c r="G168" s="127">
        <v>0</v>
      </c>
      <c r="H168" s="116">
        <v>0</v>
      </c>
      <c r="I168" s="127">
        <v>99978</v>
      </c>
      <c r="J168" s="127">
        <v>0</v>
      </c>
      <c r="K168" s="116">
        <v>0</v>
      </c>
      <c r="L168" s="127">
        <v>94399</v>
      </c>
      <c r="M168" s="127">
        <v>0</v>
      </c>
      <c r="N168" s="116">
        <v>0</v>
      </c>
      <c r="O168" s="157"/>
      <c r="P168" s="4"/>
      <c r="Q168" s="4"/>
      <c r="R168" s="4"/>
      <c r="S168" s="4"/>
      <c r="T168" s="4"/>
      <c r="U168" s="4"/>
      <c r="V168" s="4"/>
      <c r="W168" s="4"/>
      <c r="X168" s="4"/>
      <c r="Y168" s="4"/>
      <c r="Z168" s="4"/>
    </row>
    <row r="169" spans="1:26" ht="15.75" customHeight="1">
      <c r="A169" s="41" t="s">
        <v>54</v>
      </c>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1" t="s">
        <v>616</v>
      </c>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row>
    <row r="171" spans="1:26" ht="15.75" customHeight="1">
      <c r="A171" s="63" t="s">
        <v>617</v>
      </c>
      <c r="B171" s="4"/>
      <c r="C171" s="157"/>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4" t="s">
        <v>587</v>
      </c>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53" t="s">
        <v>618</v>
      </c>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1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111" t="s">
        <v>619</v>
      </c>
      <c r="B175" s="159"/>
      <c r="C175" s="128">
        <f t="shared" ref="C175:N175" si="2">C106+C111+C116+C121+C126</f>
        <v>45379721.909999996</v>
      </c>
      <c r="D175" s="128">
        <f t="shared" si="2"/>
        <v>27868612.020000003</v>
      </c>
      <c r="E175" s="123">
        <f t="shared" si="2"/>
        <v>31573387.550000001</v>
      </c>
      <c r="F175" s="128">
        <f t="shared" si="2"/>
        <v>46933972.050000004</v>
      </c>
      <c r="G175" s="128">
        <f t="shared" si="2"/>
        <v>41145560.130000003</v>
      </c>
      <c r="H175" s="123">
        <f t="shared" si="2"/>
        <v>36473093.710000001</v>
      </c>
      <c r="I175" s="128">
        <f t="shared" si="2"/>
        <v>60516452.330000006</v>
      </c>
      <c r="J175" s="128">
        <f t="shared" si="2"/>
        <v>38407222.460000001</v>
      </c>
      <c r="K175" s="123">
        <f t="shared" si="2"/>
        <v>36767990.25</v>
      </c>
      <c r="L175" s="128">
        <f t="shared" si="2"/>
        <v>50434871.359999999</v>
      </c>
      <c r="M175" s="128">
        <f t="shared" si="2"/>
        <v>48576154.390000001</v>
      </c>
      <c r="N175" s="123">
        <f t="shared" si="2"/>
        <v>60511431.960000008</v>
      </c>
      <c r="O175" s="4"/>
      <c r="P175" s="4"/>
      <c r="Q175" s="4"/>
      <c r="R175" s="4"/>
      <c r="S175" s="4"/>
      <c r="T175" s="4"/>
      <c r="U175" s="4"/>
      <c r="V175" s="4"/>
      <c r="W175" s="4"/>
      <c r="X175" s="4"/>
      <c r="Y175" s="4"/>
      <c r="Z175" s="4"/>
    </row>
    <row r="176" spans="1:26" ht="15.75" customHeight="1">
      <c r="A176" s="52" t="s">
        <v>620</v>
      </c>
      <c r="B176" s="117"/>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row>
    <row r="177" spans="1:26" ht="15.75" customHeight="1">
      <c r="A177" s="63" t="s">
        <v>621</v>
      </c>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4" t="s">
        <v>622</v>
      </c>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1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38" t="s">
        <v>623</v>
      </c>
      <c r="B180" s="159" t="str">
        <f>CONCATENATE("F",LEFT(A180,FIND(".",A180) - 1))</f>
        <v>F31</v>
      </c>
      <c r="C180" s="127">
        <v>0</v>
      </c>
      <c r="D180" s="127">
        <v>0</v>
      </c>
      <c r="E180" s="116">
        <v>47745064.340000004</v>
      </c>
      <c r="F180" s="127">
        <v>0</v>
      </c>
      <c r="G180" s="127">
        <v>0</v>
      </c>
      <c r="H180" s="116">
        <v>0</v>
      </c>
      <c r="I180" s="127">
        <v>580686.02</v>
      </c>
      <c r="J180" s="127">
        <v>0</v>
      </c>
      <c r="K180" s="116">
        <v>1544114.32</v>
      </c>
      <c r="L180" s="127">
        <v>1989443.88</v>
      </c>
      <c r="M180" s="127">
        <v>546527.30000000005</v>
      </c>
      <c r="N180" s="116">
        <v>14511484.539999999</v>
      </c>
      <c r="O180" s="157"/>
      <c r="P180" s="4"/>
      <c r="Q180" s="4"/>
      <c r="R180" s="4"/>
      <c r="S180" s="4"/>
      <c r="T180" s="4"/>
      <c r="U180" s="4"/>
      <c r="V180" s="4"/>
      <c r="W180" s="4"/>
      <c r="X180" s="4"/>
      <c r="Y180" s="4"/>
      <c r="Z180" s="4"/>
    </row>
    <row r="181" spans="1:26" ht="15.75" customHeight="1">
      <c r="A181" s="41" t="s">
        <v>54</v>
      </c>
      <c r="B181" s="117"/>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row>
    <row r="182" spans="1:26" ht="15.75" customHeight="1">
      <c r="A182" s="63" t="s">
        <v>624</v>
      </c>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4" t="s">
        <v>587</v>
      </c>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1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38" t="s">
        <v>625</v>
      </c>
      <c r="B185" s="159" t="str">
        <f>CONCATENATE("F",LEFT(A185,FIND(".",A185) - 1))</f>
        <v>F32</v>
      </c>
      <c r="C185" s="127">
        <v>0</v>
      </c>
      <c r="D185" s="127">
        <v>0</v>
      </c>
      <c r="E185" s="116">
        <v>12795117.75</v>
      </c>
      <c r="F185" s="127">
        <v>720000</v>
      </c>
      <c r="G185" s="127">
        <v>3719013.91</v>
      </c>
      <c r="H185" s="116">
        <v>3241210.51</v>
      </c>
      <c r="I185" s="127">
        <v>4767114.9400000004</v>
      </c>
      <c r="J185" s="127">
        <v>3580195.76</v>
      </c>
      <c r="K185" s="116">
        <v>1528612.7</v>
      </c>
      <c r="L185" s="127">
        <v>457920</v>
      </c>
      <c r="M185" s="127">
        <v>5740567.1100000003</v>
      </c>
      <c r="N185" s="116">
        <v>9417913.8800000008</v>
      </c>
      <c r="O185" s="157"/>
      <c r="P185" s="4"/>
      <c r="Q185" s="4"/>
      <c r="R185" s="4"/>
      <c r="S185" s="4"/>
      <c r="T185" s="4"/>
      <c r="U185" s="4"/>
      <c r="V185" s="4"/>
      <c r="W185" s="4"/>
      <c r="X185" s="4"/>
      <c r="Y185" s="4"/>
      <c r="Z185" s="4"/>
    </row>
    <row r="186" spans="1:26" ht="15.75" customHeight="1">
      <c r="A186" s="41" t="s">
        <v>54</v>
      </c>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4" t="s">
        <v>626</v>
      </c>
      <c r="B187" s="117"/>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row>
    <row r="188" spans="1:26" ht="15.75" customHeight="1">
      <c r="A188" s="63" t="s">
        <v>587</v>
      </c>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1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38" t="s">
        <v>627</v>
      </c>
      <c r="B190" s="156" t="s">
        <v>628</v>
      </c>
      <c r="C190" s="127">
        <v>0</v>
      </c>
      <c r="D190" s="127">
        <v>0</v>
      </c>
      <c r="E190" s="116">
        <v>23023272.27</v>
      </c>
      <c r="F190" s="127">
        <v>22526082.98</v>
      </c>
      <c r="G190" s="127">
        <v>17280495.579999998</v>
      </c>
      <c r="H190" s="116">
        <v>4009696.08</v>
      </c>
      <c r="I190" s="127">
        <v>16907488.079999998</v>
      </c>
      <c r="J190" s="127">
        <v>3529446.61</v>
      </c>
      <c r="K190" s="116">
        <v>9946379.1999999993</v>
      </c>
      <c r="L190" s="127">
        <v>5880878.2400000002</v>
      </c>
      <c r="M190" s="127">
        <v>1249906.8899999999</v>
      </c>
      <c r="N190" s="116">
        <v>10186670.01</v>
      </c>
      <c r="O190" s="157"/>
      <c r="P190" s="4"/>
      <c r="Q190" s="4"/>
      <c r="R190" s="4"/>
      <c r="S190" s="4"/>
      <c r="T190" s="4"/>
      <c r="U190" s="4"/>
      <c r="V190" s="4"/>
      <c r="W190" s="4"/>
      <c r="X190" s="4"/>
      <c r="Y190" s="4"/>
      <c r="Z190" s="4"/>
    </row>
    <row r="191" spans="1:26" ht="15.75" customHeight="1">
      <c r="A191" s="41" t="s">
        <v>54</v>
      </c>
      <c r="B191" s="4"/>
      <c r="C191" s="4"/>
      <c r="D191" s="4"/>
      <c r="E191" s="4"/>
      <c r="F191" s="158"/>
      <c r="G191" s="158"/>
      <c r="H191" s="158"/>
      <c r="I191" s="158"/>
      <c r="J191" s="158"/>
      <c r="K191" s="158"/>
      <c r="L191" s="158"/>
      <c r="M191" s="158"/>
      <c r="N191" s="158"/>
      <c r="O191" s="4"/>
      <c r="P191" s="4"/>
      <c r="Q191" s="4"/>
      <c r="R191" s="4"/>
      <c r="S191" s="4"/>
      <c r="T191" s="4"/>
      <c r="U191" s="4"/>
      <c r="V191" s="4"/>
      <c r="W191" s="4"/>
      <c r="X191" s="4"/>
      <c r="Y191" s="4"/>
      <c r="Z191" s="4"/>
    </row>
    <row r="192" spans="1:26" ht="15.75" customHeight="1">
      <c r="A192" s="44" t="s">
        <v>629</v>
      </c>
      <c r="B192" s="117"/>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row>
    <row r="193" spans="1:26" ht="15.75" customHeight="1">
      <c r="A193" s="63" t="s">
        <v>587</v>
      </c>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1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38" t="s">
        <v>630</v>
      </c>
      <c r="B195" s="156" t="s">
        <v>631</v>
      </c>
      <c r="C195" s="127">
        <v>0</v>
      </c>
      <c r="D195" s="127">
        <v>0</v>
      </c>
      <c r="E195" s="116">
        <v>0</v>
      </c>
      <c r="F195" s="127">
        <v>0</v>
      </c>
      <c r="G195" s="127">
        <v>0</v>
      </c>
      <c r="H195" s="116">
        <v>0</v>
      </c>
      <c r="I195" s="127">
        <v>0</v>
      </c>
      <c r="J195" s="127">
        <v>0</v>
      </c>
      <c r="K195" s="116">
        <v>0</v>
      </c>
      <c r="L195" s="127">
        <v>0</v>
      </c>
      <c r="M195" s="127">
        <v>0</v>
      </c>
      <c r="N195" s="116">
        <v>0</v>
      </c>
      <c r="O195" s="157"/>
      <c r="P195" s="4"/>
      <c r="Q195" s="4"/>
      <c r="R195" s="4"/>
      <c r="S195" s="4"/>
      <c r="T195" s="4"/>
      <c r="U195" s="4"/>
      <c r="V195" s="4"/>
      <c r="W195" s="4"/>
      <c r="X195" s="4"/>
      <c r="Y195" s="4"/>
      <c r="Z195" s="4"/>
    </row>
    <row r="196" spans="1:26" ht="15.75" customHeight="1">
      <c r="A196" s="41" t="s">
        <v>54</v>
      </c>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4" t="s">
        <v>632</v>
      </c>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4" t="s">
        <v>587</v>
      </c>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1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162" t="s">
        <v>633</v>
      </c>
      <c r="B200" s="159"/>
      <c r="C200" s="128">
        <f t="shared" ref="C200:N200" si="3">C180+C185+C190+C195</f>
        <v>0</v>
      </c>
      <c r="D200" s="128">
        <f t="shared" si="3"/>
        <v>0</v>
      </c>
      <c r="E200" s="123">
        <f t="shared" si="3"/>
        <v>83563454.359999999</v>
      </c>
      <c r="F200" s="128">
        <f t="shared" si="3"/>
        <v>23246082.98</v>
      </c>
      <c r="G200" s="128">
        <f t="shared" si="3"/>
        <v>20999509.489999998</v>
      </c>
      <c r="H200" s="123">
        <f t="shared" si="3"/>
        <v>7250906.5899999999</v>
      </c>
      <c r="I200" s="128">
        <f t="shared" si="3"/>
        <v>22255289.039999999</v>
      </c>
      <c r="J200" s="128">
        <f t="shared" si="3"/>
        <v>7109642.3699999992</v>
      </c>
      <c r="K200" s="123">
        <f t="shared" si="3"/>
        <v>13019106.219999999</v>
      </c>
      <c r="L200" s="128">
        <f t="shared" si="3"/>
        <v>8328242.1200000001</v>
      </c>
      <c r="M200" s="128">
        <f t="shared" si="3"/>
        <v>7537001.2999999998</v>
      </c>
      <c r="N200" s="123">
        <f t="shared" si="3"/>
        <v>34116068.43</v>
      </c>
      <c r="O200" s="4"/>
      <c r="P200" s="4"/>
      <c r="Q200" s="4"/>
      <c r="R200" s="4"/>
      <c r="S200" s="4"/>
      <c r="T200" s="4"/>
      <c r="U200" s="4"/>
      <c r="V200" s="4"/>
      <c r="W200" s="4"/>
      <c r="X200" s="4"/>
      <c r="Y200" s="4"/>
      <c r="Z200" s="4"/>
    </row>
    <row r="201" spans="1:26" ht="15.75" customHeight="1">
      <c r="A201" s="162" t="s">
        <v>634</v>
      </c>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15"/>
      <c r="B202" s="117"/>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row>
    <row r="203" spans="1:26" ht="15.75" customHeight="1">
      <c r="A203" s="79" t="s">
        <v>49</v>
      </c>
      <c r="B203" s="4"/>
      <c r="C203" s="133"/>
      <c r="D203" s="134"/>
      <c r="E203" s="134"/>
      <c r="F203" s="134"/>
      <c r="G203" s="134"/>
      <c r="H203" s="134"/>
      <c r="I203" s="134"/>
      <c r="J203" s="151"/>
      <c r="K203" s="151"/>
      <c r="L203" s="151"/>
      <c r="M203" s="151"/>
      <c r="N203" s="152"/>
      <c r="O203" s="4"/>
      <c r="P203" s="4"/>
      <c r="Q203" s="4"/>
      <c r="R203" s="4"/>
      <c r="S203" s="4"/>
      <c r="T203" s="4"/>
      <c r="U203" s="4"/>
      <c r="V203" s="4"/>
      <c r="W203" s="4"/>
      <c r="X203" s="4"/>
      <c r="Y203" s="4"/>
      <c r="Z203" s="4"/>
    </row>
    <row r="204" spans="1:26" ht="15.75" customHeight="1">
      <c r="A204" s="77" t="s">
        <v>50</v>
      </c>
      <c r="B204" s="4"/>
      <c r="C204" s="153"/>
      <c r="D204" s="154"/>
      <c r="E204" s="154"/>
      <c r="F204" s="154"/>
      <c r="G204" s="154"/>
      <c r="H204" s="154"/>
      <c r="I204" s="154"/>
      <c r="J204" s="154"/>
      <c r="K204" s="154"/>
      <c r="L204" s="154"/>
      <c r="M204" s="154"/>
      <c r="N204" s="155"/>
      <c r="O204" s="4"/>
      <c r="P204" s="4"/>
      <c r="Q204" s="4"/>
      <c r="R204" s="4"/>
      <c r="S204" s="4"/>
      <c r="T204" s="4"/>
      <c r="U204" s="4"/>
      <c r="V204" s="4"/>
      <c r="W204" s="4"/>
      <c r="X204" s="4"/>
      <c r="Y204" s="4"/>
      <c r="Z204" s="4"/>
    </row>
    <row r="205" spans="1:26" ht="15.75" customHeight="1">
      <c r="A205" s="1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1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1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1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1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1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sheetData>
  <autoFilter ref="A4:N204"/>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 2024</vt:lpstr>
      <vt:lpstr>COMERCIAL 2024</vt:lpstr>
      <vt:lpstr>PTAR 2024</vt:lpstr>
      <vt:lpstr>RH 2024</vt:lpstr>
      <vt:lpstr>FINANZAS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Salvador Manuel Lopez Castillo</dc:creator>
  <cp:lastModifiedBy>Salvador Manuel Lopez Castillo</cp:lastModifiedBy>
  <dcterms:created xsi:type="dcterms:W3CDTF">2025-01-17T20:09:06Z</dcterms:created>
  <dcterms:modified xsi:type="dcterms:W3CDTF">2025-01-17T20:09:12Z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df855a28-311c-4402-bd08-fca30e94a0b3</vt:lpwstr>
  </property>
</Properties>
</file>