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nformacion_Financiera\2021\Cuenta_Publica\"/>
    </mc:Choice>
  </mc:AlternateContent>
  <bookViews>
    <workbookView xWindow="120" yWindow="408" windowWidth="15240" windowHeight="7692" tabRatio="863"/>
  </bookViews>
  <sheets>
    <sheet name="EA" sheetId="67" r:id="rId1"/>
    <sheet name="ESF" sheetId="68" r:id="rId2"/>
    <sheet name="EVHP" sheetId="69" r:id="rId3"/>
    <sheet name="ECSF" sheetId="70" r:id="rId4"/>
    <sheet name="EFE" sheetId="71" r:id="rId5"/>
    <sheet name="EAA" sheetId="72" r:id="rId6"/>
    <sheet name="EADOP" sheetId="73" r:id="rId7"/>
    <sheet name="IPC" sheetId="74" r:id="rId8"/>
    <sheet name="Notas a los Edos Financieros" sheetId="1" r:id="rId9"/>
    <sheet name="NOTAS ESF" sheetId="59" r:id="rId10"/>
    <sheet name="NOTAS ACT" sheetId="60" r:id="rId11"/>
    <sheet name="NOTAS VHP" sheetId="61" r:id="rId12"/>
    <sheet name="NOTAS EFE" sheetId="62" r:id="rId13"/>
    <sheet name="NOTAS Conciliacion_Ig" sheetId="63" r:id="rId14"/>
    <sheet name="NOTAS Conciliacion_Eg" sheetId="64" r:id="rId15"/>
    <sheet name="NOTAS Memoria " sheetId="66" r:id="rId16"/>
    <sheet name="EAI" sheetId="75" r:id="rId17"/>
    <sheet name="EAE COG" sheetId="76" r:id="rId18"/>
    <sheet name="EAE CTG" sheetId="77" r:id="rId19"/>
    <sheet name="EAE CA" sheetId="78" r:id="rId20"/>
    <sheet name="EAE CFG" sheetId="79" r:id="rId21"/>
    <sheet name="EN" sheetId="80" r:id="rId22"/>
    <sheet name="ID" sheetId="81" r:id="rId23"/>
    <sheet name="FFF" sheetId="82" r:id="rId24"/>
    <sheet name="GCP" sheetId="83" r:id="rId25"/>
  </sheets>
  <externalReferences>
    <externalReference r:id="rId26"/>
    <externalReference r:id="rId27"/>
  </externalReferences>
  <definedNames>
    <definedName name="_xlnm._FilterDatabase" localSheetId="0" hidden="1">EA!#REF!</definedName>
    <definedName name="_xlnm._FilterDatabase" localSheetId="5" hidden="1">EAA!$A$2:$G$24</definedName>
    <definedName name="_xlnm._FilterDatabase" localSheetId="6" hidden="1">EADOP!$A$2:$F$33</definedName>
    <definedName name="_xlnm._FilterDatabase" localSheetId="20" hidden="1">'EAE CFG'!$A$3:$H$40</definedName>
    <definedName name="_xlnm._FilterDatabase" localSheetId="17" hidden="1">'EAE COG'!$A$3:$H$76</definedName>
    <definedName name="_xlnm._FilterDatabase" localSheetId="16" hidden="1">EAI!#REF!</definedName>
    <definedName name="_xlnm._FilterDatabase" localSheetId="3" hidden="1">ECSF!$A$2:$C$58</definedName>
    <definedName name="_xlnm._FilterDatabase" localSheetId="4" hidden="1">EFE!#REF!</definedName>
    <definedName name="_xlnm._FilterDatabase" localSheetId="1" hidden="1">ESF!$A$2:$G$39</definedName>
    <definedName name="_xlnm._FilterDatabase" localSheetId="2" hidden="1">EVHP!$A$2:$F$38</definedName>
    <definedName name="_xlnm.Print_Area" localSheetId="5">EAA!$A$1:$G$41</definedName>
    <definedName name="_xlnm.Print_Area" localSheetId="6">EADOP!$A$1:$F$49</definedName>
    <definedName name="_xlnm.Print_Area" localSheetId="19">'EAE CA'!$A$1:$H$104</definedName>
    <definedName name="_xlnm.Print_Area" localSheetId="20">'EAE CFG'!$A$1:$H$60</definedName>
    <definedName name="_xlnm.Print_Area" localSheetId="17">'EAE COG'!$A$1:$H$94</definedName>
    <definedName name="_xlnm.Print_Area" localSheetId="18">'EAE CTG'!$A$1:$H$34</definedName>
    <definedName name="_xlnm.Print_Area" localSheetId="16">EAI!$A$1:$H$64</definedName>
    <definedName name="_xlnm.Print_Area" localSheetId="3">ECSF!$A$1:$C$73</definedName>
    <definedName name="_xlnm.Print_Area" localSheetId="4">EFE!$A$1:$C$82</definedName>
    <definedName name="_xlnm.Print_Area" localSheetId="21">EN!$A$1:$F$45</definedName>
    <definedName name="_xlnm.Print_Area" localSheetId="2">EVHP!$A$1:$F$55</definedName>
    <definedName name="_xlnm.Print_Area" localSheetId="23">FFF!$A$1:$E$59</definedName>
    <definedName name="_xlnm.Print_Area" localSheetId="22">ID!$A$1:$E$43</definedName>
    <definedName name="_xlnm.Print_Area" localSheetId="7">IPC!$A$1:$B$48</definedName>
    <definedName name="_xlnm.Print_Area" localSheetId="8">'Notas a los Edos Financieros'!$A$1:$E$56</definedName>
    <definedName name="_xlnm.Print_Area" localSheetId="10">'NOTAS ACT'!$A$1:$E$237</definedName>
    <definedName name="_xlnm.Print_Area" localSheetId="14">'NOTAS Conciliacion_Eg'!$A$1:$F$56</definedName>
    <definedName name="_xlnm.Print_Area" localSheetId="13">'NOTAS Conciliacion_Ig'!$A$1:$E$37</definedName>
    <definedName name="_xlnm.Print_Area" localSheetId="12">'NOTAS EFE'!$A$1:$E$99</definedName>
    <definedName name="_xlnm.Print_Area" localSheetId="9">'NOTAS ESF'!$A$1:$H$159</definedName>
    <definedName name="_xlnm.Print_Area" localSheetId="15">'NOTAS Memoria '!$A$102:$F$132</definedName>
    <definedName name="_xlnm.Print_Area" localSheetId="11">'NOTAS VHP'!$A$1:$E$43</definedName>
    <definedName name="_xlnm.Print_Titles" localSheetId="15">'NOTAS Memoria '!$1:$4</definedName>
  </definedNames>
  <calcPr calcId="162913" concurrentCalc="0"/>
</workbook>
</file>

<file path=xl/calcChain.xml><?xml version="1.0" encoding="utf-8"?>
<calcChain xmlns="http://schemas.openxmlformats.org/spreadsheetml/2006/main">
  <c r="I37" i="83" l="1"/>
  <c r="H37" i="83"/>
  <c r="G37" i="83"/>
  <c r="F37" i="83"/>
  <c r="E37" i="83"/>
  <c r="D37" i="83"/>
  <c r="D27" i="82"/>
  <c r="D35" i="82"/>
  <c r="D39" i="82"/>
  <c r="C27" i="82"/>
  <c r="C35" i="82"/>
  <c r="C39" i="82"/>
  <c r="B27" i="82"/>
  <c r="B35" i="82"/>
  <c r="B39" i="82"/>
  <c r="D3" i="82"/>
  <c r="D14" i="82"/>
  <c r="D24" i="82"/>
  <c r="C3" i="82"/>
  <c r="C14" i="82"/>
  <c r="C24" i="82"/>
  <c r="B3" i="82"/>
  <c r="B14" i="82"/>
  <c r="B24" i="82"/>
  <c r="H6" i="79"/>
  <c r="H16" i="79"/>
  <c r="H25" i="79"/>
  <c r="H36" i="79"/>
  <c r="H42" i="79"/>
  <c r="G6" i="79"/>
  <c r="G16" i="79"/>
  <c r="G25" i="79"/>
  <c r="G36" i="79"/>
  <c r="G42" i="79"/>
  <c r="F6" i="79"/>
  <c r="F16" i="79"/>
  <c r="F25" i="79"/>
  <c r="F36" i="79"/>
  <c r="F42" i="79"/>
  <c r="E6" i="79"/>
  <c r="E16" i="79"/>
  <c r="E25" i="79"/>
  <c r="E36" i="79"/>
  <c r="E42" i="79"/>
  <c r="D6" i="79"/>
  <c r="D16" i="79"/>
  <c r="D25" i="79"/>
  <c r="D36" i="79"/>
  <c r="D42" i="79"/>
  <c r="C6" i="79"/>
  <c r="C16" i="79"/>
  <c r="C25" i="79"/>
  <c r="C36" i="79"/>
  <c r="C42" i="79"/>
  <c r="H86" i="78"/>
  <c r="G86" i="78"/>
  <c r="F86" i="78"/>
  <c r="E86" i="78"/>
  <c r="D86" i="78"/>
  <c r="C86" i="78"/>
  <c r="H64" i="78"/>
  <c r="G64" i="78"/>
  <c r="F64" i="78"/>
  <c r="E64" i="78"/>
  <c r="D64" i="78"/>
  <c r="C64" i="78"/>
  <c r="H50" i="78"/>
  <c r="G50" i="78"/>
  <c r="F50" i="78"/>
  <c r="E50" i="78"/>
  <c r="D50" i="78"/>
  <c r="C50" i="78"/>
  <c r="H16" i="77"/>
  <c r="G16" i="77"/>
  <c r="F16" i="77"/>
  <c r="E16" i="77"/>
  <c r="D16" i="77"/>
  <c r="C16" i="77"/>
  <c r="H5" i="76"/>
  <c r="H13" i="76"/>
  <c r="H23" i="76"/>
  <c r="H33" i="76"/>
  <c r="H43" i="76"/>
  <c r="H53" i="76"/>
  <c r="H57" i="76"/>
  <c r="H65" i="76"/>
  <c r="H69" i="76"/>
  <c r="H77" i="76"/>
  <c r="G5" i="76"/>
  <c r="G13" i="76"/>
  <c r="G23" i="76"/>
  <c r="G33" i="76"/>
  <c r="G43" i="76"/>
  <c r="G53" i="76"/>
  <c r="G57" i="76"/>
  <c r="G65" i="76"/>
  <c r="G69" i="76"/>
  <c r="G77" i="76"/>
  <c r="F5" i="76"/>
  <c r="F13" i="76"/>
  <c r="F23" i="76"/>
  <c r="F33" i="76"/>
  <c r="F43" i="76"/>
  <c r="F53" i="76"/>
  <c r="F57" i="76"/>
  <c r="F65" i="76"/>
  <c r="F69" i="76"/>
  <c r="F77" i="76"/>
  <c r="E5" i="76"/>
  <c r="E13" i="76"/>
  <c r="E23" i="76"/>
  <c r="E33" i="76"/>
  <c r="E43" i="76"/>
  <c r="E53" i="76"/>
  <c r="E57" i="76"/>
  <c r="E65" i="76"/>
  <c r="E69" i="76"/>
  <c r="E77" i="76"/>
  <c r="D5" i="76"/>
  <c r="D13" i="76"/>
  <c r="D23" i="76"/>
  <c r="D33" i="76"/>
  <c r="D43" i="76"/>
  <c r="D53" i="76"/>
  <c r="D57" i="76"/>
  <c r="D65" i="76"/>
  <c r="D69" i="76"/>
  <c r="D77" i="76"/>
  <c r="C5" i="76"/>
  <c r="C13" i="76"/>
  <c r="C23" i="76"/>
  <c r="C33" i="76"/>
  <c r="C43" i="76"/>
  <c r="C53" i="76"/>
  <c r="C57" i="76"/>
  <c r="C65" i="76"/>
  <c r="C69" i="76"/>
  <c r="C77" i="76"/>
  <c r="H34" i="75"/>
  <c r="H35" i="75"/>
  <c r="H40" i="75"/>
  <c r="G40" i="75"/>
  <c r="F40" i="75"/>
  <c r="E34" i="75"/>
  <c r="E35" i="75"/>
  <c r="E40" i="75"/>
  <c r="D40" i="75"/>
  <c r="C40" i="75"/>
  <c r="H9" i="75"/>
  <c r="H10" i="75"/>
  <c r="H11" i="75"/>
  <c r="H12" i="75"/>
  <c r="H16" i="75"/>
  <c r="G16" i="75"/>
  <c r="F16" i="75"/>
  <c r="E9" i="75"/>
  <c r="E10" i="75"/>
  <c r="D11" i="75"/>
  <c r="E11" i="75"/>
  <c r="D12" i="75"/>
  <c r="E12" i="75"/>
  <c r="E16" i="75"/>
  <c r="D16" i="75"/>
  <c r="C16" i="75"/>
  <c r="F24" i="72"/>
  <c r="G24" i="72"/>
  <c r="F23" i="72"/>
  <c r="G23" i="72"/>
  <c r="F22" i="72"/>
  <c r="G22" i="72"/>
  <c r="F21" i="72"/>
  <c r="G21" i="72"/>
  <c r="F20" i="72"/>
  <c r="G20" i="72"/>
  <c r="F19" i="72"/>
  <c r="G19" i="72"/>
  <c r="F18" i="72"/>
  <c r="G18" i="72"/>
  <c r="F17" i="72"/>
  <c r="G17" i="72"/>
  <c r="F16" i="72"/>
  <c r="G16" i="72"/>
  <c r="G15" i="72"/>
  <c r="F15" i="72"/>
  <c r="E15" i="72"/>
  <c r="D15" i="72"/>
  <c r="C15" i="72"/>
  <c r="F11" i="72"/>
  <c r="G11" i="72"/>
  <c r="F9" i="72"/>
  <c r="G9" i="72"/>
  <c r="F8" i="72"/>
  <c r="G8" i="72"/>
  <c r="F7" i="72"/>
  <c r="G7" i="72"/>
  <c r="G6" i="72"/>
  <c r="F6" i="72"/>
  <c r="E6" i="72"/>
  <c r="D6" i="72"/>
  <c r="C6" i="72"/>
  <c r="G4" i="72"/>
  <c r="F4" i="72"/>
  <c r="E4" i="72"/>
  <c r="D4" i="72"/>
  <c r="C4" i="72"/>
  <c r="C50" i="71"/>
  <c r="C49" i="71"/>
  <c r="C54" i="71"/>
  <c r="C53" i="71"/>
  <c r="C58" i="71"/>
  <c r="C37" i="71"/>
  <c r="C42" i="71"/>
  <c r="C48" i="71"/>
  <c r="C5" i="71"/>
  <c r="C33" i="71"/>
  <c r="C17" i="71"/>
  <c r="C34" i="71"/>
  <c r="C62" i="71"/>
  <c r="C66" i="71"/>
  <c r="B50" i="71"/>
  <c r="B49" i="71"/>
  <c r="B54" i="71"/>
  <c r="B53" i="71"/>
  <c r="B58" i="71"/>
  <c r="B37" i="71"/>
  <c r="B42" i="71"/>
  <c r="B48" i="71"/>
  <c r="B5" i="71"/>
  <c r="B17" i="71"/>
  <c r="B34" i="71"/>
  <c r="B62" i="71"/>
  <c r="B66" i="71"/>
  <c r="C9" i="69"/>
  <c r="D9" i="69"/>
  <c r="F9" i="69"/>
  <c r="B4" i="69"/>
  <c r="F4" i="69"/>
  <c r="F20" i="69"/>
  <c r="D28" i="69"/>
  <c r="D29" i="69"/>
  <c r="D30" i="69"/>
  <c r="D31" i="69"/>
  <c r="D32" i="69"/>
  <c r="D27" i="69"/>
  <c r="F27" i="69"/>
  <c r="B23" i="69"/>
  <c r="B24" i="69"/>
  <c r="B25" i="69"/>
  <c r="B22" i="69"/>
  <c r="F22" i="69"/>
  <c r="F38" i="69"/>
  <c r="D20" i="69"/>
  <c r="D38" i="69"/>
  <c r="C20" i="69"/>
  <c r="C38" i="69"/>
  <c r="B20" i="69"/>
  <c r="B38" i="69"/>
  <c r="F29" i="69"/>
  <c r="F28" i="69"/>
  <c r="F24" i="69"/>
  <c r="F14" i="69"/>
  <c r="F13" i="69"/>
  <c r="F12" i="69"/>
  <c r="F11" i="69"/>
  <c r="F10" i="69"/>
  <c r="F7" i="69"/>
  <c r="F6" i="69"/>
  <c r="F5" i="69"/>
  <c r="G48" i="68"/>
  <c r="F48" i="68"/>
  <c r="D61" i="67"/>
  <c r="C61" i="67"/>
  <c r="C37" i="64"/>
  <c r="D34" i="62"/>
  <c r="D33" i="62"/>
  <c r="D32" i="62"/>
  <c r="D31" i="62"/>
  <c r="D30" i="62"/>
  <c r="D29" i="62"/>
  <c r="D28" i="62"/>
  <c r="D27" i="62"/>
  <c r="D26" i="62"/>
  <c r="D25" i="62"/>
  <c r="D24" i="62"/>
  <c r="D23" i="62"/>
  <c r="D21" i="62"/>
  <c r="D20" i="62"/>
  <c r="C20" i="62"/>
  <c r="E52" i="59"/>
  <c r="D52" i="59"/>
  <c r="D218" i="60"/>
  <c r="D217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88" i="60"/>
  <c r="C7" i="64"/>
  <c r="C7" i="63"/>
  <c r="D221" i="60"/>
  <c r="D139" i="60"/>
  <c r="D133" i="60"/>
  <c r="D127" i="60"/>
  <c r="D126" i="60"/>
  <c r="D125" i="60"/>
  <c r="D124" i="60"/>
  <c r="D123" i="60"/>
  <c r="D122" i="60"/>
  <c r="D121" i="60"/>
  <c r="D120" i="60"/>
  <c r="D119" i="60"/>
  <c r="D117" i="60"/>
  <c r="D116" i="60"/>
  <c r="D115" i="60"/>
  <c r="D114" i="60"/>
  <c r="D113" i="60"/>
  <c r="D112" i="60"/>
  <c r="D111" i="60"/>
  <c r="D110" i="60"/>
  <c r="D109" i="60"/>
  <c r="D106" i="60"/>
  <c r="D105" i="60"/>
  <c r="D104" i="60"/>
  <c r="D102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7" i="60"/>
  <c r="D136" i="60"/>
  <c r="D135" i="60"/>
  <c r="D134" i="60"/>
  <c r="D131" i="60"/>
  <c r="D130" i="60"/>
  <c r="D129" i="60"/>
  <c r="D107" i="60"/>
  <c r="D103" i="60"/>
  <c r="C30" i="64"/>
  <c r="C15" i="63"/>
  <c r="A1" i="66"/>
  <c r="H2" i="66"/>
  <c r="A2" i="66"/>
  <c r="A1" i="64"/>
  <c r="A1" i="63"/>
  <c r="A1" i="59"/>
  <c r="A1" i="62"/>
  <c r="A1" i="61"/>
  <c r="D99" i="60"/>
  <c r="E3" i="60"/>
  <c r="E2" i="60"/>
  <c r="A1" i="60"/>
  <c r="H3" i="59"/>
  <c r="E3" i="62"/>
  <c r="H2" i="59"/>
  <c r="E2" i="61"/>
  <c r="E2" i="62"/>
  <c r="A2" i="59"/>
  <c r="C20" i="63"/>
  <c r="E3" i="61"/>
  <c r="C39" i="64"/>
</calcChain>
</file>

<file path=xl/comments1.xml><?xml version="1.0" encoding="utf-8"?>
<comments xmlns="http://schemas.openxmlformats.org/spreadsheetml/2006/main">
  <authors>
    <author>Marisol Muñoz Vega</author>
  </authors>
  <commentList>
    <comment ref="C13" authorId="0" shapeId="0">
      <text>
        <r>
          <rPr>
            <b/>
            <sz val="9"/>
            <color indexed="81"/>
            <rFont val="Tahoma"/>
            <charset val="1"/>
          </rPr>
          <t>Marisol Muñoz Vega:</t>
        </r>
        <r>
          <rPr>
            <sz val="9"/>
            <color indexed="81"/>
            <rFont val="Tahoma"/>
            <charset val="1"/>
          </rPr>
          <t xml:space="preserve">
PROD FINANC DE CUENTAS DE FONDOS ESPECIFICOS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REMANENTES DE EJER ANTERIORES QUE YA ESTAN RECAUDADOS</t>
        </r>
      </text>
    </comment>
  </commentList>
</comments>
</file>

<file path=xl/comments2.xml><?xml version="1.0" encoding="utf-8"?>
<comments xmlns="http://schemas.openxmlformats.org/spreadsheetml/2006/main">
  <authors>
    <author>Marisol Muñoz Vega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2020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102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 DEL PRESENTE EJERCICIO</t>
        </r>
      </text>
    </comment>
  </commentList>
</comments>
</file>

<file path=xl/sharedStrings.xml><?xml version="1.0" encoding="utf-8"?>
<sst xmlns="http://schemas.openxmlformats.org/spreadsheetml/2006/main" count="1962" uniqueCount="1019">
  <si>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</si>
  <si>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</si>
  <si>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</si>
  <si>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</si>
  <si>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</si>
  <si>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</si>
  <si>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</si>
  <si>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</si>
  <si>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</si>
  <si>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</si>
  <si>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</si>
  <si>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</si>
  <si>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</si>
  <si>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</si>
  <si>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</si>
  <si>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</si>
  <si>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</si>
  <si>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</si>
  <si>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</si>
  <si>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</si>
  <si>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</si>
  <si>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</si>
  <si>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</si>
  <si>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</si>
  <si>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</si>
  <si>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</si>
  <si>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</si>
  <si>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</si>
  <si>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</si>
  <si>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</si>
  <si>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</si>
  <si>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</si>
  <si>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</si>
  <si>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</si>
  <si>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</si>
  <si>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</si>
  <si>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</si>
  <si>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</si>
  <si>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</si>
  <si>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</si>
  <si>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</si>
  <si>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</si>
  <si>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</si>
  <si>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</si>
  <si>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</si>
  <si>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</si>
  <si>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</si>
  <si>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</si>
  <si>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</si>
  <si>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</si>
  <si>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</si>
  <si>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</si>
  <si>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</si>
  <si>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</si>
  <si>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</si>
  <si>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</si>
  <si>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</si>
  <si>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</si>
  <si>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</si>
  <si>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</si>
  <si>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</si>
  <si>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</si>
  <si>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</si>
  <si>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</si>
  <si>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</si>
  <si>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</si>
  <si>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</si>
  <si>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</si>
  <si>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</si>
  <si>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</si>
  <si>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</si>
  <si>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</si>
  <si>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</si>
  <si>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</si>
  <si>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</si>
  <si>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</si>
  <si>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</si>
  <si>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</si>
  <si>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</si>
  <si>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</si>
  <si>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</si>
  <si>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</si>
  <si>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</si>
  <si>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</si>
  <si>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</si>
  <si>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</si>
  <si>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</si>
  <si>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</si>
  <si>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</si>
  <si>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</si>
  <si>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</si>
  <si>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</si>
  <si>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</si>
  <si>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</si>
  <si>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</si>
  <si>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</si>
  <si>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</si>
  <si>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</si>
  <si>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</si>
  <si>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</si>
  <si>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</si>
  <si>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</si>
  <si>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</si>
  <si>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</si>
  <si>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</si>
  <si>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</si>
  <si>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</si>
  <si>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</si>
  <si>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</si>
  <si>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</si>
  <si>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</si>
  <si>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</si>
  <si>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</si>
  <si>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</si>
  <si>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</si>
  <si>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</si>
  <si>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</si>
  <si>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</si>
  <si>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</si>
  <si>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</si>
  <si>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</si>
  <si>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</si>
  <si>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</si>
  <si>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</si>
  <si>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</si>
  <si>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</si>
  <si>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</si>
  <si>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</si>
  <si>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</si>
  <si>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</si>
  <si>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</si>
  <si>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</si>
  <si>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</si>
  <si>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</si>
  <si>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</si>
  <si>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</si>
  <si>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</si>
  <si>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</si>
  <si>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</si>
  <si>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</si>
  <si>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</si>
  <si>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</si>
  <si>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</si>
  <si>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</si>
  <si>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</si>
  <si>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</si>
  <si>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</si>
  <si>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</si>
  <si>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</si>
  <si>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</si>
  <si>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</si>
  <si>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</si>
  <si>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</si>
  <si>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</si>
  <si>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</si>
  <si>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</si>
  <si>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</si>
  <si>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</si>
  <si>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</si>
  <si>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</si>
  <si>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</si>
  <si>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</si>
  <si>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</si>
  <si>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</si>
  <si>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</si>
  <si>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</si>
  <si>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</si>
  <si>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</si>
  <si>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</si>
  <si>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</si>
  <si>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</si>
  <si>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</si>
  <si>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</si>
  <si>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</si>
  <si>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</si>
  <si>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</si>
  <si>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</si>
  <si>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</si>
  <si>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</si>
  <si>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</si>
  <si>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</si>
  <si>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</si>
  <si>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</si>
  <si>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</si>
  <si>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</si>
  <si>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</si>
  <si>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</si>
  <si>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</si>
  <si>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</si>
  <si>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</si>
  <si>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</si>
  <si>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</si>
  <si>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</si>
  <si>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</si>
  <si>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</si>
  <si>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</si>
  <si>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</si>
  <si>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</si>
  <si>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</si>
  <si>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</si>
  <si>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</si>
  <si>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</si>
  <si>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</si>
  <si>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</si>
  <si>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</si>
  <si>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</si>
  <si>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</si>
  <si>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</si>
  <si>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</si>
  <si>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</si>
  <si>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</si>
  <si>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</si>
  <si>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</si>
  <si>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</si>
  <si>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</si>
  <si>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</si>
  <si>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</si>
  <si>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</si>
  <si>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</si>
  <si>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</si>
  <si>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</si>
  <si>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</si>
  <si>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</si>
  <si>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</si>
  <si>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</si>
  <si>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</si>
  <si>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</si>
  <si>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</si>
  <si>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</si>
  <si>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</si>
  <si>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</si>
  <si>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</si>
  <si>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</si>
  <si>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</si>
  <si>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</si>
  <si>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</si>
  <si>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</si>
  <si>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</si>
  <si>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</si>
  <si>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</si>
  <si>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</si>
  <si>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</si>
  <si>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</si>
  <si>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</si>
  <si>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</si>
  <si>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</si>
  <si>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</si>
  <si>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</si>
  <si>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</si>
  <si>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</si>
  <si>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</si>
  <si>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</si>
  <si>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</si>
  <si>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</si>
  <si>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</si>
  <si>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</si>
  <si>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</si>
  <si>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</si>
  <si>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</si>
  <si>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</si>
  <si>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</si>
  <si>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</si>
  <si>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</si>
  <si>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</si>
  <si>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</si>
  <si>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</si>
  <si>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</si>
  <si>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</si>
  <si>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</si>
  <si>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</si>
  <si>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</si>
  <si>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</si>
  <si>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</si>
  <si>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</si>
  <si>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</si>
  <si>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</si>
  <si>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</si>
  <si>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</si>
  <si>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</si>
  <si>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</si>
  <si>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</si>
  <si>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</si>
  <si>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</si>
  <si>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</si>
  <si>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</si>
  <si>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</si>
  <si>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</si>
  <si>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</si>
  <si>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</si>
  <si>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</si>
  <si>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</si>
  <si>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</si>
  <si>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</si>
  <si>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</si>
  <si>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</si>
  <si>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</si>
  <si>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</si>
  <si>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</si>
  <si>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</si>
  <si>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</si>
  <si>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</si>
  <si>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</si>
  <si>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</si>
  <si>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</si>
  <si>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</si>
  <si>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</si>
  <si>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</si>
  <si>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</si>
  <si>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</si>
  <si>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</si>
  <si>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</si>
  <si>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</si>
  <si>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ESF-01</t>
  </si>
  <si>
    <t>ESF-02</t>
  </si>
  <si>
    <t>ESF-03</t>
  </si>
  <si>
    <t>ESF-04</t>
  </si>
  <si>
    <t>ESF-05</t>
  </si>
  <si>
    <t>ESF-06</t>
  </si>
  <si>
    <t>ESF-07</t>
  </si>
  <si>
    <t>ESF-08</t>
  </si>
  <si>
    <t>ESF-09</t>
  </si>
  <si>
    <t>ESF-10</t>
  </si>
  <si>
    <t>ESF-11</t>
  </si>
  <si>
    <t>ESF-12</t>
  </si>
  <si>
    <t>ESF-13</t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</si>
  <si>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</si>
  <si>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</si>
  <si>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</si>
  <si>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</si>
  <si>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</si>
  <si>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</si>
  <si>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</si>
  <si>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</si>
  <si>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</si>
  <si>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</si>
  <si>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</si>
  <si>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</si>
  <si>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</si>
  <si>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</si>
  <si>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</si>
  <si>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</si>
  <si>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</si>
  <si>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</si>
  <si>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</si>
  <si>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</si>
  <si>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</si>
  <si>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</si>
  <si>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</si>
  <si>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</si>
  <si>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</si>
  <si>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</si>
  <si>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</si>
  <si>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</si>
  <si>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</si>
  <si>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</si>
  <si>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</si>
  <si>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</si>
  <si>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</si>
  <si>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</si>
  <si>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</si>
  <si>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</si>
  <si>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</si>
  <si>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</si>
  <si>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</si>
  <si>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</si>
  <si>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</si>
  <si>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</si>
  <si>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</si>
  <si>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</si>
  <si>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</si>
  <si>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</si>
  <si>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</si>
  <si>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</si>
  <si>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</si>
  <si>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</si>
  <si>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</si>
  <si>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</si>
  <si>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</si>
  <si>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</si>
  <si>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</si>
  <si>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</si>
  <si>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</si>
  <si>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</si>
  <si>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</si>
  <si>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</si>
  <si>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</si>
  <si>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</si>
  <si>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</si>
  <si>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</si>
  <si>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</si>
  <si>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</si>
  <si>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</si>
  <si>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</si>
  <si>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</si>
  <si>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</si>
  <si>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</si>
  <si>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</si>
  <si>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</si>
  <si>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</si>
  <si>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</si>
  <si>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</si>
  <si>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</si>
  <si>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</si>
  <si>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</si>
  <si>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</si>
  <si>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</si>
  <si>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</si>
  <si>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</si>
  <si>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</si>
  <si>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</si>
  <si>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</si>
  <si>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</si>
  <si>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</si>
  <si>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</si>
  <si>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</si>
  <si>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</si>
  <si>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</si>
  <si>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</si>
  <si>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</si>
  <si>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</si>
  <si>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</si>
  <si>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</si>
  <si>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</si>
  <si>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</si>
  <si>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</si>
  <si>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</si>
  <si>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</si>
  <si>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</si>
  <si>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</si>
  <si>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</si>
  <si>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</si>
  <si>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</si>
  <si>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</si>
  <si>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</si>
  <si>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</si>
  <si>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</si>
  <si>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</si>
  <si>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</si>
  <si>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</si>
  <si>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</si>
  <si>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</si>
  <si>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</si>
  <si>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</si>
  <si>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</si>
  <si>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</si>
  <si>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</si>
  <si>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</si>
  <si>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</si>
  <si>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</si>
  <si>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</si>
  <si>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</si>
  <si>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</si>
  <si>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</si>
  <si>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</si>
  <si>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</si>
  <si>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</si>
  <si>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Elaboró</t>
  </si>
  <si>
    <t>_____________________________________</t>
  </si>
  <si>
    <t>Director de Contabilidad</t>
  </si>
  <si>
    <t>Marisol del Carmen Muñoz Vega</t>
  </si>
  <si>
    <t>Director de Presupuestos</t>
  </si>
  <si>
    <t>Dulce Ma. Martínez Leyva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</si>
  <si>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</si>
  <si>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</si>
  <si>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</si>
  <si>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</si>
  <si>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</si>
  <si>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</si>
  <si>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</si>
  <si>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</si>
  <si>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</si>
  <si>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</si>
  <si>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</si>
  <si>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</si>
  <si>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</si>
  <si>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</si>
  <si>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</si>
  <si>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</si>
  <si>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</si>
  <si>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</si>
  <si>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</si>
  <si>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Director de Finanzas</t>
  </si>
  <si>
    <t>Norma Elena González Salomón</t>
  </si>
  <si>
    <t>___________________________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</si>
  <si>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</si>
  <si>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</si>
  <si>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</si>
  <si>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</si>
  <si>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</si>
  <si>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</si>
  <si>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</si>
  <si>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</si>
  <si>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</si>
  <si>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</si>
  <si>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</si>
  <si>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</si>
  <si>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</si>
  <si>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</si>
  <si>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</si>
  <si>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</si>
  <si>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</si>
  <si>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</si>
  <si>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</si>
  <si>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</si>
  <si>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</si>
  <si>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</si>
  <si>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</si>
  <si>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</si>
  <si>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</si>
  <si>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</si>
  <si>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</si>
  <si>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</si>
  <si>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</si>
  <si>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</si>
  <si>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</si>
  <si>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</si>
  <si>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</si>
  <si>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</si>
  <si>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</si>
  <si>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</si>
  <si>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</si>
  <si>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</si>
  <si>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</si>
  <si>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</si>
  <si>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</si>
  <si>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</si>
  <si>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</si>
  <si>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</si>
  <si>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</si>
  <si>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</si>
  <si>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</si>
  <si>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</si>
  <si>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</si>
  <si>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</si>
  <si>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</si>
  <si>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</si>
  <si>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</si>
  <si>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</si>
  <si>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</si>
  <si>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</si>
  <si>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</si>
  <si>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</si>
  <si>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</si>
  <si>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</si>
  <si>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</si>
  <si>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</si>
  <si>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</si>
  <si>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</si>
  <si>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</si>
  <si>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</si>
  <si>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</si>
  <si>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</si>
  <si>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</si>
  <si>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</si>
  <si>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</si>
  <si>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</si>
  <si>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</si>
  <si>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</si>
  <si>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</si>
  <si>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</si>
  <si>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</si>
  <si>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</si>
  <si>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</si>
  <si>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</si>
  <si>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</si>
  <si>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</si>
  <si>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</si>
  <si>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</si>
  <si>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</si>
  <si>
    <t>CONTRATO DE COMODATO POR BIENES</t>
  </si>
  <si>
    <t xml:space="preserve">VEHICULO VERSA MOD 2013 NISSAN </t>
  </si>
  <si>
    <t xml:space="preserve">VEHICULO NEW SPORTAGE MOD 2019 KIA </t>
  </si>
  <si>
    <t>AUTOMOVIL MARCA JEEP MODELO 1982 SERIE 206A03555</t>
  </si>
  <si>
    <t>Diferencias por Tipo de Cambio Negativas</t>
  </si>
  <si>
    <t>Diferencias por Reestructuración de Deuda Pública Negativas</t>
  </si>
  <si>
    <t>Ingresos por Venta de Bienes y Prestación de Servicios</t>
  </si>
  <si>
    <t xml:space="preserve">AUTOMOVIL MAZDA MOD 2012 SERIE 1YVHZ8CH4C5M12402 </t>
  </si>
  <si>
    <t xml:space="preserve">AUTOMOVIL VERSA ADVANCE CVT MOD 2020 SERIE 3N1CN8AE9LL854955 </t>
  </si>
  <si>
    <t xml:space="preserve">AUTOMOVIL SPARK LS CHEVROLET MOD 2017 SERIE MA6CA6AD7HT008587 </t>
  </si>
  <si>
    <t xml:space="preserve">CAMIONETA DODGE RAM 2500 PICK UP MOD 2006 SERIE 1D7HA16286J177032 </t>
  </si>
  <si>
    <t xml:space="preserve">AUTOMOVIL TSURU NISSAN  MOD 2008 SERIE 3N1EB31SX8K311931 </t>
  </si>
  <si>
    <t xml:space="preserve">AUTOMOVIL GOL VW MOD 2009 SERIE 9BWAB45U99P084976 </t>
  </si>
  <si>
    <t xml:space="preserve">AUTOMOVIL CROSS GL 5 SUZUKI MOD 2017 SERIE TSMYA22S3HM526283 </t>
  </si>
  <si>
    <t xml:space="preserve">VEHICULO FORD WINDSTAR LX WAGON MOD 2001 SERIE 2FMDA50471BC23484 </t>
  </si>
  <si>
    <t>REZAGOS EJERCICIO 2020</t>
  </si>
  <si>
    <t xml:space="preserve">VEHICULO CHEVROLET AVEO MODELO 2012 SERIE 3G1TA5AF2CL104399 </t>
  </si>
  <si>
    <t>AUTOMOVIL TOYOTA MOD2020 TIPO YARIS SERIE MR2B29F37L1194607</t>
  </si>
  <si>
    <t xml:space="preserve">AUTOMOVIL MAZDA MODELO 2018 TIPO CX5 SPORT SERIE JM3KFAC73J0107204 </t>
  </si>
  <si>
    <t>CARTERA EJERCICIOS ANTERIORES</t>
  </si>
  <si>
    <t>INVERSION PUBLICA NO CAPITALIZABLE</t>
  </si>
  <si>
    <t>REZAGOS EJERCICIO 2021</t>
  </si>
  <si>
    <t>Adquisición</t>
  </si>
  <si>
    <t>Nombre de la Cuenta / Concepto</t>
  </si>
  <si>
    <t>EJERCICIOS ANTERIORES A 2013 REZAGOS</t>
  </si>
  <si>
    <t>EJERCICIOS ANTERIORES A 2013 RECARGOS</t>
  </si>
  <si>
    <t>EJERCICIOS ANTERIORES A 2013 CONVENIOS</t>
  </si>
  <si>
    <t>7794</t>
  </si>
  <si>
    <t>7796</t>
  </si>
  <si>
    <t>7798</t>
  </si>
  <si>
    <t xml:space="preserve">Nota a los Estados Financieros: En el mes de junio 2021, el total del Activo No Circulante presenta una disminución de $700,133,360.83 y el Resultado de Ejercicios Anteriores de $ 349,732,856.33  derivado de bienes de uso común que se encontraban registrados en el Activo. La reclasificación se hace con fundamento en el inciso 2.2 de las Reglas  Específicas del Registro y Valoración del Patrimonio emitidas por el CONAC el 13 de diciembre de 2011. </t>
  </si>
  <si>
    <t>AUTOMOVIL CAMRY LE MOD 2012 TOYOTA</t>
  </si>
  <si>
    <t>Erick Pacheco López</t>
  </si>
  <si>
    <t>CORRESPONDIENTE DEL 01 DE ENERO AL 31 DE DICIEMBRE DE 2021</t>
  </si>
  <si>
    <t>JUNTA DE AGUA POTABLE DRENAJE ALCANTARILLADO Y SANEAMIENTO DEL MUNICIPIO DE IRAPUATO GTO.
Estado de Actividades
DEL 01 DE ENERO AL 31 DE DICIEMBRE DE 2021</t>
  </si>
  <si>
    <t>INGRESOS Y OTROS BENEFICIOS</t>
  </si>
  <si>
    <t>Ingresos de Gestión</t>
  </si>
  <si>
    <t>Participaciones, Aportaciones, Convenios, Incentivos Derivados de la Colaboración Fiscal, Fondos Distintos de Aportaciones, Transferencias, Asignaciones, Subsidios y Subvenciones, y Pensiones y Jubilaciones</t>
  </si>
  <si>
    <t>Transferencias, Asignaciones, Subsidios y Subvenciones, y Pensiones y Jubilaciones</t>
  </si>
  <si>
    <t>Otros Ingresos y Beneficios</t>
  </si>
  <si>
    <t>Total de Ingresos y Otros Beneficios</t>
  </si>
  <si>
    <t>GASTOS Y OTRAS PÉRDIDAS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</si>
  <si>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</si>
  <si>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</si>
  <si>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</si>
  <si>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</si>
  <si>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</si>
  <si>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Inversión Pública</t>
  </si>
  <si>
    <t>Total de Gastos y Otras Pérdidas</t>
  </si>
  <si>
    <t>Resultados del Ejercicio (Ahorro/Desahorro)</t>
  </si>
  <si>
    <t xml:space="preserve">Erick Pacheco López  </t>
  </si>
  <si>
    <t>JUNTA DE AGUA POTABLE DRENAJE ALCANTARILLADO Y SANEAMIENTO DEL MUNICIPIO DE IRAPUATO GTO.
Estado de Situación Financiera
DEL 01 DE ENERO AL 31 DE DICIEMBRE DE 2021</t>
  </si>
  <si>
    <t>ACTIVO</t>
  </si>
  <si>
    <t>PASIVO</t>
  </si>
  <si>
    <t>Activo Circulante</t>
  </si>
  <si>
    <t>Pasivo Circulante</t>
  </si>
  <si>
    <t>Efectivo y Equivalentes</t>
  </si>
  <si>
    <t>Derechos a Recibir Efectivo o Equivalentes</t>
  </si>
  <si>
    <t>Derechos a Recibir Bienes o Servicios</t>
  </si>
  <si>
    <t>Porción a Corto Plazo de la Deuda Pública a Largo Plazo</t>
  </si>
  <si>
    <t>Títulos y Valores a Corto Plazo</t>
  </si>
  <si>
    <t>Pasivos Diferidos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</si>
  <si>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</si>
  <si>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</si>
  <si>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</si>
  <si>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</si>
  <si>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</si>
  <si>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</si>
  <si>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</si>
  <si>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</si>
  <si>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</si>
  <si>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</si>
  <si>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</si>
  <si>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</si>
  <si>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Depreciación, Deterioro y Amortización Acumulada de Bienes</t>
  </si>
  <si>
    <t>Fondos y Bienes de Terceros en Garantía y/o en Administración a Largo Plazo</t>
  </si>
  <si>
    <t>Provisiones a Largo Plazo</t>
  </si>
  <si>
    <t>Estimación por Pérdida o Deterioro de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</si>
  <si>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</si>
  <si>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</si>
  <si>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</si>
  <si>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</si>
  <si>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</si>
  <si>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</si>
  <si>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Hacienda Pública/Patrimonio Generado</t>
  </si>
  <si>
    <t>Resultados del Ejercicio (Ahorro/ Desahorro)</t>
  </si>
  <si>
    <t>Exceso o Insuficiencia en la Actualización de la Hacienda Pública/ Patrimonio</t>
  </si>
  <si>
    <t>Resultado por Tenencia de Activos no Monetarios</t>
  </si>
  <si>
    <t>Total Hacienda Pública/Patrimonio</t>
  </si>
  <si>
    <t>Total del Pasivo y Hacienda Pública/Patrimonio</t>
  </si>
  <si>
    <t>_______________________________</t>
  </si>
  <si>
    <t>JUNTA DE AGUA POTABLE DRENAJE ALCANTARILLADO Y SANEAMIENTO DEL MUNICIPIO DE IRAPUATO GTO
Estado de Variación en la Hacienda Pública
DEL 01 DE ENERO AL 31 DE DICIEMBRE DE 2021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</si>
  <si>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</si>
  <si>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</si>
  <si>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</si>
  <si>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</si>
  <si>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Hacienda Pública / Patrimonio Contribuido Neto de 2020</t>
  </si>
  <si>
    <t>Hacienda Pública / Patrimonio Generado Neto de 2020</t>
  </si>
  <si>
    <t xml:space="preserve">Revalúos  </t>
  </si>
  <si>
    <t>Exceso o Insuficiencia en la Actualización de la Hacienda
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</si>
  <si>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</si>
  <si>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</si>
  <si>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Neto de 2021</t>
  </si>
  <si>
    <t>Cambios en el Exceso o Insuficiencia en la Actualización
de la Hacienda Pública / Patrimonio Neto de 2021</t>
  </si>
  <si>
    <t>Hacienda Pública / Patrimonio Neto Final de 2021</t>
  </si>
  <si>
    <t>JUNTA DE AGUA POTABLE DRENAJE ALCANTARILLADO Y SANEAMIENTO DEL MUNICIPIO DE IRAPUATO GTO
Estado de Cambios en la Situación Financiera
DEL 01 DE ENERO AL 31 DE DICIEMBRE DE 2021</t>
  </si>
  <si>
    <t>Origen</t>
  </si>
  <si>
    <t>Aplicación</t>
  </si>
  <si>
    <t>Exceso o Insuficiencia en la Actualización de la Hacienda Pública/Patrimonio</t>
  </si>
  <si>
    <t>__________________________</t>
  </si>
  <si>
    <t>______________________</t>
  </si>
  <si>
    <t>JUNTA DE AGUA POTABLE DRENAJE ALCANTARILLADO Y SANEAMIENTO DEL MUNICIPIO DE IRAPUATO GTO
Estado de Flujos de Efectivo
DEL 01 DE ENERO AL 31 DE DICIEMBRE DE 2021</t>
  </si>
  <si>
    <t>Flujos de Efectivo de las Actividades de Operación</t>
  </si>
  <si>
    <t>Otros Orígenes de Operación</t>
  </si>
  <si>
    <t>Transferencias al resto del Sector Público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</si>
  <si>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</si>
  <si>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</si>
  <si>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</si>
  <si>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</si>
  <si>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</si>
  <si>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</si>
  <si>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</si>
  <si>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</si>
  <si>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</si>
  <si>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</si>
  <si>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</si>
  <si>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</si>
  <si>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</si>
  <si>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</si>
  <si>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</si>
  <si>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</si>
  <si>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</si>
  <si>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JUNTA DE AGUA POTABLE DRENAJE ALCANTARILLADO Y SANEAMIENTO DEL MUNICIPIO DE IRAPUATO GTO
Estado Analítico del Activo
DEL 01 DE ENERO AL 31 DE DICIEMBRE DE 2021</t>
  </si>
  <si>
    <t>Saldo Inicial 
1</t>
  </si>
  <si>
    <t>Cargos del Periodo 2</t>
  </si>
  <si>
    <t>Abonos del Periodo 3</t>
  </si>
  <si>
    <t>Saldo Final 
4 (1+2-3)</t>
  </si>
  <si>
    <t>Variación Del Periodo
(4-1)</t>
  </si>
  <si>
    <t>Bajo protesta de decir verdad declaramos que los Estados Financieros y sus notas, son razonablemente correctos y son responsabilidad del emisor</t>
  </si>
  <si>
    <t>JUNTA DE AGUA POTABLE DRENAJE ALCANTARILLADO Y SANEAMIENTO DEL MUNICIPIO DE IRAPUATO GTO
Estado Analítico de la Deuda y Otros Pasivos
DEL 01 DE ENERO AL 31 DE DICIEMBRE DE 2021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</si>
  <si>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</si>
  <si>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</si>
  <si>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</si>
  <si>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</si>
  <si>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</si>
  <si>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</si>
  <si>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</si>
  <si>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</si>
  <si>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</si>
  <si>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</si>
  <si>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</si>
  <si>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</si>
  <si>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</si>
  <si>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</si>
  <si>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</si>
  <si>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</si>
  <si>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</si>
  <si>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</si>
  <si>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</si>
  <si>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__________________________________</t>
  </si>
  <si>
    <t>JUNTA DE AGUA POTABLE DRENAJE ALCANTARILLADO Y SANEAMIENTO DEL MUNICIPIO DE IRAPUATO GTO
Informe Sobre Pasivos Contingentes
 al 31 de Diciembre del 2021</t>
  </si>
  <si>
    <t>NOMBRE</t>
  </si>
  <si>
    <t>CONCEPTO</t>
  </si>
  <si>
    <t>JUICIOS</t>
  </si>
  <si>
    <t>DENUNCIAS PENALES</t>
  </si>
  <si>
    <t>12 casos en proceso</t>
  </si>
  <si>
    <t>JUZGADO DE ORALIDAD EN MATERIA PENAL</t>
  </si>
  <si>
    <t>1 caso en proceso</t>
  </si>
  <si>
    <t>CIVILES</t>
  </si>
  <si>
    <t>11 casos en proceso</t>
  </si>
  <si>
    <t>TRIBUNAL DE JUSTICIA ADMINISTRATIVA ESTADO DE GUANAJUATO</t>
  </si>
  <si>
    <t>5 casos en proceso</t>
  </si>
  <si>
    <t>1. Juan Vargas  (CASO ANTIGUO)</t>
  </si>
  <si>
    <t>JUZGADO ADMINISTRATIVO MUNICIPAL</t>
  </si>
  <si>
    <t>2 casos en proceso</t>
  </si>
  <si>
    <t>2.Antonio Espinosa  Guadarrama (VIGILANTE)  ENERO 2017 SE RESOLVIO EN ABRIL 2017</t>
  </si>
  <si>
    <t>AMPÁRO</t>
  </si>
  <si>
    <t>3. Gabriel Armando Ochoa López empezó en junio se RESOLVIÓ EL 22 AGO 2017</t>
  </si>
  <si>
    <t>LABORAL</t>
  </si>
  <si>
    <t xml:space="preserve">4. Victor Adán Garcia Conejo, Jorge Estrada Sanchez y Hector Daniel Escalera Garcia (vigilantes, es un expediente </t>
  </si>
  <si>
    <t>GARANTÍAS</t>
  </si>
  <si>
    <t>AVALES</t>
  </si>
  <si>
    <t>PENSIONES Y JUBILACIONES</t>
  </si>
  <si>
    <t>DEUDA CONTINGENTE</t>
  </si>
  <si>
    <t>Coordinador Jurídico</t>
  </si>
  <si>
    <t>Director de Recursos Humanos</t>
  </si>
  <si>
    <t>Héctor Arturo Rangel Rangel</t>
  </si>
  <si>
    <t>Marisol Zavala Barroso</t>
  </si>
  <si>
    <t>JUNTA DE AGUA POTABLE DRENAJE ALCANTARILLADO Y SANEAMIENTO DEL MUNICIPIO DE IRAPUATO GTO
Estado Analítico de Ingresos
DEL 01 DE ENERO AL 31 DE DICIEMBRE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</si>
  <si>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</si>
  <si>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</si>
  <si>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</si>
  <si>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</si>
  <si>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</si>
  <si>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</si>
  <si>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</si>
  <si>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</si>
  <si>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</si>
  <si>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</si>
  <si>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</si>
  <si>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</si>
  <si>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</si>
  <si>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</si>
  <si>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Ingresos por Venta de Bienes, Prestación de Servicios y Otros Ingresos</t>
  </si>
  <si>
    <t>Participaciones, Aportaciones, Convenios, Incentivos de Derivados de la Colaboración Fiscal y Fondos Distintos de Aportaciones</t>
  </si>
  <si>
    <t xml:space="preserve"> </t>
  </si>
  <si>
    <t>Ingresos Excedentes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</si>
  <si>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$384,875,272.87 de recursos disponibles por Remanentes de Ejercicios Anterirores. De igual forma en Participaciones, Aportaciones, Convenios, Incentivos Derivados de la Colaboración Fiscal y Fondos Distintos de Aportaciones, incluye la cantidad de $10,232,082.83 de recursos disponibles por Remanentes del Ejercicio 2020.</t>
    </r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</si>
  <si>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</si>
  <si>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</si>
  <si>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</si>
  <si>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</si>
  <si>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Organismos y Empresas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</si>
  <si>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</si>
  <si>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</si>
  <si>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</si>
  <si>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$395,107,355.70, de recursos disponibles por Remanentes de Ejercicios Anterirores.</t>
    </r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</si>
  <si>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</si>
  <si>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</si>
  <si>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</si>
  <si>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Junta de Agua Potable, Drenaje Alcantarillado y Saneamiento del Municipio de Irapuato, Gto.
Estado Analítico del Ejercicio del Presupuesto de Egresos
Clasificación por Objeto del Gasto (Capítulo y Concepto)
Del 01 Enero al 31 de Diciembre de 2021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</si>
  <si>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</si>
  <si>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</si>
  <si>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</si>
  <si>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</si>
  <si>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</si>
  <si>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</si>
  <si>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</si>
  <si>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Previsiones</t>
  </si>
  <si>
    <t>Materiales Y Suministros</t>
  </si>
  <si>
    <t>Materiales y Suministros Para Seguridad</t>
  </si>
  <si>
    <t>Servicios Profesionales, Científicos, Técnicos y Otros Servicios</t>
  </si>
  <si>
    <t>Servicios de Comunicación Social y Publicidad.</t>
  </si>
  <si>
    <t>Transferencias, Asignaciones, Subsidios Y Otras Ayudas</t>
  </si>
  <si>
    <t>Transferencias a Fideicomisos, Mandatos y Otros Análogos</t>
  </si>
  <si>
    <t>Bienes Muebles, Inmuebles E Intangibles</t>
  </si>
  <si>
    <t>Proyectos Productivos y Acciones de Fomento</t>
  </si>
  <si>
    <t>Inversiones Financieras Y Otras Provisiones</t>
  </si>
  <si>
    <t>Inversiones Para el Fomento de Actividades Productivas.</t>
  </si>
  <si>
    <t>Otras Inversiones Financieras</t>
  </si>
  <si>
    <t>Participaciones Y Aportaciones</t>
  </si>
  <si>
    <t>Deuda Pública</t>
  </si>
  <si>
    <t>Adeudos de Ejercicios Fiscales Anteriores (Adefas)</t>
  </si>
  <si>
    <t>Total del Gasto</t>
  </si>
  <si>
    <t>Dulce María Martínez Leyva</t>
  </si>
  <si>
    <t>Junta de Agua Potable, Drenaje Alcantarillado y Saneamiento del Municipio de Irapuato, Gto.
Estado Analítico del Ejercicio del Presupuesto de Egresos
Clasificación Económica (por Tipo de Gasto)
Del 01 Enero al 31 de Diciembre de 2021</t>
  </si>
  <si>
    <t>Gasto Corriente</t>
  </si>
  <si>
    <t>Gasto de Capital</t>
  </si>
  <si>
    <t>Amortización de la Deuda y Disminución de Pasivos</t>
  </si>
  <si>
    <t>Junta de Agua Potable, Drenaje Alcantarillado y Saneamiento del Municipio de Irapuato, Gto.
Estado Analítico del Ejercicio del Presupuesto de Egresos
Clasificación Administrativa
Del 01 Enero al 31 de Diciembre de 2021</t>
  </si>
  <si>
    <t>CD01</t>
  </si>
  <si>
    <t>CONSEJO DIRECTIVO</t>
  </si>
  <si>
    <t>AU02</t>
  </si>
  <si>
    <t>CONTRALORIA INTERNA</t>
  </si>
  <si>
    <t>CO07</t>
  </si>
  <si>
    <t>CONTABILIDAD</t>
  </si>
  <si>
    <t>CA08</t>
  </si>
  <si>
    <t>TESORERIA</t>
  </si>
  <si>
    <t>FN12</t>
  </si>
  <si>
    <t>FINANZAS</t>
  </si>
  <si>
    <t>PS60</t>
  </si>
  <si>
    <t>PRESUPUESTOS</t>
  </si>
  <si>
    <t>CJ03</t>
  </si>
  <si>
    <t>COORDINACION JURIDICA</t>
  </si>
  <si>
    <t>CS04</t>
  </si>
  <si>
    <t>COORDINACION DE COMUNICACIÓN SOCIAL</t>
  </si>
  <si>
    <t>DG05</t>
  </si>
  <si>
    <t>DIRECCION GENERAL</t>
  </si>
  <si>
    <t>CM09</t>
  </si>
  <si>
    <t>ADQUISICIONES Y CONTROL PATRIMONIAL</t>
  </si>
  <si>
    <t>CP10</t>
  </si>
  <si>
    <t>VIGILANCIA</t>
  </si>
  <si>
    <t>SG11</t>
  </si>
  <si>
    <t>MANTENIMIENTO Y SERVICIOS GENERALES</t>
  </si>
  <si>
    <t>DI37</t>
  </si>
  <si>
    <t>COORDINACION DE DESARROLLO INSTITUCIONAL</t>
  </si>
  <si>
    <t>RH64</t>
  </si>
  <si>
    <t>RECURSOS HUMANOS E INFORMATICA</t>
  </si>
  <si>
    <t>PV88</t>
  </si>
  <si>
    <t>MANTENIMIENTO DEL PARQUE VEHICULAR</t>
  </si>
  <si>
    <t>GA06</t>
  </si>
  <si>
    <t>GERENCIA ADMINISTRATIVA</t>
  </si>
  <si>
    <t>PC19</t>
  </si>
  <si>
    <t>DIRECCION DE AGUA POTABLE</t>
  </si>
  <si>
    <t>D120</t>
  </si>
  <si>
    <t>DISTRITO 1</t>
  </si>
  <si>
    <t>D221</t>
  </si>
  <si>
    <t>DISTRITO 2</t>
  </si>
  <si>
    <t>D322</t>
  </si>
  <si>
    <t>REPARACION DE PAVIMENTOS</t>
  </si>
  <si>
    <t>PR23</t>
  </si>
  <si>
    <t>PIPAS</t>
  </si>
  <si>
    <t>RA35</t>
  </si>
  <si>
    <t>OPTIMIZACION DE AGUA</t>
  </si>
  <si>
    <t>OP73</t>
  </si>
  <si>
    <t>OPERACION Y MTTO DE POZOS</t>
  </si>
  <si>
    <t>OD90</t>
  </si>
  <si>
    <t>OPERACIÓN DE REDES DE DISTRIBUCION</t>
  </si>
  <si>
    <t>GC14</t>
  </si>
  <si>
    <t>GERENCIA DE COMERCIALIZACION</t>
  </si>
  <si>
    <t>MD38</t>
  </si>
  <si>
    <t>MEDICION Y FACTURACION</t>
  </si>
  <si>
    <t>CR71</t>
  </si>
  <si>
    <t>RECAUDACION</t>
  </si>
  <si>
    <t>CC95</t>
  </si>
  <si>
    <t>DIRECCION DE CONTROL COMERCIAL</t>
  </si>
  <si>
    <t>CS96</t>
  </si>
  <si>
    <t>COMERCIALIZACION DE LOS SERVICIOS</t>
  </si>
  <si>
    <t>GO18</t>
  </si>
  <si>
    <t>GERENCIA DE OPERACION Y MANTENIMIENTO</t>
  </si>
  <si>
    <t>SC24</t>
  </si>
  <si>
    <t>MANTENIMIENTO DE DRENAJE</t>
  </si>
  <si>
    <t>OC74</t>
  </si>
  <si>
    <t>OPERACION Y MANTENIMIENTO DE CARCAMOS</t>
  </si>
  <si>
    <t>OR75</t>
  </si>
  <si>
    <t>RIOS Y CANALES</t>
  </si>
  <si>
    <t>MA76</t>
  </si>
  <si>
    <t>DIRECCION DE DRENAJE</t>
  </si>
  <si>
    <t>OR85</t>
  </si>
  <si>
    <t>OPERACION Y MTTO DE REDES</t>
  </si>
  <si>
    <t>GI25</t>
  </si>
  <si>
    <t>GERENCIA DE INGENIERIA Y DISEÑO</t>
  </si>
  <si>
    <t>EP26</t>
  </si>
  <si>
    <t>AREA DE PROYECTOS</t>
  </si>
  <si>
    <t>CN27</t>
  </si>
  <si>
    <t>ADMINISTRACION DE OBRAS</t>
  </si>
  <si>
    <t>PT31</t>
  </si>
  <si>
    <t>GERENCIA PTAR</t>
  </si>
  <si>
    <t>LB62</t>
  </si>
  <si>
    <t>LABORATORIO PTAR</t>
  </si>
  <si>
    <t>OP68</t>
  </si>
  <si>
    <t>OPERACIÓN DE LA PTAR</t>
  </si>
  <si>
    <t>ET79</t>
  </si>
  <si>
    <t>MANTENIMIENTO ELECTROMECANICO PTAR</t>
  </si>
  <si>
    <t>Gobierno (Federal/Estatal/Municipal) de Irapuato, Gto.
Estado Analítico del Ejercicio del Presupuesto de Egresos
Clasificación Administrativa
Del 01 Enero al 31 de Diciembre de 2021</t>
  </si>
  <si>
    <t>Poder Ejecutivo</t>
  </si>
  <si>
    <t>Poder Legislativo</t>
  </si>
  <si>
    <t>Poder Judicial</t>
  </si>
  <si>
    <t>Órganos Autónomos</t>
  </si>
  <si>
    <t>Sector Paraestatal del Gobierno (Federal/Estatal/Municipal) de Irapuato, Gto.
Estado Analítico del Ejercicio del Presupuesto de Egresos
Clasificación Administrativa
Del 01 Enero al 31 de Diciembre de 2021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</si>
  <si>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</si>
  <si>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</si>
  <si>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</si>
  <si>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</si>
  <si>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</si>
  <si>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</si>
  <si>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</si>
  <si>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Junta de Agua Potable, Drenaje Alcantarillado y Saneamiento del Municipio de Irapuato, Gto.
Estado Analítico del Ejercicio del Presupuesto de Egresos
Clasificación Funcional (Finalidad y Función)
Del 01 Enero al 31 de Diciembre de 2021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</si>
  <si>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</si>
  <si>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</si>
  <si>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</si>
  <si>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</si>
  <si>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</si>
  <si>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</si>
  <si>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</si>
  <si>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</si>
  <si>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</si>
  <si>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</si>
  <si>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</si>
  <si>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</si>
  <si>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</si>
  <si>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</si>
  <si>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</si>
  <si>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</si>
  <si>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</si>
  <si>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</si>
  <si>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</si>
  <si>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</si>
  <si>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</si>
  <si>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</si>
  <si>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</si>
  <si>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</si>
  <si>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</si>
  <si>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</si>
  <si>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</si>
  <si>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</si>
  <si>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</si>
  <si>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</si>
  <si>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</si>
  <si>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JUNTA DE AGUA POTABLE DRENAJE ALCANTARILLADO Y SANEAMIENTO DEL MUNICIPIO DE IRAPUATO GTO
Endeudamiento Neto
DEL 01 DE ENERO AL 31 DE DICIEMBRE DE 2021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</si>
  <si>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</si>
  <si>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</si>
  <si>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</si>
  <si>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</si>
  <si>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</si>
  <si>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</si>
  <si>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Creditos Bancarios</t>
  </si>
  <si>
    <r>
      <t>“</t>
    </r>
    <r>
      <rPr>
        <b/>
        <sz val="12"/>
        <color rgb="FF000000"/>
        <rFont val="Calibri"/>
        <family val="2"/>
      </rPr>
      <t>Sin información que revelar"</t>
    </r>
  </si>
  <si>
    <t>Total Créditos Bancarios</t>
  </si>
  <si>
    <t>Otros Instrumentos de Deuda</t>
  </si>
  <si>
    <t>Total Otros Instrumentos de Deuda</t>
  </si>
  <si>
    <t>TOTAL</t>
  </si>
  <si>
    <t>JUNTA DE AGUA POTABLE DRENAJE ALCANTARILLADO Y SANEAMIENTO DEL MUNICIPIO DE IRAPUATO GTO
Intereses de la Deuda
DEL 01 DE ENERO AL 31 DE DICIEMBRE DE 2021</t>
  </si>
  <si>
    <t>Créditos Bancarios</t>
  </si>
  <si>
    <r>
      <t>“</t>
    </r>
    <r>
      <rPr>
        <b/>
        <sz val="12"/>
        <color rgb="FF000000"/>
        <rFont val="Calibri"/>
        <family val="2"/>
        <scheme val="minor"/>
      </rPr>
      <t>Sin información que revelar"</t>
    </r>
  </si>
  <si>
    <t>Total de Intereses de Créditos Bancarios</t>
  </si>
  <si>
    <t>Total de Intereses de Otros Instrumentos de Deuda</t>
  </si>
  <si>
    <t>JUNTA DE AGUA POTABLE DRENAJE ALCANTARILLADO Y SANEAMIENTO DEL MUNICIPIO DE IRAPUATO GTO
Flujo de Fondos
Del 01 DE ENERO AL 31 DE DICIEMBRE 2021</t>
  </si>
  <si>
    <t>Estimado /
 Aprobado</t>
  </si>
  <si>
    <t>Recaudado / 
Pagado</t>
  </si>
  <si>
    <t>Rubros de Ingresos</t>
  </si>
  <si>
    <t>Ingresos por Ventas de Bienes y Servicios</t>
  </si>
  <si>
    <t>Capítulos de Gasto</t>
  </si>
  <si>
    <t>Bienes Muebles, Inmuebles e Intangibles</t>
  </si>
  <si>
    <t>Inversiones Financieras y Otras Provisiones</t>
  </si>
  <si>
    <t xml:space="preserve">Participaciones y Aportaciones 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</si>
  <si>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</si>
  <si>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</si>
  <si>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</si>
  <si>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</si>
  <si>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</si>
  <si>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</si>
  <si>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</si>
  <si>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</si>
  <si>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</si>
  <si>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</si>
  <si>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</si>
  <si>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r>
      <t xml:space="preserve">NOTA: </t>
    </r>
    <r>
      <rPr>
        <sz val="8"/>
        <rFont val="Arial"/>
        <family val="2"/>
      </rPr>
      <t>En los Ingresos por Venta de Bienes y Servicios en el Devengado y Recaudado incluye la cantidad de $ 384,991,223.13 de recursos disponibles por Remanentes de Ejercicios Anteriores. De igual forma en Participaciones y Aportaciones, incluye la cantidad de $ 10,232,082.84 de recursos disponibles por Remanentes del Ejercicio 2020.</t>
    </r>
  </si>
  <si>
    <t>____________________________</t>
  </si>
  <si>
    <t>Junta de Agua Potable, Drenaje, Alcantarillado y Saneamiento del Municipio de Irapuato, Gto.
Gasto por Categoría Programática
Del 01 Enero al 31 de Diciembre de 2021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</si>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</sst>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  <numFmt numFmtId="165" formatCode="#,##0.00_ ;\-#,##0.00\ "/>
    <numFmt numFmtId="166" formatCode="0_ ;\-0\ "/>
    <numFmt numFmtId="167" formatCode="#,##0.00_ ;[Red]\-#,##0.00\ "/>
  </numFmts>
  <fonts count="59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theme="0"/>
      <name val="Andalus"/>
      <family val="1"/>
    </font>
    <font>
      <sz val="7"/>
      <name val="Arial"/>
      <family val="2"/>
    </font>
    <font>
      <b/>
      <sz val="7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Times New Roman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6" fillId="0" borderId="0"/>
    <xf numFmtId="43" fontId="6" fillId="0" borderId="0"/>
    <xf numFmtId="0" fontId="6" fillId="0" borderId="0"/>
    <xf numFmtId="0" fontId="4" fillId="0" borderId="0"/>
    <xf numFmtId="0" fontId="13" fillId="0" borderId="0"/>
    <xf numFmtId="0" fontId="13" fillId="0" borderId="0"/>
    <xf numFmtId="0" fontId="6" fillId="0" borderId="0"/>
    <xf numFmtId="0" fontId="9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23" applyNumberFormat="0" applyAlignment="0" applyProtection="0"/>
    <xf numFmtId="0" fontId="27" fillId="13" borderId="24" applyNumberFormat="0" applyAlignment="0" applyProtection="0"/>
    <xf numFmtId="0" fontId="28" fillId="13" borderId="23" applyNumberFormat="0" applyAlignment="0" applyProtection="0"/>
    <xf numFmtId="0" fontId="29" fillId="0" borderId="25" applyNumberFormat="0" applyFill="0" applyAlignment="0" applyProtection="0"/>
    <xf numFmtId="0" fontId="30" fillId="14" borderId="26" applyNumberFormat="0" applyAlignment="0" applyProtection="0"/>
    <xf numFmtId="0" fontId="31" fillId="0" borderId="0" applyNumberFormat="0" applyFill="0" applyBorder="0" applyAlignment="0" applyProtection="0"/>
    <xf numFmtId="0" fontId="6" fillId="15" borderId="27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8" applyNumberFormat="0" applyFill="0" applyAlignment="0" applyProtection="0"/>
    <xf numFmtId="0" fontId="3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34" fillId="39" borderId="0" applyNumberFormat="0" applyBorder="0" applyAlignment="0" applyProtection="0"/>
    <xf numFmtId="0" fontId="13" fillId="0" borderId="0"/>
    <xf numFmtId="0" fontId="6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/>
    <xf numFmtId="44" fontId="7" fillId="0" borderId="0" applyFont="0" applyFill="0" applyBorder="0" applyAlignment="0" applyProtection="0"/>
    <xf numFmtId="0" fontId="54" fillId="0" borderId="0"/>
    <xf numFmtId="0" fontId="7" fillId="0" borderId="0"/>
    <xf numFmtId="0" fontId="6" fillId="0" borderId="0"/>
  </cellStyleXfs>
  <cellXfs count="643">
    <xf numFmtId="0" fontId="0" fillId="0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0" xfId="6" applyNumberFormat="1" applyFont="1" applyFill="1" applyBorder="1" applyAlignment="1">
      <alignment horizontal="right" vertical="center"/>
    </xf>
    <xf numFmtId="0" fontId="12" fillId="0" borderId="0" xfId="6" applyNumberFormat="1" applyFont="1" applyFill="1" applyBorder="1" applyAlignment="1">
      <alignment vertical="center"/>
    </xf>
    <xf numFmtId="0" fontId="14" fillId="4" borderId="0" xfId="6" applyNumberFormat="1" applyFont="1" applyFill="1" applyBorder="1" applyAlignment="1">
      <alignment horizontal="center" vertical="center"/>
    </xf>
    <xf numFmtId="0" fontId="14" fillId="4" borderId="0" xfId="6" applyNumberFormat="1" applyFont="1" applyFill="1" applyBorder="1"/>
    <xf numFmtId="0" fontId="12" fillId="0" borderId="0" xfId="6" applyNumberFormat="1" applyFont="1" applyFill="1" applyBorder="1"/>
    <xf numFmtId="0" fontId="15" fillId="5" borderId="0" xfId="6" applyNumberFormat="1" applyFont="1" applyFill="1" applyBorder="1"/>
    <xf numFmtId="0" fontId="12" fillId="0" borderId="0" xfId="6" applyNumberFormat="1" applyFont="1" applyFill="1" applyBorder="1" applyAlignment="1">
      <alignment horizontal="center"/>
    </xf>
    <xf numFmtId="0" fontId="15" fillId="6" borderId="0" xfId="6" applyNumberFormat="1" applyFont="1" applyFill="1" applyBorder="1"/>
    <xf numFmtId="4" fontId="12" fillId="0" borderId="0" xfId="6" applyNumberFormat="1" applyFont="1" applyFill="1" applyBorder="1"/>
    <xf numFmtId="0" fontId="2" fillId="3" borderId="0" xfId="6" applyNumberFormat="1" applyFont="1" applyFill="1" applyBorder="1" applyAlignment="1">
      <alignment horizontal="left" vertical="center"/>
    </xf>
    <xf numFmtId="0" fontId="12" fillId="0" borderId="0" xfId="6" applyNumberFormat="1" applyFont="1" applyFill="1" applyBorder="1" applyAlignment="1">
      <alignment horizontal="center" vertical="center"/>
    </xf>
    <xf numFmtId="9" fontId="12" fillId="0" borderId="0" xfId="6" applyNumberFormat="1" applyFont="1" applyFill="1" applyBorder="1"/>
    <xf numFmtId="0" fontId="11" fillId="3" borderId="0" xfId="5" applyNumberFormat="1" applyFont="1" applyFill="1" applyBorder="1" applyAlignment="1">
      <alignment horizontal="right" vertical="center"/>
    </xf>
    <xf numFmtId="0" fontId="2" fillId="3" borderId="0" xfId="5" applyNumberFormat="1" applyFont="1" applyFill="1" applyBorder="1" applyAlignment="1">
      <alignment horizontal="left" vertical="center"/>
    </xf>
    <xf numFmtId="0" fontId="12" fillId="0" borderId="0" xfId="5" applyNumberFormat="1" applyFont="1" applyFill="1" applyBorder="1"/>
    <xf numFmtId="0" fontId="14" fillId="4" borderId="0" xfId="5" applyNumberFormat="1" applyFont="1" applyFill="1" applyBorder="1" applyAlignment="1">
      <alignment horizontal="center" vertical="center"/>
    </xf>
    <xf numFmtId="0" fontId="14" fillId="4" borderId="0" xfId="5" applyNumberFormat="1" applyFont="1" applyFill="1" applyBorder="1"/>
    <xf numFmtId="0" fontId="15" fillId="5" borderId="0" xfId="5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4" fontId="12" fillId="0" borderId="0" xfId="5" applyNumberFormat="1" applyFont="1" applyFill="1" applyBorder="1"/>
    <xf numFmtId="0" fontId="12" fillId="0" borderId="0" xfId="5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0" fillId="0" borderId="0" xfId="7" applyNumberFormat="1" applyFont="1" applyFill="1" applyBorder="1"/>
    <xf numFmtId="0" fontId="11" fillId="0" borderId="1" xfId="7" applyNumberFormat="1" applyFont="1" applyFill="1" applyBorder="1" applyAlignment="1">
      <alignment horizontal="right" vertical="center"/>
    </xf>
    <xf numFmtId="4" fontId="10" fillId="2" borderId="1" xfId="7" applyNumberFormat="1" applyFont="1" applyFill="1" applyBorder="1" applyAlignment="1">
      <alignment horizontal="right"/>
    </xf>
    <xf numFmtId="0" fontId="11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2" fillId="0" borderId="1" xfId="7" applyNumberFormat="1" applyFont="1" applyFill="1" applyBorder="1" applyAlignment="1">
      <alignment horizontal="right" vertical="center" wrapText="1" indent="1"/>
    </xf>
    <xf numFmtId="4" fontId="12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1" fillId="2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1" fillId="0" borderId="10" xfId="7" applyNumberFormat="1" applyFont="1" applyFill="1" applyBorder="1" applyAlignment="1">
      <alignment horizontal="right" vertical="center"/>
    </xf>
    <xf numFmtId="4" fontId="10" fillId="0" borderId="1" xfId="7" applyNumberFormat="1" applyFont="1" applyFill="1" applyBorder="1"/>
    <xf numFmtId="4" fontId="7" fillId="0" borderId="11" xfId="7" applyNumberFormat="1" applyFont="1" applyFill="1" applyBorder="1"/>
    <xf numFmtId="4" fontId="7" fillId="0" borderId="0" xfId="7" applyNumberFormat="1" applyFont="1" applyFill="1" applyBorder="1"/>
    <xf numFmtId="0" fontId="11" fillId="0" borderId="0" xfId="5" applyNumberFormat="1" applyFont="1" applyFill="1" applyBorder="1" applyAlignment="1">
      <alignment horizontal="center"/>
    </xf>
    <xf numFmtId="0" fontId="11" fillId="0" borderId="0" xfId="5" applyNumberFormat="1" applyFont="1" applyFill="1" applyBorder="1"/>
    <xf numFmtId="49" fontId="3" fillId="0" borderId="0" xfId="0" applyNumberFormat="1" applyFont="1" applyFill="1" applyBorder="1" applyProtection="1">
      <protection locked="0"/>
    </xf>
    <xf numFmtId="1" fontId="2" fillId="3" borderId="0" xfId="6" applyNumberFormat="1" applyFont="1" applyFill="1" applyBorder="1" applyAlignment="1">
      <alignment horizontal="left" vertical="center"/>
    </xf>
    <xf numFmtId="1" fontId="15" fillId="5" borderId="0" xfId="6" applyNumberFormat="1" applyFont="1" applyFill="1" applyBorder="1"/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2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2" fillId="0" borderId="0" xfId="5" applyFont="1"/>
    <xf numFmtId="4" fontId="12" fillId="0" borderId="0" xfId="5" applyNumberFormat="1" applyFont="1" applyFill="1"/>
    <xf numFmtId="164" fontId="1" fillId="8" borderId="0" xfId="0" applyNumberFormat="1" applyFont="1" applyFill="1" applyBorder="1" applyAlignment="1" applyProtection="1">
      <alignment horizontal="center" vertical="center"/>
    </xf>
    <xf numFmtId="0" fontId="15" fillId="5" borderId="0" xfId="5" applyFont="1" applyFill="1" applyAlignment="1">
      <alignment horizontal="center"/>
    </xf>
    <xf numFmtId="0" fontId="15" fillId="5" borderId="0" xfId="5" applyFont="1" applyFill="1"/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4" fontId="11" fillId="0" borderId="1" xfId="5" applyNumberFormat="1" applyFont="1" applyBorder="1"/>
    <xf numFmtId="0" fontId="11" fillId="0" borderId="1" xfId="5" applyFont="1" applyFill="1" applyBorder="1"/>
    <xf numFmtId="0" fontId="11" fillId="0" borderId="0" xfId="5" applyFont="1"/>
    <xf numFmtId="0" fontId="18" fillId="0" borderId="1" xfId="2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64" fontId="1" fillId="8" borderId="17" xfId="0" applyNumberFormat="1" applyFont="1" applyFill="1" applyBorder="1" applyAlignment="1" applyProtection="1">
      <alignment horizontal="center" vertical="center"/>
    </xf>
    <xf numFmtId="0" fontId="18" fillId="0" borderId="1" xfId="2" quotePrefix="1" applyNumberFormat="1" applyFont="1" applyBorder="1" applyAlignment="1">
      <alignment horizontal="center" vertical="center"/>
    </xf>
    <xf numFmtId="0" fontId="18" fillId="0" borderId="1" xfId="2" quotePrefix="1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4" fontId="18" fillId="0" borderId="0" xfId="3" applyNumberFormat="1" applyFont="1" applyAlignment="1">
      <alignment horizontal="right" vertical="center"/>
    </xf>
    <xf numFmtId="0" fontId="15" fillId="5" borderId="0" xfId="5" applyNumberFormat="1" applyFont="1" applyFill="1" applyBorder="1" applyAlignment="1">
      <alignment horizontal="center"/>
    </xf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4" fillId="4" borderId="0" xfId="56" applyFont="1" applyFill="1"/>
    <xf numFmtId="0" fontId="15" fillId="5" borderId="0" xfId="56" applyFont="1" applyFill="1"/>
    <xf numFmtId="0" fontId="12" fillId="0" borderId="0" xfId="56" applyFont="1"/>
    <xf numFmtId="4" fontId="10" fillId="0" borderId="0" xfId="7" applyNumberFormat="1" applyFont="1" applyFill="1" applyBorder="1" applyAlignment="1">
      <alignment horizontal="right"/>
    </xf>
    <xf numFmtId="4" fontId="12" fillId="0" borderId="0" xfId="7" applyNumberFormat="1" applyFont="1" applyFill="1" applyBorder="1" applyAlignment="1">
      <alignment horizontal="right" vertical="center"/>
    </xf>
    <xf numFmtId="0" fontId="11" fillId="7" borderId="2" xfId="57" applyFont="1" applyFill="1" applyBorder="1" applyAlignment="1">
      <alignment vertical="center"/>
    </xf>
    <xf numFmtId="0" fontId="11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2" fillId="0" borderId="13" xfId="57" applyFont="1" applyBorder="1" applyAlignment="1">
      <alignment horizontal="left" vertical="center" wrapText="1" indent="1"/>
    </xf>
    <xf numFmtId="0" fontId="12" fillId="0" borderId="2" xfId="57" applyFont="1" applyBorder="1" applyAlignment="1">
      <alignment horizontal="left" vertical="center"/>
    </xf>
    <xf numFmtId="0" fontId="12" fillId="0" borderId="10" xfId="57" applyFont="1" applyBorder="1" applyAlignment="1">
      <alignment horizontal="left" vertical="center" indent="1"/>
    </xf>
    <xf numFmtId="0" fontId="7" fillId="0" borderId="0" xfId="57" applyFont="1"/>
    <xf numFmtId="0" fontId="12" fillId="0" borderId="10" xfId="57" applyFont="1" applyBorder="1" applyAlignment="1">
      <alignment horizontal="left" vertical="center" wrapText="1"/>
    </xf>
    <xf numFmtId="0" fontId="11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2" fillId="0" borderId="10" xfId="57" applyFont="1" applyBorder="1" applyAlignment="1">
      <alignment horizontal="left" vertical="center"/>
    </xf>
    <xf numFmtId="0" fontId="11" fillId="7" borderId="1" xfId="57" applyFont="1" applyFill="1" applyBorder="1" applyAlignment="1">
      <alignment vertical="center"/>
    </xf>
    <xf numFmtId="0" fontId="12" fillId="0" borderId="10" xfId="7" applyNumberFormat="1" applyFont="1" applyFill="1" applyBorder="1" applyAlignment="1">
      <alignment horizontal="left" vertical="center" indent="1"/>
    </xf>
    <xf numFmtId="0" fontId="11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49" fontId="3" fillId="0" borderId="2" xfId="57" applyNumberFormat="1" applyFont="1" applyBorder="1"/>
    <xf numFmtId="0" fontId="3" fillId="0" borderId="10" xfId="57" applyFont="1" applyBorder="1" applyAlignment="1">
      <alignment horizontal="left" vertical="center" wrapText="1" indent="1"/>
    </xf>
    <xf numFmtId="4" fontId="10" fillId="2" borderId="2" xfId="7" applyNumberFormat="1" applyFont="1" applyFill="1" applyBorder="1"/>
    <xf numFmtId="4" fontId="10" fillId="0" borderId="2" xfId="7" applyNumberFormat="1" applyFont="1" applyFill="1" applyBorder="1"/>
    <xf numFmtId="4" fontId="10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7" fillId="0" borderId="10" xfId="57" applyFont="1" applyBorder="1"/>
    <xf numFmtId="0" fontId="12" fillId="0" borderId="10" xfId="57" applyFont="1" applyBorder="1" applyAlignment="1">
      <alignment vertical="center"/>
    </xf>
    <xf numFmtId="0" fontId="11" fillId="2" borderId="2" xfId="57" applyFont="1" applyFill="1" applyBorder="1" applyAlignment="1">
      <alignment vertical="center"/>
    </xf>
    <xf numFmtId="4" fontId="11" fillId="7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2" fillId="0" borderId="12" xfId="7" applyNumberFormat="1" applyFont="1" applyFill="1" applyBorder="1" applyAlignment="1">
      <alignment vertical="center"/>
    </xf>
    <xf numFmtId="0" fontId="15" fillId="5" borderId="0" xfId="6" applyNumberFormat="1" applyFont="1" applyFill="1" applyBorder="1" applyAlignment="1">
      <alignment horizontal="center"/>
    </xf>
    <xf numFmtId="10" fontId="7" fillId="0" borderId="0" xfId="14" applyNumberFormat="1" applyFont="1" applyFill="1" applyBorder="1" applyAlignment="1">
      <alignment wrapText="1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1" fillId="8" borderId="1" xfId="0" applyNumberFormat="1" applyFont="1" applyFill="1" applyBorder="1" applyAlignment="1" applyProtection="1">
      <alignment horizontal="left" vertical="center" wrapText="1"/>
    </xf>
    <xf numFmtId="164" fontId="1" fillId="8" borderId="1" xfId="0" applyNumberFormat="1" applyFont="1" applyFill="1" applyBorder="1" applyAlignment="1" applyProtection="1">
      <alignment horizontal="center" vertical="center"/>
    </xf>
    <xf numFmtId="0" fontId="1" fillId="8" borderId="29" xfId="0" applyNumberFormat="1" applyFont="1" applyFill="1" applyBorder="1" applyAlignment="1" applyProtection="1">
      <alignment horizontal="left" vertical="center" wrapText="1"/>
    </xf>
    <xf numFmtId="0" fontId="12" fillId="0" borderId="0" xfId="5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4" fontId="12" fillId="0" borderId="0" xfId="5" applyNumberFormat="1" applyFont="1" applyFill="1" applyBorder="1"/>
    <xf numFmtId="49" fontId="3" fillId="0" borderId="2" xfId="57" applyNumberFormat="1" applyFont="1" applyFill="1" applyBorder="1"/>
    <xf numFmtId="0" fontId="1" fillId="8" borderId="30" xfId="0" applyNumberFormat="1" applyFont="1" applyFill="1" applyBorder="1" applyAlignment="1" applyProtection="1">
      <alignment horizontal="left" vertical="center" wrapText="1"/>
    </xf>
    <xf numFmtId="0" fontId="1" fillId="8" borderId="3" xfId="0" applyNumberFormat="1" applyFont="1" applyFill="1" applyBorder="1" applyAlignment="1" applyProtection="1">
      <alignment horizontal="left" vertical="center" wrapText="1"/>
    </xf>
    <xf numFmtId="164" fontId="1" fillId="8" borderId="3" xfId="0" applyNumberFormat="1" applyFont="1" applyFill="1" applyBorder="1" applyAlignment="1" applyProtection="1">
      <alignment horizontal="center" vertical="center"/>
    </xf>
    <xf numFmtId="0" fontId="18" fillId="0" borderId="31" xfId="2" applyNumberFormat="1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37" fillId="8" borderId="1" xfId="0" applyNumberFormat="1" applyFont="1" applyFill="1" applyBorder="1" applyAlignment="1" applyProtection="1">
      <alignment horizontal="left" vertical="center" wrapText="1"/>
    </xf>
    <xf numFmtId="0" fontId="11" fillId="0" borderId="2" xfId="5" applyFont="1" applyBorder="1"/>
    <xf numFmtId="0" fontId="5" fillId="8" borderId="30" xfId="0" applyNumberFormat="1" applyFont="1" applyFill="1" applyBorder="1" applyAlignment="1" applyProtection="1">
      <alignment horizontal="left" vertical="center" wrapText="1"/>
    </xf>
    <xf numFmtId="0" fontId="3" fillId="0" borderId="10" xfId="57" applyFont="1" applyFill="1" applyBorder="1" applyAlignment="1">
      <alignment horizontal="left" vertical="center" indent="1"/>
    </xf>
    <xf numFmtId="0" fontId="1" fillId="8" borderId="17" xfId="0" applyNumberFormat="1" applyFont="1" applyFill="1" applyBorder="1" applyAlignment="1" applyProtection="1">
      <alignment horizontal="left" vertical="center" wrapText="1"/>
    </xf>
    <xf numFmtId="4" fontId="12" fillId="0" borderId="0" xfId="6" applyNumberFormat="1" applyFont="1" applyFill="1" applyBorder="1"/>
    <xf numFmtId="0" fontId="12" fillId="0" borderId="0" xfId="5" applyNumberFormat="1" applyFont="1" applyFill="1" applyBorder="1"/>
    <xf numFmtId="0" fontId="14" fillId="4" borderId="0" xfId="5" applyNumberFormat="1" applyFont="1" applyFill="1" applyBorder="1"/>
    <xf numFmtId="0" fontId="15" fillId="5" borderId="0" xfId="5" applyNumberFormat="1" applyFont="1" applyFill="1" applyBorder="1"/>
    <xf numFmtId="0" fontId="14" fillId="4" borderId="0" xfId="56" applyNumberFormat="1" applyFont="1" applyFill="1" applyBorder="1"/>
    <xf numFmtId="0" fontId="15" fillId="5" borderId="0" xfId="56" applyNumberFormat="1" applyFont="1" applyFill="1" applyBorder="1"/>
    <xf numFmtId="0" fontId="12" fillId="0" borderId="0" xfId="56" applyNumberFormat="1" applyFont="1" applyFill="1" applyBorder="1"/>
    <xf numFmtId="4" fontId="3" fillId="0" borderId="0" xfId="56" applyNumberFormat="1" applyFont="1" applyFill="1" applyBorder="1"/>
    <xf numFmtId="4" fontId="11" fillId="0" borderId="1" xfId="7" applyNumberFormat="1" applyFont="1" applyFill="1" applyBorder="1" applyAlignment="1">
      <alignment horizontal="right" vertical="center"/>
    </xf>
    <xf numFmtId="0" fontId="7" fillId="0" borderId="1" xfId="7" applyNumberFormat="1" applyFont="1" applyFill="1" applyBorder="1"/>
    <xf numFmtId="0" fontId="3" fillId="0" borderId="0" xfId="56" applyNumberFormat="1" applyFont="1" applyFill="1" applyBorder="1" applyAlignment="1">
      <alignment horizontal="center"/>
    </xf>
    <xf numFmtId="0" fontId="3" fillId="0" borderId="0" xfId="56" applyNumberFormat="1" applyFont="1" applyFill="1" applyBorder="1"/>
    <xf numFmtId="0" fontId="11" fillId="2" borderId="1" xfId="7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1" fillId="8" borderId="0" xfId="0" applyNumberFormat="1" applyFont="1" applyFill="1" applyBorder="1" applyAlignment="1" applyProtection="1">
      <alignment horizontal="left" vertical="center" wrapText="1"/>
    </xf>
    <xf numFmtId="0" fontId="1" fillId="8" borderId="32" xfId="0" applyNumberFormat="1" applyFont="1" applyFill="1" applyBorder="1" applyAlignment="1" applyProtection="1">
      <alignment horizontal="left" vertical="center" wrapText="1"/>
    </xf>
    <xf numFmtId="164" fontId="1" fillId="8" borderId="16" xfId="0" applyNumberFormat="1" applyFont="1" applyFill="1" applyBorder="1" applyAlignment="1" applyProtection="1">
      <alignment horizontal="center" vertical="center"/>
    </xf>
    <xf numFmtId="0" fontId="11" fillId="0" borderId="1" xfId="5" applyFont="1" applyFill="1" applyBorder="1" applyAlignment="1">
      <alignment horizontal="center"/>
    </xf>
    <xf numFmtId="0" fontId="38" fillId="8" borderId="17" xfId="0" applyNumberFormat="1" applyFont="1" applyFill="1" applyBorder="1" applyAlignment="1" applyProtection="1">
      <alignment horizontal="left" vertical="center" wrapText="1"/>
    </xf>
    <xf numFmtId="164" fontId="38" fillId="8" borderId="16" xfId="0" applyNumberFormat="1" applyFont="1" applyFill="1" applyBorder="1" applyAlignment="1" applyProtection="1">
      <alignment horizontal="center" vertical="center"/>
    </xf>
    <xf numFmtId="0" fontId="2" fillId="3" borderId="0" xfId="6" applyNumberFormat="1" applyFont="1" applyFill="1" applyBorder="1" applyAlignment="1">
      <alignment vertical="center"/>
    </xf>
    <xf numFmtId="0" fontId="2" fillId="3" borderId="0" xfId="6" applyNumberFormat="1" applyFont="1" applyFill="1" applyBorder="1" applyAlignment="1">
      <alignment horizontal="right" vertical="center"/>
    </xf>
    <xf numFmtId="0" fontId="39" fillId="0" borderId="5" xfId="1" applyNumberFormat="1" applyFont="1" applyFill="1" applyBorder="1" applyAlignment="1" applyProtection="1">
      <alignment horizontal="center"/>
      <protection locked="0"/>
    </xf>
    <xf numFmtId="0" fontId="39" fillId="0" borderId="9" xfId="1" applyNumberFormat="1" applyFont="1" applyFill="1" applyBorder="1" applyProtection="1">
      <protection locked="0"/>
    </xf>
    <xf numFmtId="0" fontId="39" fillId="0" borderId="5" xfId="1" applyFont="1" applyBorder="1" applyAlignment="1" applyProtection="1">
      <alignment horizontal="center"/>
      <protection locked="0"/>
    </xf>
    <xf numFmtId="0" fontId="39" fillId="0" borderId="9" xfId="1" applyFont="1" applyBorder="1" applyProtection="1">
      <protection locked="0"/>
    </xf>
    <xf numFmtId="0" fontId="10" fillId="0" borderId="0" xfId="7" applyNumberFormat="1" applyFont="1" applyFill="1" applyBorder="1" applyAlignment="1">
      <alignment vertical="center"/>
    </xf>
    <xf numFmtId="0" fontId="10" fillId="0" borderId="0" xfId="7" applyNumberFormat="1" applyFont="1" applyFill="1" applyBorder="1" applyAlignment="1"/>
    <xf numFmtId="0" fontId="12" fillId="0" borderId="0" xfId="6" applyNumberFormat="1" applyFont="1" applyFill="1" applyBorder="1" applyAlignment="1">
      <alignment wrapText="1"/>
    </xf>
    <xf numFmtId="0" fontId="2" fillId="0" borderId="10" xfId="57" applyFont="1" applyBorder="1" applyAlignment="1">
      <alignment vertical="center"/>
    </xf>
    <xf numFmtId="164" fontId="12" fillId="0" borderId="0" xfId="5" applyNumberFormat="1" applyFont="1" applyFill="1" applyBorder="1"/>
    <xf numFmtId="164" fontId="40" fillId="8" borderId="17" xfId="0" applyNumberFormat="1" applyFont="1" applyFill="1" applyBorder="1" applyAlignment="1" applyProtection="1">
      <alignment horizontal="center" vertical="center"/>
    </xf>
    <xf numFmtId="0" fontId="40" fillId="8" borderId="17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center" vertical="center"/>
    </xf>
    <xf numFmtId="0" fontId="11" fillId="0" borderId="11" xfId="5" applyFont="1" applyFill="1" applyBorder="1"/>
    <xf numFmtId="4" fontId="12" fillId="0" borderId="11" xfId="5" applyNumberFormat="1" applyFont="1" applyFill="1" applyBorder="1"/>
    <xf numFmtId="15" fontId="12" fillId="0" borderId="0" xfId="5" applyNumberFormat="1" applyFont="1" applyFill="1" applyBorder="1"/>
    <xf numFmtId="4" fontId="41" fillId="0" borderId="11" xfId="5" applyNumberFormat="1" applyFont="1" applyFill="1" applyBorder="1"/>
    <xf numFmtId="4" fontId="3" fillId="0" borderId="1" xfId="4" applyNumberFormat="1" applyFont="1" applyFill="1" applyBorder="1" applyAlignment="1">
      <alignment horizontal="right" vertical="center" wrapText="1"/>
    </xf>
    <xf numFmtId="4" fontId="3" fillId="0" borderId="18" xfId="4" applyNumberFormat="1" applyFont="1" applyFill="1" applyBorder="1" applyAlignment="1">
      <alignment horizontal="right" vertical="center" wrapText="1"/>
    </xf>
    <xf numFmtId="164" fontId="3" fillId="8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Protection="1"/>
    <xf numFmtId="4" fontId="12" fillId="40" borderId="0" xfId="6" applyNumberFormat="1" applyFont="1" applyFill="1" applyBorder="1"/>
    <xf numFmtId="0" fontId="12" fillId="40" borderId="0" xfId="5" applyNumberFormat="1" applyFont="1" applyFill="1" applyBorder="1"/>
    <xf numFmtId="164" fontId="3" fillId="0" borderId="1" xfId="0" applyNumberFormat="1" applyFont="1" applyFill="1" applyBorder="1" applyAlignment="1" applyProtection="1">
      <alignment horizontal="center" vertical="center"/>
    </xf>
    <xf numFmtId="164" fontId="42" fillId="8" borderId="17" xfId="0" applyNumberFormat="1" applyFont="1" applyFill="1" applyBorder="1" applyAlignment="1" applyProtection="1">
      <alignment horizontal="center" vertical="center"/>
    </xf>
    <xf numFmtId="4" fontId="12" fillId="0" borderId="1" xfId="6" applyNumberFormat="1" applyFont="1" applyFill="1" applyBorder="1"/>
    <xf numFmtId="164" fontId="42" fillId="0" borderId="17" xfId="0" applyNumberFormat="1" applyFont="1" applyFill="1" applyBorder="1" applyAlignment="1" applyProtection="1">
      <alignment horizontal="center"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3" fillId="0" borderId="0" xfId="4" applyFont="1" applyAlignment="1" applyProtection="1">
      <alignment horizontal="left" vertical="top" wrapText="1"/>
      <protection locked="0"/>
    </xf>
    <xf numFmtId="0" fontId="3" fillId="0" borderId="0" xfId="4" applyNumberFormat="1" applyFont="1" applyFill="1" applyBorder="1" applyAlignment="1">
      <alignment horizontal="left" vertical="top" wrapText="1"/>
    </xf>
    <xf numFmtId="4" fontId="3" fillId="0" borderId="2" xfId="0" applyNumberFormat="1" applyFont="1" applyFill="1" applyBorder="1" applyProtection="1"/>
    <xf numFmtId="4" fontId="12" fillId="0" borderId="11" xfId="7" applyNumberFormat="1" applyFont="1" applyFill="1" applyBorder="1" applyAlignment="1">
      <alignment horizontal="right" vertical="center" wrapText="1" indent="1"/>
    </xf>
    <xf numFmtId="0" fontId="2" fillId="3" borderId="0" xfId="6" applyNumberFormat="1" applyFont="1" applyFill="1" applyBorder="1" applyAlignment="1">
      <alignment horizontal="center" vertical="center"/>
    </xf>
    <xf numFmtId="0" fontId="2" fillId="3" borderId="19" xfId="6" applyNumberFormat="1" applyFont="1" applyFill="1" applyBorder="1" applyAlignment="1">
      <alignment horizontal="center"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2" fillId="3" borderId="0" xfId="6" applyNumberFormat="1" applyFont="1" applyFill="1" applyBorder="1" applyAlignment="1">
      <alignment vertical="center"/>
    </xf>
    <xf numFmtId="0" fontId="17" fillId="0" borderId="34" xfId="4" applyNumberFormat="1" applyFont="1" applyFill="1" applyBorder="1" applyAlignment="1" applyProtection="1">
      <alignment horizontal="left" vertical="top" wrapText="1"/>
      <protection locked="0"/>
    </xf>
    <xf numFmtId="0" fontId="17" fillId="0" borderId="12" xfId="4" applyNumberFormat="1" applyFont="1" applyFill="1" applyBorder="1" applyAlignment="1" applyProtection="1">
      <alignment horizontal="left" vertical="top" wrapText="1"/>
      <protection locked="0"/>
    </xf>
    <xf numFmtId="0" fontId="17" fillId="0" borderId="33" xfId="4" applyNumberFormat="1" applyFont="1" applyFill="1" applyBorder="1" applyAlignment="1" applyProtection="1">
      <alignment horizontal="left" vertical="top" wrapText="1"/>
      <protection locked="0"/>
    </xf>
    <xf numFmtId="0" fontId="17" fillId="0" borderId="11" xfId="4" applyNumberFormat="1" applyFont="1" applyFill="1" applyBorder="1" applyAlignment="1" applyProtection="1">
      <alignment horizontal="left" vertical="top" wrapText="1"/>
      <protection locked="0"/>
    </xf>
    <xf numFmtId="0" fontId="17" fillId="0" borderId="0" xfId="4" applyNumberFormat="1" applyFont="1" applyFill="1" applyBorder="1" applyAlignment="1" applyProtection="1">
      <alignment horizontal="left" vertical="top" wrapText="1"/>
      <protection locked="0"/>
    </xf>
    <xf numFmtId="0" fontId="17" fillId="0" borderId="35" xfId="4" applyNumberFormat="1" applyFont="1" applyFill="1" applyBorder="1" applyAlignment="1" applyProtection="1">
      <alignment horizontal="left" vertical="top" wrapText="1"/>
      <protection locked="0"/>
    </xf>
    <xf numFmtId="0" fontId="17" fillId="0" borderId="36" xfId="4" applyNumberFormat="1" applyFont="1" applyFill="1" applyBorder="1" applyAlignment="1" applyProtection="1">
      <alignment horizontal="left" vertical="top" wrapText="1"/>
      <protection locked="0"/>
    </xf>
    <xf numFmtId="0" fontId="17" fillId="0" borderId="19" xfId="4" applyNumberFormat="1" applyFont="1" applyFill="1" applyBorder="1" applyAlignment="1" applyProtection="1">
      <alignment horizontal="left" vertical="top" wrapText="1"/>
      <protection locked="0"/>
    </xf>
    <xf numFmtId="0" fontId="17" fillId="0" borderId="37" xfId="4" applyNumberFormat="1" applyFont="1" applyFill="1" applyBorder="1" applyAlignment="1" applyProtection="1">
      <alignment horizontal="left" vertical="top" wrapText="1"/>
      <protection locked="0"/>
    </xf>
    <xf numFmtId="0" fontId="11" fillId="3" borderId="0" xfId="6" applyNumberFormat="1" applyFont="1" applyFill="1" applyBorder="1" applyAlignment="1">
      <alignment horizontal="center" vertical="center"/>
    </xf>
    <xf numFmtId="0" fontId="11" fillId="3" borderId="0" xfId="5" applyNumberFormat="1" applyFont="1" applyFill="1" applyBorder="1" applyAlignment="1">
      <alignment horizontal="center"/>
    </xf>
    <xf numFmtId="0" fontId="11" fillId="3" borderId="0" xfId="5" applyNumberFormat="1" applyFont="1" applyFill="1" applyBorder="1" applyAlignment="1">
      <alignment horizontal="center" vertical="center"/>
    </xf>
    <xf numFmtId="0" fontId="10" fillId="7" borderId="0" xfId="7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0" fillId="7" borderId="19" xfId="7" applyNumberFormat="1" applyFont="1" applyFill="1" applyBorder="1" applyAlignment="1">
      <alignment horizontal="center"/>
    </xf>
    <xf numFmtId="0" fontId="2" fillId="7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5" applyNumberFormat="1" applyFont="1" applyFill="1" applyBorder="1"/>
    <xf numFmtId="0" fontId="2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1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4" applyNumberFormat="1" applyFont="1" applyFill="1" applyBorder="1" applyAlignment="1" applyProtection="1">
      <alignment vertical="top"/>
      <protection locked="0"/>
    </xf>
    <xf numFmtId="0" fontId="3" fillId="0" borderId="34" xfId="4" applyNumberFormat="1" applyFont="1" applyFill="1" applyBorder="1" applyAlignment="1" applyProtection="1">
      <alignment horizontal="right" vertical="top"/>
      <protection locked="0"/>
    </xf>
    <xf numFmtId="0" fontId="2" fillId="0" borderId="0" xfId="4" applyNumberFormat="1" applyFont="1" applyFill="1" applyBorder="1" applyAlignment="1" applyProtection="1">
      <alignment horizontal="left" vertical="center"/>
      <protection locked="0"/>
    </xf>
    <xf numFmtId="0" fontId="45" fillId="0" borderId="0" xfId="4" applyNumberFormat="1" applyFont="1" applyFill="1" applyBorder="1" applyAlignment="1" applyProtection="1">
      <alignment horizontal="center" vertical="center"/>
      <protection locked="0"/>
    </xf>
    <xf numFmtId="0" fontId="45" fillId="0" borderId="33" xfId="4" applyNumberFormat="1" applyFont="1" applyFill="1" applyBorder="1" applyAlignment="1" applyProtection="1">
      <alignment horizontal="center" vertical="center"/>
      <protection locked="0"/>
    </xf>
    <xf numFmtId="0" fontId="2" fillId="0" borderId="11" xfId="4" applyNumberFormat="1" applyFont="1" applyFill="1" applyBorder="1" applyAlignment="1" applyProtection="1">
      <alignment horizontal="left" vertical="top"/>
      <protection locked="0"/>
    </xf>
    <xf numFmtId="0" fontId="2" fillId="0" borderId="0" xfId="4" applyNumberFormat="1" applyFont="1" applyFill="1" applyBorder="1" applyAlignment="1" applyProtection="1">
      <alignment horizontal="left" vertical="top"/>
      <protection locked="0"/>
    </xf>
    <xf numFmtId="0" fontId="2" fillId="0" borderId="0" xfId="4" applyNumberFormat="1" applyFont="1" applyFill="1" applyBorder="1" applyAlignment="1" applyProtection="1">
      <alignment horizontal="center" vertical="center"/>
      <protection locked="0"/>
    </xf>
    <xf numFmtId="0" fontId="2" fillId="0" borderId="35" xfId="4" applyNumberFormat="1" applyFont="1" applyFill="1" applyBorder="1" applyAlignment="1" applyProtection="1">
      <alignment horizontal="center" vertical="center"/>
      <protection locked="0"/>
    </xf>
    <xf numFmtId="0" fontId="2" fillId="0" borderId="0" xfId="4" applyNumberFormat="1" applyFont="1" applyFill="1" applyBorder="1" applyAlignment="1" applyProtection="1">
      <alignment vertical="top"/>
      <protection locked="0"/>
    </xf>
    <xf numFmtId="0" fontId="2" fillId="0" borderId="11" xfId="4" applyNumberFormat="1" applyFont="1" applyFill="1" applyBorder="1" applyAlignment="1" applyProtection="1">
      <alignment vertical="top"/>
      <protection locked="0"/>
    </xf>
    <xf numFmtId="4" fontId="2" fillId="0" borderId="35" xfId="2" applyNumberFormat="1" applyFont="1" applyFill="1" applyBorder="1" applyAlignment="1" applyProtection="1">
      <alignment vertical="top"/>
      <protection locked="0"/>
    </xf>
    <xf numFmtId="0" fontId="3" fillId="0" borderId="11" xfId="4" applyNumberFormat="1" applyFont="1" applyFill="1" applyBorder="1" applyAlignment="1" applyProtection="1">
      <alignment horizontal="right" vertical="top"/>
      <protection locked="0"/>
    </xf>
    <xf numFmtId="0" fontId="3" fillId="0" borderId="0" xfId="4" applyNumberFormat="1" applyFont="1" applyFill="1" applyBorder="1" applyAlignment="1" applyProtection="1">
      <alignment horizontal="left" vertical="top" indent="1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5" xfId="2" applyNumberFormat="1" applyFont="1" applyFill="1" applyBorder="1" applyAlignment="1" applyProtection="1">
      <alignment vertical="top"/>
      <protection locked="0"/>
    </xf>
    <xf numFmtId="4" fontId="3" fillId="0" borderId="0" xfId="4" applyNumberFormat="1" applyFont="1" applyFill="1" applyBorder="1" applyAlignment="1" applyProtection="1">
      <alignment vertical="top"/>
      <protection locked="0"/>
    </xf>
    <xf numFmtId="0" fontId="2" fillId="0" borderId="11" xfId="4" applyNumberFormat="1" applyFont="1" applyFill="1" applyBorder="1" applyAlignment="1" applyProtection="1">
      <alignment vertical="top" wrapText="1"/>
      <protection locked="0"/>
    </xf>
    <xf numFmtId="0" fontId="2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4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4" applyNumberFormat="1" applyFont="1" applyFill="1" applyBorder="1" applyAlignment="1" applyProtection="1">
      <alignment horizontal="left" vertical="top"/>
      <protection locked="0"/>
    </xf>
    <xf numFmtId="4" fontId="3" fillId="0" borderId="0" xfId="4" applyNumberFormat="1" applyFont="1" applyFill="1" applyBorder="1" applyProtection="1">
      <protection locked="0"/>
    </xf>
    <xf numFmtId="4" fontId="3" fillId="0" borderId="35" xfId="4" applyNumberFormat="1" applyFont="1" applyFill="1" applyBorder="1" applyProtection="1">
      <protection locked="0"/>
    </xf>
    <xf numFmtId="0" fontId="46" fillId="0" borderId="11" xfId="4" applyNumberFormat="1" applyFont="1" applyFill="1" applyBorder="1" applyAlignment="1" applyProtection="1">
      <alignment horizontal="left" vertical="top"/>
      <protection locked="0"/>
    </xf>
    <xf numFmtId="0" fontId="46" fillId="0" borderId="0" xfId="4" applyNumberFormat="1" applyFont="1" applyFill="1" applyBorder="1" applyAlignment="1" applyProtection="1">
      <alignment horizontal="left" vertical="top"/>
      <protection locked="0"/>
    </xf>
    <xf numFmtId="4" fontId="2" fillId="0" borderId="35" xfId="4" applyNumberFormat="1" applyFont="1" applyFill="1" applyBorder="1" applyAlignment="1" applyProtection="1">
      <alignment vertical="top"/>
      <protection locked="0"/>
    </xf>
    <xf numFmtId="4" fontId="2" fillId="0" borderId="35" xfId="2" applyNumberFormat="1" applyFont="1" applyFill="1" applyBorder="1" applyAlignment="1" applyProtection="1">
      <alignment vertical="top" wrapText="1"/>
      <protection locked="0"/>
    </xf>
    <xf numFmtId="43" fontId="3" fillId="0" borderId="0" xfId="58" applyFont="1" applyFill="1" applyBorder="1" applyAlignment="1" applyProtection="1">
      <alignment vertical="top"/>
      <protection locked="0"/>
    </xf>
    <xf numFmtId="4" fontId="2" fillId="0" borderId="0" xfId="4" applyNumberFormat="1" applyFont="1" applyFill="1" applyBorder="1" applyAlignment="1" applyProtection="1">
      <alignment vertical="top"/>
      <protection locked="0"/>
    </xf>
    <xf numFmtId="0" fontId="2" fillId="0" borderId="36" xfId="4" applyNumberFormat="1" applyFont="1" applyFill="1" applyBorder="1" applyAlignment="1" applyProtection="1">
      <alignment horizontal="right" vertical="top"/>
      <protection locked="0"/>
    </xf>
    <xf numFmtId="0" fontId="3" fillId="0" borderId="19" xfId="4" applyNumberFormat="1" applyFont="1" applyFill="1" applyBorder="1" applyAlignment="1" applyProtection="1">
      <alignment horizontal="left" vertical="top"/>
      <protection locked="0"/>
    </xf>
    <xf numFmtId="0" fontId="2" fillId="0" borderId="19" xfId="4" applyNumberFormat="1" applyFont="1" applyFill="1" applyBorder="1" applyAlignment="1" applyProtection="1">
      <alignment vertical="top"/>
      <protection locked="0"/>
    </xf>
    <xf numFmtId="0" fontId="2" fillId="0" borderId="37" xfId="4" applyNumberFormat="1" applyFont="1" applyFill="1" applyBorder="1" applyAlignment="1" applyProtection="1">
      <alignment vertical="top"/>
      <protection locked="0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4" fontId="3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4" applyNumberFormat="1" applyFont="1" applyFill="1" applyBorder="1" applyAlignment="1" applyProtection="1">
      <alignment horizontal="right" vertical="top"/>
      <protection locked="0"/>
    </xf>
    <xf numFmtId="0" fontId="3" fillId="0" borderId="0" xfId="4" applyNumberFormat="1" applyFont="1" applyFill="1" applyBorder="1" applyAlignment="1">
      <alignment vertical="top"/>
    </xf>
    <xf numFmtId="0" fontId="7" fillId="0" borderId="0" xfId="59" applyNumberFormat="1" applyFont="1" applyFill="1" applyBorder="1"/>
    <xf numFmtId="0" fontId="2" fillId="2" borderId="34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12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33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4" applyNumberFormat="1" applyFont="1" applyFill="1" applyBorder="1" applyAlignment="1" applyProtection="1">
      <alignment horizontal="left" vertical="top" wrapText="1"/>
      <protection locked="0"/>
    </xf>
    <xf numFmtId="0" fontId="45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4" applyNumberFormat="1" applyFont="1" applyFill="1" applyBorder="1" applyAlignment="1" applyProtection="1">
      <alignment horizontal="center" vertical="top"/>
      <protection locked="0"/>
    </xf>
    <xf numFmtId="0" fontId="2" fillId="0" borderId="12" xfId="4" applyNumberFormat="1" applyFont="1" applyFill="1" applyBorder="1" applyAlignment="1" applyProtection="1">
      <alignment horizontal="left" vertical="top" wrapText="1"/>
      <protection locked="0"/>
    </xf>
    <xf numFmtId="0" fontId="45" fillId="0" borderId="33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4" applyNumberFormat="1" applyFont="1" applyFill="1" applyBorder="1" applyAlignment="1" applyProtection="1">
      <alignment horizontal="left" vertical="top" wrapText="1"/>
      <protection locked="0"/>
    </xf>
    <xf numFmtId="0" fontId="2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" applyNumberFormat="1" applyFont="1" applyFill="1" applyBorder="1" applyAlignment="1" applyProtection="1">
      <alignment horizontal="center" vertical="top"/>
      <protection locked="0"/>
    </xf>
    <xf numFmtId="0" fontId="2" fillId="0" borderId="0" xfId="4" applyNumberFormat="1" applyFont="1" applyFill="1" applyBorder="1" applyAlignment="1" applyProtection="1">
      <alignment horizontal="left" vertical="top" wrapText="1"/>
      <protection locked="0"/>
    </xf>
    <xf numFmtId="0" fontId="2" fillId="0" borderId="35" xfId="4" applyNumberFormat="1" applyFont="1" applyFill="1" applyBorder="1" applyAlignment="1" applyProtection="1">
      <alignment horizontal="center" vertical="center" wrapText="1"/>
      <protection locked="0"/>
    </xf>
    <xf numFmtId="4" fontId="3" fillId="0" borderId="35" xfId="4" applyNumberFormat="1" applyFont="1" applyFill="1" applyBorder="1" applyAlignment="1" applyProtection="1">
      <alignment vertical="top"/>
      <protection locked="0"/>
    </xf>
    <xf numFmtId="0" fontId="3" fillId="0" borderId="11" xfId="4" applyNumberFormat="1" applyFont="1" applyFill="1" applyBorder="1" applyAlignment="1" applyProtection="1">
      <alignment horizontal="left" vertical="top"/>
      <protection locked="0"/>
    </xf>
    <xf numFmtId="0" fontId="3" fillId="0" borderId="0" xfId="4" applyNumberFormat="1" applyFont="1" applyFill="1" applyBorder="1" applyAlignment="1" applyProtection="1">
      <alignment horizontal="center" vertical="top"/>
      <protection locked="0"/>
    </xf>
    <xf numFmtId="0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46" fillId="0" borderId="0" xfId="4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35" xfId="2" applyNumberFormat="1" applyFont="1" applyFill="1" applyBorder="1" applyAlignment="1" applyProtection="1">
      <alignment vertical="top" wrapText="1"/>
      <protection locked="0"/>
    </xf>
    <xf numFmtId="0" fontId="3" fillId="0" borderId="11" xfId="4" applyNumberFormat="1" applyFont="1" applyFill="1" applyBorder="1" applyAlignment="1" applyProtection="1">
      <alignment vertical="top" wrapText="1"/>
      <protection locked="0"/>
    </xf>
    <xf numFmtId="0" fontId="3" fillId="0" borderId="11" xfId="4" applyNumberFormat="1" applyFont="1" applyFill="1" applyBorder="1" applyAlignment="1" applyProtection="1">
      <alignment vertical="top"/>
      <protection locked="0"/>
    </xf>
    <xf numFmtId="165" fontId="3" fillId="0" borderId="0" xfId="2" applyNumberFormat="1" applyFont="1" applyFill="1" applyBorder="1" applyAlignment="1" applyProtection="1">
      <alignment vertical="top" wrapText="1"/>
      <protection locked="0"/>
    </xf>
    <xf numFmtId="165" fontId="2" fillId="0" borderId="0" xfId="2" applyNumberFormat="1" applyFont="1" applyFill="1" applyBorder="1" applyAlignment="1" applyProtection="1">
      <alignment vertical="top" wrapText="1"/>
      <protection locked="0"/>
    </xf>
    <xf numFmtId="0" fontId="8" fillId="0" borderId="0" xfId="4" applyNumberFormat="1" applyFont="1" applyFill="1" applyBorder="1" applyAlignment="1" applyProtection="1">
      <alignment horizontal="center" vertical="top"/>
      <protection locked="0"/>
    </xf>
    <xf numFmtId="0" fontId="3" fillId="0" borderId="36" xfId="4" applyNumberFormat="1" applyFont="1" applyFill="1" applyBorder="1" applyAlignment="1" applyProtection="1">
      <alignment vertical="top" wrapText="1"/>
      <protection locked="0"/>
    </xf>
    <xf numFmtId="0" fontId="3" fillId="0" borderId="19" xfId="4" applyNumberFormat="1" applyFont="1" applyFill="1" applyBorder="1" applyAlignment="1" applyProtection="1">
      <alignment vertical="top" wrapText="1"/>
      <protection locked="0"/>
    </xf>
    <xf numFmtId="4" fontId="3" fillId="0" borderId="19" xfId="4" applyNumberFormat="1" applyFont="1" applyFill="1" applyBorder="1" applyAlignment="1" applyProtection="1">
      <alignment vertical="top"/>
      <protection locked="0"/>
    </xf>
    <xf numFmtId="4" fontId="3" fillId="0" borderId="37" xfId="4" applyNumberFormat="1" applyFont="1" applyFill="1" applyBorder="1" applyAlignment="1" applyProtection="1">
      <alignment vertical="top"/>
      <protection locked="0"/>
    </xf>
    <xf numFmtId="0" fontId="3" fillId="0" borderId="0" xfId="4" applyNumberFormat="1" applyFont="1" applyFill="1" applyBorder="1" applyAlignment="1">
      <alignment vertical="top" wrapText="1"/>
    </xf>
    <xf numFmtId="0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2" fillId="2" borderId="1" xfId="4" applyNumberFormat="1" applyFont="1" applyFill="1" applyBorder="1" applyAlignment="1">
      <alignment horizontal="center" vertical="center" wrapText="1"/>
    </xf>
    <xf numFmtId="166" fontId="2" fillId="2" borderId="1" xfId="2" applyNumberFormat="1" applyFont="1" applyFill="1" applyBorder="1" applyAlignment="1">
      <alignment horizontal="center" vertical="center" wrapText="1"/>
    </xf>
    <xf numFmtId="0" fontId="2" fillId="0" borderId="38" xfId="4" applyNumberFormat="1" applyFont="1" applyFill="1" applyBorder="1" applyAlignment="1">
      <alignment horizontal="center" vertical="center" wrapText="1"/>
    </xf>
    <xf numFmtId="166" fontId="2" fillId="0" borderId="39" xfId="2" applyNumberFormat="1" applyFont="1" applyFill="1" applyBorder="1" applyAlignment="1">
      <alignment horizontal="center" vertical="center" wrapText="1"/>
    </xf>
    <xf numFmtId="0" fontId="2" fillId="0" borderId="40" xfId="4" applyNumberFormat="1" applyFont="1" applyFill="1" applyBorder="1" applyAlignment="1">
      <alignment vertical="top" wrapText="1"/>
    </xf>
    <xf numFmtId="4" fontId="2" fillId="0" borderId="41" xfId="4" applyNumberFormat="1" applyFont="1" applyFill="1" applyBorder="1" applyProtection="1">
      <protection locked="0"/>
    </xf>
    <xf numFmtId="4" fontId="3" fillId="0" borderId="41" xfId="4" applyNumberFormat="1" applyFont="1" applyFill="1" applyBorder="1" applyProtection="1">
      <protection locked="0"/>
    </xf>
    <xf numFmtId="0" fontId="3" fillId="0" borderId="40" xfId="4" applyNumberFormat="1" applyFont="1" applyFill="1" applyBorder="1" applyAlignment="1">
      <alignment horizontal="left" vertical="top" wrapText="1" indent="1"/>
    </xf>
    <xf numFmtId="167" fontId="3" fillId="0" borderId="42" xfId="2" applyNumberFormat="1" applyFont="1" applyFill="1" applyBorder="1" applyAlignment="1" applyProtection="1">
      <alignment vertical="top"/>
      <protection locked="0"/>
    </xf>
    <xf numFmtId="4" fontId="41" fillId="0" borderId="0" xfId="4" applyNumberFormat="1" applyFont="1" applyFill="1" applyBorder="1" applyProtection="1">
      <protection locked="0"/>
    </xf>
    <xf numFmtId="167" fontId="3" fillId="0" borderId="43" xfId="2" applyNumberFormat="1" applyFont="1" applyFill="1" applyBorder="1" applyAlignment="1" applyProtection="1">
      <alignment vertical="top"/>
      <protection locked="0"/>
    </xf>
    <xf numFmtId="167" fontId="3" fillId="0" borderId="44" xfId="2" applyNumberFormat="1" applyFont="1" applyFill="1" applyBorder="1" applyAlignment="1" applyProtection="1">
      <alignment vertical="top"/>
      <protection locked="0"/>
    </xf>
    <xf numFmtId="4" fontId="3" fillId="0" borderId="41" xfId="4" applyNumberFormat="1" applyFont="1" applyFill="1" applyBorder="1" applyAlignment="1" applyProtection="1">
      <alignment vertical="top"/>
      <protection locked="0"/>
    </xf>
    <xf numFmtId="0" fontId="2" fillId="0" borderId="40" xfId="4" applyNumberFormat="1" applyFont="1" applyFill="1" applyBorder="1" applyAlignment="1">
      <alignment horizontal="left" vertical="top" wrapText="1"/>
    </xf>
    <xf numFmtId="0" fontId="2" fillId="0" borderId="45" xfId="4" applyNumberFormat="1" applyFont="1" applyFill="1" applyBorder="1" applyAlignment="1">
      <alignment vertical="center" wrapText="1"/>
    </xf>
    <xf numFmtId="4" fontId="2" fillId="0" borderId="46" xfId="4" applyNumberFormat="1" applyFont="1" applyFill="1" applyBorder="1" applyAlignment="1" applyProtection="1">
      <alignment vertical="center"/>
      <protection locked="0"/>
    </xf>
    <xf numFmtId="4" fontId="3" fillId="0" borderId="0" xfId="4" applyNumberFormat="1" applyFont="1" applyFill="1" applyBorder="1" applyAlignment="1">
      <alignment vertical="top"/>
    </xf>
    <xf numFmtId="0" fontId="2" fillId="0" borderId="34" xfId="4" applyNumberFormat="1" applyFont="1" applyFill="1" applyBorder="1" applyAlignment="1">
      <alignment horizontal="center" vertical="center"/>
    </xf>
    <xf numFmtId="0" fontId="2" fillId="0" borderId="12" xfId="4" applyNumberFormat="1" applyFont="1" applyFill="1" applyBorder="1" applyAlignment="1">
      <alignment horizontal="center" vertical="center"/>
    </xf>
    <xf numFmtId="0" fontId="2" fillId="0" borderId="33" xfId="4" applyNumberFormat="1" applyFont="1" applyFill="1" applyBorder="1" applyAlignment="1">
      <alignment horizontal="center" vertical="center"/>
    </xf>
    <xf numFmtId="0" fontId="2" fillId="0" borderId="11" xfId="4" applyNumberFormat="1" applyFont="1" applyFill="1" applyBorder="1" applyAlignment="1">
      <alignment vertical="top" wrapText="1"/>
    </xf>
    <xf numFmtId="167" fontId="2" fillId="0" borderId="0" xfId="2" applyNumberFormat="1" applyFont="1" applyFill="1" applyBorder="1" applyAlignment="1" applyProtection="1">
      <alignment vertical="top"/>
      <protection locked="0"/>
    </xf>
    <xf numFmtId="0" fontId="46" fillId="0" borderId="11" xfId="4" applyNumberFormat="1" applyFont="1" applyFill="1" applyBorder="1" applyAlignment="1">
      <alignment vertical="top" wrapText="1"/>
    </xf>
    <xf numFmtId="167" fontId="2" fillId="0" borderId="35" xfId="2" applyNumberFormat="1" applyFont="1" applyFill="1" applyBorder="1" applyAlignment="1" applyProtection="1">
      <alignment vertical="top"/>
      <protection locked="0"/>
    </xf>
    <xf numFmtId="0" fontId="3" fillId="0" borderId="11" xfId="4" applyNumberFormat="1" applyFont="1" applyFill="1" applyBorder="1" applyAlignment="1">
      <alignment horizontal="left" vertical="top" wrapText="1"/>
    </xf>
    <xf numFmtId="167" fontId="3" fillId="0" borderId="0" xfId="2" applyNumberFormat="1" applyFont="1" applyFill="1" applyBorder="1" applyAlignment="1" applyProtection="1">
      <alignment vertical="top"/>
      <protection locked="0"/>
    </xf>
    <xf numFmtId="167" fontId="3" fillId="0" borderId="35" xfId="2" applyNumberFormat="1" applyFont="1" applyFill="1" applyBorder="1" applyAlignment="1" applyProtection="1">
      <alignment vertical="top"/>
      <protection locked="0"/>
    </xf>
    <xf numFmtId="167" fontId="3" fillId="0" borderId="0" xfId="4" applyNumberFormat="1" applyFont="1" applyFill="1" applyBorder="1" applyAlignment="1" applyProtection="1">
      <alignment vertical="top"/>
      <protection locked="0"/>
    </xf>
    <xf numFmtId="0" fontId="3" fillId="0" borderId="11" xfId="4" applyNumberFormat="1" applyFont="1" applyFill="1" applyBorder="1" applyAlignment="1">
      <alignment vertical="top" wrapText="1"/>
    </xf>
    <xf numFmtId="0" fontId="3" fillId="0" borderId="36" xfId="4" applyNumberFormat="1" applyFont="1" applyFill="1" applyBorder="1" applyAlignment="1">
      <alignment horizontal="left" vertical="top" wrapText="1"/>
    </xf>
    <xf numFmtId="167" fontId="3" fillId="0" borderId="19" xfId="2" applyNumberFormat="1" applyFont="1" applyFill="1" applyBorder="1" applyAlignment="1" applyProtection="1">
      <alignment vertical="top"/>
      <protection locked="0"/>
    </xf>
    <xf numFmtId="167" fontId="3" fillId="0" borderId="37" xfId="2" applyNumberFormat="1" applyFont="1" applyFill="1" applyBorder="1" applyAlignment="1" applyProtection="1">
      <alignment vertical="top"/>
      <protection locked="0"/>
    </xf>
    <xf numFmtId="0" fontId="3" fillId="0" borderId="0" xfId="4" applyNumberFormat="1" applyFont="1" applyFill="1" applyBorder="1" applyProtection="1">
      <protection locked="0"/>
    </xf>
    <xf numFmtId="0" fontId="2" fillId="2" borderId="2" xfId="4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>
      <alignment horizontal="center" vertical="center" wrapText="1"/>
    </xf>
    <xf numFmtId="43" fontId="2" fillId="0" borderId="1" xfId="60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left" vertical="top" wrapText="1" indent="1"/>
    </xf>
    <xf numFmtId="43" fontId="2" fillId="0" borderId="1" xfId="60" applyNumberFormat="1" applyFont="1" applyFill="1" applyBorder="1" applyAlignment="1" applyProtection="1">
      <alignment horizontal="center" vertical="top"/>
      <protection locked="0"/>
    </xf>
    <xf numFmtId="0" fontId="2" fillId="0" borderId="2" xfId="4" applyFont="1" applyFill="1" applyBorder="1" applyAlignment="1">
      <alignment horizontal="left" vertical="top" wrapText="1" indent="2"/>
    </xf>
    <xf numFmtId="43" fontId="2" fillId="0" borderId="1" xfId="60" applyNumberFormat="1" applyFont="1" applyFill="1" applyBorder="1" applyAlignment="1" applyProtection="1">
      <alignment vertical="top"/>
      <protection locked="0"/>
    </xf>
    <xf numFmtId="0" fontId="3" fillId="0" borderId="2" xfId="4" applyFont="1" applyFill="1" applyBorder="1" applyAlignment="1">
      <alignment horizontal="left" vertical="top" wrapText="1" indent="3"/>
    </xf>
    <xf numFmtId="43" fontId="3" fillId="0" borderId="1" xfId="60" applyNumberFormat="1" applyFont="1" applyFill="1" applyBorder="1" applyAlignment="1">
      <alignment vertical="top"/>
    </xf>
    <xf numFmtId="43" fontId="3" fillId="0" borderId="1" xfId="60" applyFont="1" applyBorder="1" applyAlignment="1">
      <alignment vertical="top" wrapText="1"/>
    </xf>
    <xf numFmtId="43" fontId="3" fillId="0" borderId="1" xfId="60" applyFont="1" applyFill="1" applyBorder="1" applyAlignment="1">
      <alignment vertical="top" wrapText="1"/>
    </xf>
    <xf numFmtId="0" fontId="3" fillId="0" borderId="2" xfId="4" applyFont="1" applyFill="1" applyBorder="1" applyAlignment="1">
      <alignment horizontal="left" vertical="top" wrapText="1"/>
    </xf>
    <xf numFmtId="0" fontId="3" fillId="0" borderId="1" xfId="4" applyNumberFormat="1" applyFont="1" applyFill="1" applyBorder="1" applyProtection="1">
      <protection locked="0"/>
    </xf>
    <xf numFmtId="0" fontId="2" fillId="0" borderId="2" xfId="4" applyFont="1" applyFill="1" applyBorder="1" applyAlignment="1">
      <alignment vertical="top" wrapText="1"/>
    </xf>
    <xf numFmtId="43" fontId="2" fillId="0" borderId="1" xfId="60" applyNumberFormat="1" applyFont="1" applyFill="1" applyBorder="1" applyAlignment="1">
      <alignment horizontal="center" vertical="top"/>
    </xf>
    <xf numFmtId="43" fontId="2" fillId="0" borderId="1" xfId="60" applyNumberFormat="1" applyFont="1" applyFill="1" applyBorder="1" applyAlignment="1">
      <alignment vertical="top"/>
    </xf>
    <xf numFmtId="44" fontId="2" fillId="0" borderId="1" xfId="61" applyFont="1" applyFill="1" applyBorder="1" applyAlignment="1" applyProtection="1">
      <alignment vertical="top"/>
      <protection locked="0"/>
    </xf>
    <xf numFmtId="0" fontId="7" fillId="0" borderId="0" xfId="59" applyNumberFormat="1" applyFont="1" applyFill="1" applyBorder="1" applyProtection="1">
      <protection locked="0"/>
    </xf>
    <xf numFmtId="0" fontId="2" fillId="2" borderId="2" xfId="4" applyNumberFormat="1" applyFont="1" applyFill="1" applyBorder="1" applyAlignment="1">
      <alignment horizontal="center" vertical="center"/>
    </xf>
    <xf numFmtId="0" fontId="2" fillId="2" borderId="12" xfId="4" applyNumberFormat="1" applyFont="1" applyFill="1" applyBorder="1" applyAlignment="1">
      <alignment horizontal="center" vertical="center" wrapText="1"/>
    </xf>
    <xf numFmtId="4" fontId="2" fillId="2" borderId="1" xfId="4" applyNumberFormat="1" applyFont="1" applyFill="1" applyBorder="1" applyAlignment="1">
      <alignment horizontal="center" vertical="center" wrapText="1"/>
    </xf>
    <xf numFmtId="0" fontId="3" fillId="0" borderId="34" xfId="4" applyNumberFormat="1" applyFont="1" applyFill="1" applyBorder="1" applyAlignment="1">
      <alignment horizontal="center" vertical="center"/>
    </xf>
    <xf numFmtId="0" fontId="3" fillId="0" borderId="12" xfId="4" applyNumberFormat="1" applyFont="1" applyFill="1" applyBorder="1" applyAlignment="1">
      <alignment horizontal="center" vertical="center" wrapText="1"/>
    </xf>
    <xf numFmtId="0" fontId="3" fillId="0" borderId="3" xfId="4" quotePrefix="1" applyNumberFormat="1" applyFont="1" applyFill="1" applyBorder="1" applyAlignment="1">
      <alignment horizontal="center" vertical="center"/>
    </xf>
    <xf numFmtId="0" fontId="7" fillId="0" borderId="11" xfId="59" applyNumberFormat="1" applyFont="1" applyFill="1" applyBorder="1" applyProtection="1">
      <protection locked="0"/>
    </xf>
    <xf numFmtId="0" fontId="2" fillId="0" borderId="11" xfId="4" applyNumberFormat="1" applyFont="1" applyFill="1" applyBorder="1" applyAlignment="1">
      <alignment vertical="top"/>
    </xf>
    <xf numFmtId="0" fontId="2" fillId="0" borderId="0" xfId="4" applyNumberFormat="1" applyFont="1" applyFill="1" applyBorder="1" applyAlignment="1">
      <alignment vertical="top" wrapText="1"/>
    </xf>
    <xf numFmtId="4" fontId="2" fillId="0" borderId="43" xfId="4" applyNumberFormat="1" applyFont="1" applyFill="1" applyBorder="1" applyAlignment="1" applyProtection="1">
      <alignment vertical="top"/>
      <protection locked="0"/>
    </xf>
    <xf numFmtId="0" fontId="3" fillId="0" borderId="11" xfId="4" applyNumberFormat="1" applyFont="1" applyFill="1" applyBorder="1" applyAlignment="1">
      <alignment horizontal="center" vertical="top"/>
    </xf>
    <xf numFmtId="0" fontId="46" fillId="0" borderId="35" xfId="4" applyNumberFormat="1" applyFont="1" applyFill="1" applyBorder="1" applyAlignment="1">
      <alignment vertical="top" wrapText="1"/>
    </xf>
    <xf numFmtId="0" fontId="3" fillId="0" borderId="35" xfId="4" applyNumberFormat="1" applyFont="1" applyFill="1" applyBorder="1" applyAlignment="1">
      <alignment horizontal="left" vertical="top" wrapText="1"/>
    </xf>
    <xf numFmtId="4" fontId="3" fillId="0" borderId="43" xfId="4" applyNumberFormat="1" applyFont="1" applyFill="1" applyBorder="1" applyAlignment="1" applyProtection="1">
      <alignment vertical="top"/>
      <protection locked="0"/>
    </xf>
    <xf numFmtId="164" fontId="1" fillId="8" borderId="43" xfId="59" applyNumberFormat="1" applyFont="1" applyFill="1" applyBorder="1" applyAlignment="1">
      <alignment horizontal="center" vertical="center"/>
    </xf>
    <xf numFmtId="0" fontId="3" fillId="0" borderId="43" xfId="4" applyNumberFormat="1" applyFont="1" applyFill="1" applyBorder="1" applyAlignment="1" applyProtection="1">
      <alignment vertical="top"/>
      <protection locked="0"/>
    </xf>
    <xf numFmtId="0" fontId="7" fillId="0" borderId="36" xfId="59" applyNumberFormat="1" applyFont="1" applyFill="1" applyBorder="1" applyProtection="1">
      <protection locked="0"/>
    </xf>
    <xf numFmtId="0" fontId="7" fillId="0" borderId="19" xfId="59" applyNumberFormat="1" applyFont="1" applyFill="1" applyBorder="1" applyProtection="1">
      <protection locked="0"/>
    </xf>
    <xf numFmtId="0" fontId="7" fillId="0" borderId="31" xfId="59" applyNumberFormat="1" applyFont="1" applyFill="1" applyBorder="1" applyProtection="1">
      <protection locked="0"/>
    </xf>
    <xf numFmtId="0" fontId="2" fillId="2" borderId="13" xfId="4" applyNumberFormat="1" applyFont="1" applyFill="1" applyBorder="1" applyAlignment="1">
      <alignment horizontal="center" vertical="center" wrapText="1"/>
    </xf>
    <xf numFmtId="0" fontId="46" fillId="0" borderId="34" xfId="4" applyNumberFormat="1" applyFont="1" applyFill="1" applyBorder="1" applyAlignment="1">
      <alignment horizontal="left" vertical="top"/>
    </xf>
    <xf numFmtId="0" fontId="2" fillId="0" borderId="12" xfId="4" applyNumberFormat="1" applyFont="1" applyFill="1" applyBorder="1" applyAlignment="1">
      <alignment horizontal="left" vertical="top" wrapText="1"/>
    </xf>
    <xf numFmtId="4" fontId="3" fillId="0" borderId="3" xfId="4" applyNumberFormat="1" applyFont="1" applyFill="1" applyBorder="1" applyAlignment="1" applyProtection="1">
      <alignment vertical="top" wrapText="1"/>
      <protection locked="0"/>
    </xf>
    <xf numFmtId="4" fontId="2" fillId="0" borderId="3" xfId="4" applyNumberFormat="1" applyFont="1" applyFill="1" applyBorder="1" applyAlignment="1" applyProtection="1">
      <alignment vertical="top" wrapText="1"/>
      <protection locked="0"/>
    </xf>
    <xf numFmtId="0" fontId="2" fillId="0" borderId="0" xfId="4" applyNumberFormat="1" applyFont="1" applyFill="1" applyBorder="1" applyProtection="1">
      <protection locked="0"/>
    </xf>
    <xf numFmtId="0" fontId="2" fillId="0" borderId="0" xfId="4" applyNumberFormat="1" applyFont="1" applyFill="1" applyBorder="1" applyAlignment="1">
      <alignment horizontal="left" vertical="top" wrapText="1" indent="5"/>
    </xf>
    <xf numFmtId="4" fontId="3" fillId="0" borderId="43" xfId="4" applyNumberFormat="1" applyFont="1" applyFill="1" applyBorder="1" applyAlignment="1" applyProtection="1">
      <alignment vertical="top" wrapText="1"/>
      <protection locked="0"/>
    </xf>
    <xf numFmtId="4" fontId="2" fillId="0" borderId="43" xfId="4" applyNumberFormat="1" applyFont="1" applyFill="1" applyBorder="1" applyAlignment="1" applyProtection="1">
      <alignment vertical="top" wrapText="1"/>
      <protection locked="0"/>
    </xf>
    <xf numFmtId="4" fontId="3" fillId="0" borderId="0" xfId="4" applyNumberFormat="1" applyFont="1" applyFill="1" applyBorder="1" applyAlignment="1">
      <alignment horizontal="left" vertical="top" wrapText="1"/>
    </xf>
    <xf numFmtId="4" fontId="3" fillId="0" borderId="43" xfId="4" applyNumberFormat="1" applyFont="1" applyFill="1" applyBorder="1" applyAlignment="1" applyProtection="1">
      <alignment horizontal="center" vertical="top" wrapText="1"/>
      <protection locked="0"/>
    </xf>
    <xf numFmtId="4" fontId="2" fillId="0" borderId="43" xfId="4" applyNumberFormat="1" applyFont="1" applyFill="1" applyBorder="1" applyAlignment="1" applyProtection="1">
      <alignment horizontal="center" vertical="top" wrapText="1"/>
      <protection locked="0"/>
    </xf>
    <xf numFmtId="0" fontId="3" fillId="0" borderId="11" xfId="4" applyNumberFormat="1" applyFont="1" applyFill="1" applyBorder="1" applyAlignment="1" applyProtection="1">
      <alignment horizontal="center" vertical="top"/>
      <protection hidden="1"/>
    </xf>
    <xf numFmtId="0" fontId="47" fillId="0" borderId="0" xfId="4" applyNumberFormat="1" applyFont="1" applyFill="1" applyBorder="1" applyAlignment="1">
      <alignment vertical="top" wrapText="1"/>
    </xf>
    <xf numFmtId="0" fontId="2" fillId="0" borderId="11" xfId="4" applyNumberFormat="1" applyFont="1" applyFill="1" applyBorder="1" applyAlignment="1">
      <alignment horizontal="left" vertical="top"/>
    </xf>
    <xf numFmtId="0" fontId="2" fillId="0" borderId="0" xfId="4" applyNumberFormat="1" applyFont="1" applyFill="1" applyBorder="1" applyAlignment="1">
      <alignment horizontal="left" vertical="top" wrapText="1"/>
    </xf>
    <xf numFmtId="0" fontId="3" fillId="0" borderId="36" xfId="4" applyNumberFormat="1" applyFont="1" applyFill="1" applyBorder="1" applyAlignment="1">
      <alignment vertical="top"/>
    </xf>
    <xf numFmtId="0" fontId="3" fillId="0" borderId="19" xfId="4" applyNumberFormat="1" applyFont="1" applyFill="1" applyBorder="1" applyAlignment="1">
      <alignment vertical="top" wrapText="1"/>
    </xf>
    <xf numFmtId="4" fontId="3" fillId="0" borderId="31" xfId="4" applyNumberFormat="1" applyFont="1" applyFill="1" applyBorder="1" applyAlignment="1">
      <alignment vertical="top" wrapText="1"/>
    </xf>
    <xf numFmtId="0" fontId="2" fillId="2" borderId="2" xfId="4" applyFont="1" applyFill="1" applyBorder="1" applyAlignment="1" applyProtection="1">
      <alignment horizontal="center" vertical="center" wrapText="1"/>
      <protection locked="0"/>
    </xf>
    <xf numFmtId="0" fontId="2" fillId="2" borderId="13" xfId="4" applyFont="1" applyFill="1" applyBorder="1" applyAlignment="1" applyProtection="1">
      <alignment horizontal="center" vertical="center"/>
      <protection locked="0"/>
    </xf>
    <xf numFmtId="0" fontId="3" fillId="0" borderId="0" xfId="4" applyFont="1" applyFill="1" applyBorder="1" applyProtection="1">
      <protection locked="0"/>
    </xf>
    <xf numFmtId="0" fontId="2" fillId="2" borderId="1" xfId="4" applyFont="1" applyFill="1" applyBorder="1" applyAlignment="1">
      <alignment horizontal="center" vertical="center" wrapText="1"/>
    </xf>
    <xf numFmtId="0" fontId="2" fillId="0" borderId="11" xfId="4" applyFont="1" applyFill="1" applyBorder="1" applyProtection="1">
      <protection locked="0"/>
    </xf>
    <xf numFmtId="0" fontId="3" fillId="0" borderId="35" xfId="4" applyFont="1" applyFill="1" applyBorder="1" applyProtection="1">
      <protection locked="0"/>
    </xf>
    <xf numFmtId="0" fontId="3" fillId="0" borderId="11" xfId="4" applyFont="1" applyFill="1" applyBorder="1" applyAlignment="1" applyProtection="1">
      <alignment horizontal="left"/>
      <protection locked="0"/>
    </xf>
    <xf numFmtId="0" fontId="3" fillId="0" borderId="35" xfId="4" applyFont="1" applyFill="1" applyBorder="1" applyAlignment="1" applyProtection="1">
      <alignment horizontal="center"/>
      <protection locked="0"/>
    </xf>
    <xf numFmtId="0" fontId="7" fillId="0" borderId="11" xfId="4" applyFont="1" applyFill="1" applyBorder="1" applyAlignment="1" applyProtection="1">
      <alignment horizontal="left"/>
      <protection locked="0"/>
    </xf>
    <xf numFmtId="0" fontId="48" fillId="0" borderId="0" xfId="59" applyFont="1" applyAlignment="1">
      <alignment vertical="center"/>
    </xf>
    <xf numFmtId="0" fontId="8" fillId="0" borderId="0" xfId="4" applyFont="1" applyFill="1" applyBorder="1" applyProtection="1">
      <protection locked="0"/>
    </xf>
    <xf numFmtId="0" fontId="48" fillId="0" borderId="0" xfId="59" applyFont="1"/>
    <xf numFmtId="0" fontId="3" fillId="0" borderId="11" xfId="4" applyFont="1" applyFill="1" applyBorder="1" applyProtection="1">
      <protection locked="0"/>
    </xf>
    <xf numFmtId="0" fontId="7" fillId="0" borderId="11" xfId="4" applyFont="1" applyFill="1" applyBorder="1" applyProtection="1">
      <protection locked="0"/>
    </xf>
    <xf numFmtId="0" fontId="3" fillId="0" borderId="35" xfId="4" applyFont="1" applyFill="1" applyBorder="1" applyAlignment="1" applyProtection="1">
      <alignment horizontal="justify"/>
      <protection locked="0"/>
    </xf>
    <xf numFmtId="0" fontId="3" fillId="0" borderId="35" xfId="4" applyFont="1" applyFill="1" applyBorder="1" applyAlignment="1" applyProtection="1">
      <alignment horizontal="justify" vertical="justify" wrapText="1"/>
      <protection locked="0"/>
    </xf>
    <xf numFmtId="0" fontId="3" fillId="0" borderId="0" xfId="4" applyFont="1" applyFill="1" applyBorder="1" applyAlignment="1" applyProtection="1">
      <alignment wrapText="1"/>
      <protection locked="0"/>
    </xf>
    <xf numFmtId="0" fontId="3" fillId="0" borderId="36" xfId="4" applyFont="1" applyFill="1" applyBorder="1" applyProtection="1">
      <protection locked="0"/>
    </xf>
    <xf numFmtId="0" fontId="3" fillId="0" borderId="37" xfId="4" applyFont="1" applyFill="1" applyBorder="1" applyProtection="1">
      <protection locked="0"/>
    </xf>
    <xf numFmtId="0" fontId="3" fillId="0" borderId="0" xfId="4" applyFont="1" applyBorder="1" applyAlignment="1" applyProtection="1">
      <alignment vertical="top" wrapText="1"/>
    </xf>
    <xf numFmtId="0" fontId="47" fillId="0" borderId="0" xfId="4" applyFont="1" applyBorder="1" applyAlignment="1" applyProtection="1">
      <alignment vertical="top" wrapText="1"/>
      <protection locked="0"/>
    </xf>
    <xf numFmtId="0" fontId="3" fillId="0" borderId="0" xfId="4" applyFont="1" applyFill="1" applyBorder="1"/>
    <xf numFmtId="0" fontId="3" fillId="0" borderId="0" xfId="4" applyFont="1" applyFill="1" applyAlignment="1" applyProtection="1">
      <alignment vertical="top" wrapText="1"/>
      <protection locked="0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2" fillId="2" borderId="10" xfId="3" applyFont="1" applyFill="1" applyBorder="1" applyAlignment="1" applyProtection="1">
      <alignment horizontal="center" vertical="center" wrapText="1"/>
      <protection locked="0"/>
    </xf>
    <xf numFmtId="0" fontId="2" fillId="2" borderId="13" xfId="3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Fill="1" applyBorder="1" applyAlignment="1" applyProtection="1">
      <alignment vertical="top"/>
      <protection locked="0"/>
    </xf>
    <xf numFmtId="0" fontId="2" fillId="2" borderId="34" xfId="3" applyFont="1" applyFill="1" applyBorder="1" applyAlignment="1">
      <alignment horizontal="center" vertical="center"/>
    </xf>
    <xf numFmtId="0" fontId="2" fillId="2" borderId="33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/>
    </xf>
    <xf numFmtId="0" fontId="2" fillId="2" borderId="35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31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 applyProtection="1">
      <alignment horizontal="center" vertical="top"/>
      <protection locked="0"/>
    </xf>
    <xf numFmtId="0" fontId="2" fillId="2" borderId="36" xfId="3" applyFont="1" applyFill="1" applyBorder="1" applyAlignment="1">
      <alignment horizontal="center" vertical="center"/>
    </xf>
    <xf numFmtId="0" fontId="2" fillId="2" borderId="37" xfId="3" applyFont="1" applyFill="1" applyBorder="1" applyAlignment="1">
      <alignment horizontal="center" vertical="center"/>
    </xf>
    <xf numFmtId="0" fontId="2" fillId="2" borderId="13" xfId="3" quotePrefix="1" applyFont="1" applyFill="1" applyBorder="1" applyAlignment="1">
      <alignment horizontal="center" vertical="center" wrapText="1"/>
    </xf>
    <xf numFmtId="0" fontId="2" fillId="2" borderId="1" xfId="3" quotePrefix="1" applyFont="1" applyFill="1" applyBorder="1" applyAlignment="1">
      <alignment horizontal="center" vertical="center" wrapText="1"/>
    </xf>
    <xf numFmtId="0" fontId="7" fillId="0" borderId="11" xfId="3" applyFont="1" applyFill="1" applyBorder="1" applyAlignment="1" applyProtection="1">
      <alignment vertical="top"/>
      <protection locked="0"/>
    </xf>
    <xf numFmtId="0" fontId="7" fillId="0" borderId="0" xfId="3" applyFont="1" applyFill="1" applyBorder="1" applyAlignment="1" applyProtection="1">
      <alignment vertical="top" wrapText="1"/>
      <protection locked="0"/>
    </xf>
    <xf numFmtId="4" fontId="7" fillId="0" borderId="3" xfId="3" applyNumberFormat="1" applyFont="1" applyFill="1" applyBorder="1" applyAlignment="1" applyProtection="1">
      <alignment vertical="top"/>
      <protection locked="0"/>
    </xf>
    <xf numFmtId="0" fontId="7" fillId="0" borderId="0" xfId="3" applyFont="1" applyFill="1" applyBorder="1" applyAlignment="1" applyProtection="1">
      <alignment vertical="top"/>
      <protection locked="0"/>
    </xf>
    <xf numFmtId="0" fontId="3" fillId="0" borderId="11" xfId="3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vertical="top" wrapText="1"/>
      <protection locked="0"/>
    </xf>
    <xf numFmtId="4" fontId="7" fillId="0" borderId="43" xfId="3" applyNumberFormat="1" applyFont="1" applyFill="1" applyBorder="1" applyAlignment="1" applyProtection="1">
      <alignment vertical="top"/>
      <protection locked="0"/>
    </xf>
    <xf numFmtId="4" fontId="0" fillId="0" borderId="43" xfId="3" applyNumberFormat="1" applyFont="1" applyFill="1" applyBorder="1" applyAlignment="1" applyProtection="1">
      <alignment vertical="top"/>
      <protection locked="0"/>
    </xf>
    <xf numFmtId="4" fontId="0" fillId="0" borderId="0" xfId="3" applyNumberFormat="1" applyFont="1" applyFill="1" applyBorder="1" applyAlignment="1" applyProtection="1">
      <alignment vertical="top"/>
      <protection locked="0"/>
    </xf>
    <xf numFmtId="0" fontId="0" fillId="0" borderId="11" xfId="3" applyFont="1" applyFill="1" applyBorder="1" applyAlignment="1" applyProtection="1">
      <alignment vertical="top"/>
      <protection locked="0"/>
    </xf>
    <xf numFmtId="4" fontId="7" fillId="0" borderId="0" xfId="59" applyNumberFormat="1"/>
    <xf numFmtId="4" fontId="7" fillId="0" borderId="31" xfId="3" applyNumberFormat="1" applyFont="1" applyFill="1" applyBorder="1" applyAlignment="1" applyProtection="1">
      <alignment vertical="top"/>
      <protection locked="0"/>
    </xf>
    <xf numFmtId="0" fontId="3" fillId="0" borderId="2" xfId="3" quotePrefix="1" applyFont="1" applyFill="1" applyBorder="1" applyAlignment="1" applyProtection="1">
      <alignment horizontal="center" vertical="top"/>
      <protection locked="0"/>
    </xf>
    <xf numFmtId="0" fontId="2" fillId="0" borderId="10" xfId="3" applyFont="1" applyFill="1" applyBorder="1" applyAlignment="1" applyProtection="1">
      <alignment horizontal="left" vertical="top" indent="3"/>
      <protection locked="0"/>
    </xf>
    <xf numFmtId="4" fontId="3" fillId="0" borderId="1" xfId="3" applyNumberFormat="1" applyFont="1" applyFill="1" applyBorder="1" applyAlignment="1" applyProtection="1">
      <alignment vertical="top"/>
      <protection locked="0"/>
    </xf>
    <xf numFmtId="4" fontId="7" fillId="0" borderId="0" xfId="3" applyNumberFormat="1" applyFont="1" applyFill="1" applyBorder="1" applyAlignment="1" applyProtection="1">
      <alignment vertical="top"/>
      <protection locked="0"/>
    </xf>
    <xf numFmtId="43" fontId="0" fillId="0" borderId="0" xfId="58" applyFont="1" applyFill="1" applyBorder="1" applyAlignment="1" applyProtection="1">
      <alignment vertical="top"/>
      <protection locked="0"/>
    </xf>
    <xf numFmtId="0" fontId="3" fillId="0" borderId="34" xfId="3" quotePrefix="1" applyFont="1" applyFill="1" applyBorder="1" applyAlignment="1" applyProtection="1">
      <alignment horizontal="left" vertical="top"/>
      <protection locked="0"/>
    </xf>
    <xf numFmtId="0" fontId="3" fillId="0" borderId="12" xfId="3" applyFont="1" applyFill="1" applyBorder="1" applyAlignment="1" applyProtection="1">
      <alignment vertical="top"/>
      <protection locked="0"/>
    </xf>
    <xf numFmtId="4" fontId="3" fillId="0" borderId="12" xfId="3" applyNumberFormat="1" applyFont="1" applyFill="1" applyBorder="1" applyAlignment="1" applyProtection="1">
      <alignment vertical="top"/>
      <protection locked="0"/>
    </xf>
    <xf numFmtId="4" fontId="3" fillId="0" borderId="33" xfId="3" applyNumberFormat="1" applyFont="1" applyFill="1" applyBorder="1" applyAlignment="1" applyProtection="1">
      <alignment vertical="top"/>
      <protection locked="0"/>
    </xf>
    <xf numFmtId="4" fontId="2" fillId="0" borderId="2" xfId="3" applyNumberFormat="1" applyFont="1" applyFill="1" applyBorder="1" applyAlignment="1" applyProtection="1">
      <alignment vertical="top"/>
      <protection locked="0"/>
    </xf>
    <xf numFmtId="4" fontId="2" fillId="0" borderId="10" xfId="3" applyNumberFormat="1" applyFont="1" applyFill="1" applyBorder="1" applyAlignment="1" applyProtection="1">
      <alignment vertical="top"/>
      <protection locked="0"/>
    </xf>
    <xf numFmtId="4" fontId="3" fillId="0" borderId="31" xfId="3" applyNumberFormat="1" applyFont="1" applyFill="1" applyBorder="1" applyAlignment="1" applyProtection="1">
      <alignment vertical="top"/>
      <protection locked="0"/>
    </xf>
    <xf numFmtId="0" fontId="49" fillId="0" borderId="2" xfId="3" quotePrefix="1" applyFont="1" applyFill="1" applyBorder="1" applyAlignment="1" applyProtection="1">
      <alignment horizontal="left" vertical="top" wrapText="1"/>
      <protection locked="0"/>
    </xf>
    <xf numFmtId="0" fontId="49" fillId="0" borderId="10" xfId="3" quotePrefix="1" applyFont="1" applyFill="1" applyBorder="1" applyAlignment="1" applyProtection="1">
      <alignment horizontal="left" vertical="top" wrapText="1"/>
      <protection locked="0"/>
    </xf>
    <xf numFmtId="0" fontId="49" fillId="0" borderId="13" xfId="3" quotePrefix="1" applyFont="1" applyFill="1" applyBorder="1" applyAlignment="1" applyProtection="1">
      <alignment horizontal="left" vertical="top" wrapText="1"/>
      <protection locked="0"/>
    </xf>
    <xf numFmtId="0" fontId="0" fillId="0" borderId="0" xfId="3" applyFont="1" applyFill="1" applyBorder="1" applyAlignment="1" applyProtection="1">
      <alignment vertical="top"/>
      <protection locked="0"/>
    </xf>
    <xf numFmtId="0" fontId="2" fillId="2" borderId="34" xfId="3" applyFont="1" applyFill="1" applyBorder="1" applyAlignment="1">
      <alignment horizontal="center" vertical="center" wrapText="1"/>
    </xf>
    <xf numFmtId="0" fontId="2" fillId="2" borderId="33" xfId="3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center" vertical="center" wrapText="1"/>
    </xf>
    <xf numFmtId="0" fontId="2" fillId="2" borderId="36" xfId="3" applyFont="1" applyFill="1" applyBorder="1" applyAlignment="1">
      <alignment horizontal="center" vertical="center" wrapText="1"/>
    </xf>
    <xf numFmtId="0" fontId="2" fillId="2" borderId="37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 applyProtection="1">
      <alignment horizontal="left" vertical="top"/>
    </xf>
    <xf numFmtId="0" fontId="2" fillId="0" borderId="0" xfId="3" applyFont="1" applyFill="1" applyBorder="1" applyAlignment="1" applyProtection="1">
      <alignment horizontal="justify" vertical="top" wrapText="1"/>
    </xf>
    <xf numFmtId="4" fontId="2" fillId="0" borderId="3" xfId="3" applyNumberFormat="1" applyFont="1" applyFill="1" applyBorder="1" applyAlignment="1" applyProtection="1">
      <alignment vertical="top"/>
      <protection locked="0"/>
    </xf>
    <xf numFmtId="0" fontId="3" fillId="0" borderId="11" xfId="3" applyFont="1" applyFill="1" applyBorder="1" applyAlignment="1" applyProtection="1">
      <alignment horizontal="center" vertical="top"/>
    </xf>
    <xf numFmtId="0" fontId="3" fillId="0" borderId="0" xfId="3" applyFont="1" applyFill="1" applyBorder="1" applyAlignment="1" applyProtection="1">
      <alignment horizontal="left" vertical="top" wrapText="1"/>
    </xf>
    <xf numFmtId="4" fontId="3" fillId="0" borderId="43" xfId="3" applyNumberFormat="1" applyFont="1" applyFill="1" applyBorder="1" applyAlignment="1" applyProtection="1">
      <alignment vertical="top"/>
      <protection locked="0"/>
    </xf>
    <xf numFmtId="4" fontId="2" fillId="0" borderId="43" xfId="3" applyNumberFormat="1" applyFont="1" applyFill="1" applyBorder="1" applyAlignment="1" applyProtection="1">
      <alignment vertical="top"/>
      <protection locked="0"/>
    </xf>
    <xf numFmtId="0" fontId="2" fillId="0" borderId="11" xfId="3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vertical="top"/>
    </xf>
    <xf numFmtId="0" fontId="2" fillId="0" borderId="11" xfId="4" applyFont="1" applyFill="1" applyBorder="1" applyAlignment="1" applyProtection="1">
      <alignment horizontal="center" vertical="top"/>
    </xf>
    <xf numFmtId="0" fontId="3" fillId="0" borderId="2" xfId="3" quotePrefix="1" applyFont="1" applyFill="1" applyBorder="1" applyAlignment="1" applyProtection="1">
      <alignment horizontal="center" vertical="top"/>
    </xf>
    <xf numFmtId="0" fontId="2" fillId="0" borderId="10" xfId="3" applyFont="1" applyFill="1" applyBorder="1" applyAlignment="1" applyProtection="1">
      <alignment horizontal="center" vertical="top" wrapText="1"/>
    </xf>
    <xf numFmtId="0" fontId="3" fillId="0" borderId="12" xfId="3" quotePrefix="1" applyFont="1" applyFill="1" applyBorder="1" applyAlignment="1" applyProtection="1">
      <alignment horizontal="center" vertical="top"/>
      <protection locked="0"/>
    </xf>
    <xf numFmtId="4" fontId="2" fillId="0" borderId="13" xfId="3" applyNumberFormat="1" applyFont="1" applyFill="1" applyBorder="1" applyAlignment="1" applyProtection="1">
      <alignment vertical="top"/>
      <protection locked="0"/>
    </xf>
    <xf numFmtId="0" fontId="0" fillId="0" borderId="0" xfId="3" applyFont="1" applyFill="1" applyBorder="1" applyAlignment="1" applyProtection="1">
      <alignment vertical="top" wrapText="1"/>
      <protection locked="0"/>
    </xf>
    <xf numFmtId="0" fontId="0" fillId="0" borderId="0" xfId="3" applyFont="1" applyFill="1" applyBorder="1" applyAlignment="1" applyProtection="1">
      <alignment horizontal="center" vertical="top" wrapText="1"/>
      <protection locked="0"/>
    </xf>
    <xf numFmtId="0" fontId="0" fillId="0" borderId="0" xfId="3" applyFont="1" applyFill="1" applyBorder="1" applyAlignment="1" applyProtection="1">
      <alignment horizontal="center" vertical="top" wrapText="1"/>
      <protection locked="0"/>
    </xf>
    <xf numFmtId="0" fontId="12" fillId="0" borderId="0" xfId="62" applyFont="1"/>
    <xf numFmtId="0" fontId="2" fillId="2" borderId="2" xfId="62" applyFont="1" applyFill="1" applyBorder="1" applyAlignment="1" applyProtection="1">
      <alignment horizontal="center" vertical="center" wrapText="1"/>
      <protection locked="0"/>
    </xf>
    <xf numFmtId="0" fontId="2" fillId="2" borderId="10" xfId="62" applyFont="1" applyFill="1" applyBorder="1" applyAlignment="1" applyProtection="1">
      <alignment horizontal="center" vertical="center" wrapText="1"/>
      <protection locked="0"/>
    </xf>
    <xf numFmtId="0" fontId="2" fillId="2" borderId="13" xfId="62" applyFont="1" applyFill="1" applyBorder="1" applyAlignment="1" applyProtection="1">
      <alignment horizontal="center" vertical="center" wrapText="1"/>
      <protection locked="0"/>
    </xf>
    <xf numFmtId="0" fontId="7" fillId="0" borderId="0" xfId="59" applyProtection="1">
      <protection locked="0"/>
    </xf>
    <xf numFmtId="0" fontId="2" fillId="2" borderId="34" xfId="62" applyFont="1" applyFill="1" applyBorder="1" applyAlignment="1">
      <alignment horizontal="center" vertical="center"/>
    </xf>
    <xf numFmtId="0" fontId="2" fillId="2" borderId="33" xfId="62" applyFont="1" applyFill="1" applyBorder="1" applyAlignment="1">
      <alignment horizontal="center" vertical="center"/>
    </xf>
    <xf numFmtId="4" fontId="2" fillId="2" borderId="3" xfId="62" applyNumberFormat="1" applyFont="1" applyFill="1" applyBorder="1" applyAlignment="1">
      <alignment horizontal="center" vertical="center" wrapText="1"/>
    </xf>
    <xf numFmtId="0" fontId="2" fillId="2" borderId="11" xfId="62" applyFont="1" applyFill="1" applyBorder="1" applyAlignment="1">
      <alignment horizontal="center" vertical="center"/>
    </xf>
    <xf numFmtId="0" fontId="2" fillId="2" borderId="35" xfId="62" applyFont="1" applyFill="1" applyBorder="1" applyAlignment="1">
      <alignment horizontal="center" vertical="center"/>
    </xf>
    <xf numFmtId="4" fontId="2" fillId="2" borderId="1" xfId="62" applyNumberFormat="1" applyFont="1" applyFill="1" applyBorder="1" applyAlignment="1">
      <alignment horizontal="center" vertical="center" wrapText="1"/>
    </xf>
    <xf numFmtId="4" fontId="2" fillId="2" borderId="31" xfId="62" applyNumberFormat="1" applyFont="1" applyFill="1" applyBorder="1" applyAlignment="1">
      <alignment horizontal="center" vertical="center" wrapText="1"/>
    </xf>
    <xf numFmtId="0" fontId="2" fillId="2" borderId="36" xfId="62" applyFont="1" applyFill="1" applyBorder="1" applyAlignment="1">
      <alignment horizontal="center" vertical="center"/>
    </xf>
    <xf numFmtId="0" fontId="2" fillId="2" borderId="37" xfId="62" applyFont="1" applyFill="1" applyBorder="1" applyAlignment="1">
      <alignment horizontal="center" vertical="center"/>
    </xf>
    <xf numFmtId="0" fontId="2" fillId="2" borderId="1" xfId="62" applyNumberFormat="1" applyFont="1" applyFill="1" applyBorder="1" applyAlignment="1">
      <alignment horizontal="center" vertical="center" wrapText="1"/>
    </xf>
    <xf numFmtId="0" fontId="2" fillId="0" borderId="11" xfId="59" applyFont="1" applyFill="1" applyBorder="1" applyAlignment="1" applyProtection="1">
      <alignment horizontal="left"/>
    </xf>
    <xf numFmtId="0" fontId="2" fillId="0" borderId="0" xfId="59" applyFont="1" applyFill="1" applyBorder="1" applyProtection="1"/>
    <xf numFmtId="4" fontId="2" fillId="0" borderId="3" xfId="59" applyNumberFormat="1" applyFont="1" applyFill="1" applyBorder="1" applyProtection="1"/>
    <xf numFmtId="0" fontId="3" fillId="0" borderId="11" xfId="59" applyFont="1" applyFill="1" applyBorder="1" applyAlignment="1" applyProtection="1">
      <alignment horizontal="center"/>
    </xf>
    <xf numFmtId="0" fontId="3" fillId="0" borderId="0" xfId="59" applyFont="1" applyFill="1" applyBorder="1" applyAlignment="1" applyProtection="1">
      <alignment horizontal="left"/>
    </xf>
    <xf numFmtId="4" fontId="3" fillId="0" borderId="43" xfId="59" applyNumberFormat="1" applyFont="1" applyFill="1" applyBorder="1" applyProtection="1"/>
    <xf numFmtId="4" fontId="2" fillId="0" borderId="43" xfId="59" applyNumberFormat="1" applyFont="1" applyFill="1" applyBorder="1" applyProtection="1"/>
    <xf numFmtId="0" fontId="3" fillId="0" borderId="36" xfId="59" applyFont="1" applyFill="1" applyBorder="1" applyAlignment="1" applyProtection="1">
      <alignment horizontal="center"/>
    </xf>
    <xf numFmtId="0" fontId="3" fillId="0" borderId="19" xfId="59" applyFont="1" applyFill="1" applyBorder="1" applyAlignment="1" applyProtection="1">
      <alignment horizontal="left"/>
    </xf>
    <xf numFmtId="0" fontId="3" fillId="0" borderId="36" xfId="59" applyFont="1" applyFill="1" applyBorder="1" applyProtection="1">
      <protection locked="0"/>
    </xf>
    <xf numFmtId="0" fontId="2" fillId="0" borderId="19" xfId="59" applyFont="1" applyFill="1" applyBorder="1" applyAlignment="1" applyProtection="1">
      <alignment horizontal="left"/>
      <protection locked="0"/>
    </xf>
    <xf numFmtId="4" fontId="2" fillId="0" borderId="1" xfId="59" applyNumberFormat="1" applyFont="1" applyFill="1" applyBorder="1" applyProtection="1"/>
    <xf numFmtId="43" fontId="7" fillId="0" borderId="0" xfId="59" applyNumberFormat="1" applyProtection="1">
      <protection locked="0"/>
    </xf>
    <xf numFmtId="0" fontId="3" fillId="0" borderId="0" xfId="59" applyFont="1" applyBorder="1" applyProtection="1"/>
    <xf numFmtId="0" fontId="3" fillId="0" borderId="3" xfId="59" applyFont="1" applyBorder="1" applyProtection="1">
      <protection locked="0"/>
    </xf>
    <xf numFmtId="43" fontId="3" fillId="0" borderId="43" xfId="58" applyFont="1" applyBorder="1" applyProtection="1"/>
    <xf numFmtId="43" fontId="3" fillId="0" borderId="43" xfId="58" applyFont="1" applyFill="1" applyBorder="1" applyProtection="1"/>
    <xf numFmtId="0" fontId="3" fillId="0" borderId="19" xfId="59" applyFont="1" applyBorder="1" applyProtection="1"/>
    <xf numFmtId="0" fontId="2" fillId="0" borderId="36" xfId="59" applyFont="1" applyFill="1" applyBorder="1" applyProtection="1">
      <protection locked="0"/>
    </xf>
    <xf numFmtId="43" fontId="2" fillId="0" borderId="1" xfId="58" applyFont="1" applyFill="1" applyBorder="1" applyProtection="1"/>
    <xf numFmtId="0" fontId="2" fillId="0" borderId="0" xfId="62" applyFont="1" applyFill="1" applyBorder="1" applyAlignment="1" applyProtection="1">
      <alignment horizontal="center" vertical="center" wrapText="1"/>
      <protection locked="0"/>
    </xf>
    <xf numFmtId="0" fontId="7" fillId="0" borderId="34" xfId="59" applyBorder="1" applyProtection="1">
      <protection locked="0"/>
    </xf>
    <xf numFmtId="0" fontId="3" fillId="0" borderId="33" xfId="62" applyFont="1" applyFill="1" applyBorder="1" applyAlignment="1">
      <alignment horizontal="center" vertical="center"/>
    </xf>
    <xf numFmtId="4" fontId="3" fillId="0" borderId="3" xfId="62" applyNumberFormat="1" applyFont="1" applyFill="1" applyBorder="1" applyAlignment="1">
      <alignment horizontal="center" vertical="center" wrapText="1"/>
    </xf>
    <xf numFmtId="0" fontId="7" fillId="0" borderId="11" xfId="59" applyBorder="1" applyProtection="1">
      <protection locked="0"/>
    </xf>
    <xf numFmtId="0" fontId="3" fillId="0" borderId="35" xfId="59" applyFont="1" applyFill="1" applyBorder="1" applyProtection="1">
      <protection locked="0"/>
    </xf>
    <xf numFmtId="0" fontId="7" fillId="0" borderId="11" xfId="59" applyFill="1" applyBorder="1" applyProtection="1">
      <protection locked="0"/>
    </xf>
    <xf numFmtId="0" fontId="3" fillId="0" borderId="37" xfId="59" applyFont="1" applyFill="1" applyBorder="1" applyProtection="1">
      <protection locked="0"/>
    </xf>
    <xf numFmtId="4" fontId="3" fillId="0" borderId="31" xfId="59" applyNumberFormat="1" applyFont="1" applyFill="1" applyBorder="1" applyProtection="1">
      <protection locked="0"/>
    </xf>
    <xf numFmtId="0" fontId="7" fillId="0" borderId="2" xfId="59" applyBorder="1" applyProtection="1">
      <protection locked="0"/>
    </xf>
    <xf numFmtId="0" fontId="2" fillId="0" borderId="10" xfId="59" applyFont="1" applyFill="1" applyBorder="1" applyAlignment="1" applyProtection="1">
      <alignment horizontal="left"/>
      <protection locked="0"/>
    </xf>
    <xf numFmtId="4" fontId="7" fillId="0" borderId="0" xfId="59" applyNumberFormat="1" applyProtection="1">
      <protection locked="0"/>
    </xf>
    <xf numFmtId="0" fontId="7" fillId="0" borderId="12" xfId="59" applyBorder="1" applyProtection="1">
      <protection locked="0"/>
    </xf>
    <xf numFmtId="4" fontId="7" fillId="0" borderId="3" xfId="59" applyNumberFormat="1" applyBorder="1" applyProtection="1">
      <protection locked="0"/>
    </xf>
    <xf numFmtId="0" fontId="7" fillId="0" borderId="0" xfId="59" applyBorder="1" applyProtection="1">
      <protection locked="0"/>
    </xf>
    <xf numFmtId="4" fontId="7" fillId="0" borderId="43" xfId="59" applyNumberFormat="1" applyBorder="1" applyProtection="1">
      <protection locked="0"/>
    </xf>
    <xf numFmtId="4" fontId="7" fillId="0" borderId="43" xfId="59" applyNumberFormat="1" applyBorder="1" applyProtection="1"/>
    <xf numFmtId="4" fontId="7" fillId="0" borderId="31" xfId="59" applyNumberFormat="1" applyBorder="1" applyProtection="1">
      <protection locked="0"/>
    </xf>
    <xf numFmtId="0" fontId="7" fillId="0" borderId="0" xfId="59" applyBorder="1" applyAlignment="1" applyProtection="1">
      <alignment wrapText="1"/>
      <protection locked="0"/>
    </xf>
    <xf numFmtId="4" fontId="7" fillId="0" borderId="43" xfId="59" applyNumberFormat="1" applyBorder="1" applyAlignment="1" applyProtection="1">
      <alignment vertical="center"/>
    </xf>
    <xf numFmtId="0" fontId="7" fillId="0" borderId="36" xfId="59" applyBorder="1" applyProtection="1">
      <protection locked="0"/>
    </xf>
    <xf numFmtId="0" fontId="7" fillId="0" borderId="19" xfId="59" applyBorder="1" applyProtection="1">
      <protection locked="0"/>
    </xf>
    <xf numFmtId="0" fontId="7" fillId="0" borderId="0" xfId="59" applyFont="1" applyProtection="1">
      <protection locked="0"/>
    </xf>
    <xf numFmtId="0" fontId="3" fillId="0" borderId="11" xfId="59" applyFont="1" applyFill="1" applyBorder="1" applyAlignment="1">
      <alignment horizontal="left" vertical="center"/>
    </xf>
    <xf numFmtId="0" fontId="3" fillId="0" borderId="0" xfId="59" applyFont="1" applyFill="1" applyBorder="1" applyAlignment="1">
      <alignment wrapText="1"/>
    </xf>
    <xf numFmtId="4" fontId="3" fillId="0" borderId="3" xfId="59" applyNumberFormat="1" applyFont="1" applyFill="1" applyBorder="1" applyProtection="1">
      <protection locked="0"/>
    </xf>
    <xf numFmtId="0" fontId="2" fillId="0" borderId="11" xfId="59" applyFont="1" applyFill="1" applyBorder="1" applyAlignment="1">
      <alignment horizontal="left" vertical="center"/>
    </xf>
    <xf numFmtId="0" fontId="2" fillId="0" borderId="0" xfId="59" applyFont="1" applyFill="1" applyBorder="1" applyAlignment="1">
      <alignment wrapText="1"/>
    </xf>
    <xf numFmtId="0" fontId="2" fillId="0" borderId="11" xfId="59" applyFont="1" applyFill="1" applyBorder="1" applyAlignment="1">
      <alignment horizontal="center" vertical="center"/>
    </xf>
    <xf numFmtId="0" fontId="3" fillId="0" borderId="0" xfId="59" applyFont="1" applyFill="1" applyBorder="1" applyAlignment="1">
      <alignment horizontal="left" wrapText="1"/>
    </xf>
    <xf numFmtId="0" fontId="3" fillId="0" borderId="11" xfId="59" applyFont="1" applyFill="1" applyBorder="1" applyAlignment="1">
      <alignment horizontal="center" vertical="center"/>
    </xf>
    <xf numFmtId="0" fontId="2" fillId="0" borderId="0" xfId="59" applyFont="1" applyFill="1" applyBorder="1" applyAlignment="1">
      <alignment horizontal="left" wrapText="1"/>
    </xf>
    <xf numFmtId="0" fontId="2" fillId="0" borderId="2" xfId="59" applyFont="1" applyFill="1" applyBorder="1" applyProtection="1">
      <protection locked="0"/>
    </xf>
    <xf numFmtId="0" fontId="7" fillId="0" borderId="0" xfId="59" applyFont="1" applyFill="1" applyProtection="1">
      <protection locked="0"/>
    </xf>
    <xf numFmtId="0" fontId="2" fillId="2" borderId="2" xfId="59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59" applyNumberFormat="1" applyFont="1" applyFill="1" applyBorder="1" applyAlignment="1" applyProtection="1">
      <alignment horizontal="center" vertical="center" wrapText="1"/>
      <protection locked="0"/>
    </xf>
    <xf numFmtId="0" fontId="2" fillId="2" borderId="13" xfId="59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59" applyNumberFormat="1" applyFont="1" applyFill="1" applyBorder="1" applyAlignment="1" applyProtection="1">
      <alignment horizontal="center" vertical="center" wrapText="1"/>
      <protection locked="0"/>
    </xf>
    <xf numFmtId="166" fontId="2" fillId="2" borderId="34" xfId="2" applyNumberFormat="1" applyFont="1" applyFill="1" applyBorder="1" applyAlignment="1">
      <alignment horizontal="center" vertical="center" wrapText="1"/>
    </xf>
    <xf numFmtId="166" fontId="2" fillId="2" borderId="2" xfId="2" applyNumberFormat="1" applyFont="1" applyFill="1" applyBorder="1" applyAlignment="1">
      <alignment horizontal="center" vertical="center" wrapText="1"/>
    </xf>
    <xf numFmtId="166" fontId="2" fillId="2" borderId="36" xfId="2" applyNumberFormat="1" applyFont="1" applyFill="1" applyBorder="1" applyAlignment="1">
      <alignment horizontal="center" vertical="center" wrapText="1"/>
    </xf>
    <xf numFmtId="166" fontId="2" fillId="2" borderId="2" xfId="2" applyNumberFormat="1" applyFont="1" applyFill="1" applyBorder="1" applyAlignment="1" applyProtection="1">
      <alignment horizontal="center" vertical="center"/>
      <protection locked="0"/>
    </xf>
    <xf numFmtId="166" fontId="2" fillId="2" borderId="10" xfId="2" applyNumberFormat="1" applyFont="1" applyFill="1" applyBorder="1" applyAlignment="1" applyProtection="1">
      <alignment horizontal="center" vertical="center"/>
      <protection locked="0"/>
    </xf>
    <xf numFmtId="166" fontId="2" fillId="2" borderId="13" xfId="2" applyNumberFormat="1" applyFont="1" applyFill="1" applyBorder="1" applyAlignment="1" applyProtection="1">
      <alignment horizontal="center" vertical="center"/>
      <protection locked="0"/>
    </xf>
    <xf numFmtId="0" fontId="3" fillId="0" borderId="1" xfId="59" applyNumberFormat="1" applyFont="1" applyFill="1" applyBorder="1" applyAlignment="1" applyProtection="1">
      <alignment horizontal="left"/>
      <protection locked="0"/>
    </xf>
    <xf numFmtId="4" fontId="3" fillId="0" borderId="1" xfId="59" applyNumberFormat="1" applyFont="1" applyFill="1" applyBorder="1" applyAlignment="1" applyProtection="1">
      <alignment horizontal="right"/>
      <protection locked="0"/>
    </xf>
    <xf numFmtId="0" fontId="55" fillId="0" borderId="0" xfId="59" applyNumberFormat="1" applyFont="1" applyFill="1" applyBorder="1"/>
    <xf numFmtId="4" fontId="2" fillId="0" borderId="1" xfId="59" applyNumberFormat="1" applyFont="1" applyFill="1" applyBorder="1" applyAlignment="1" applyProtection="1">
      <alignment horizontal="right"/>
      <protection locked="0"/>
    </xf>
    <xf numFmtId="0" fontId="2" fillId="0" borderId="10" xfId="59" applyNumberFormat="1" applyFont="1" applyFill="1" applyBorder="1" applyAlignment="1" applyProtection="1">
      <alignment horizontal="left"/>
      <protection locked="0"/>
    </xf>
    <xf numFmtId="4" fontId="2" fillId="0" borderId="10" xfId="59" applyNumberFormat="1" applyFont="1" applyFill="1" applyBorder="1" applyAlignment="1" applyProtection="1">
      <alignment horizontal="right"/>
      <protection locked="0"/>
    </xf>
    <xf numFmtId="166" fontId="2" fillId="2" borderId="2" xfId="2" applyNumberFormat="1" applyFont="1" applyFill="1" applyBorder="1" applyAlignment="1">
      <alignment horizontal="center" vertical="center" wrapText="1"/>
    </xf>
    <xf numFmtId="166" fontId="2" fillId="2" borderId="10" xfId="2" applyNumberFormat="1" applyFont="1" applyFill="1" applyBorder="1" applyAlignment="1">
      <alignment horizontal="center" vertical="center" wrapText="1"/>
    </xf>
    <xf numFmtId="166" fontId="2" fillId="2" borderId="13" xfId="2" applyNumberFormat="1" applyFont="1" applyFill="1" applyBorder="1" applyAlignment="1">
      <alignment horizontal="center" vertical="center" wrapText="1"/>
    </xf>
    <xf numFmtId="0" fontId="3" fillId="0" borderId="1" xfId="59" applyNumberFormat="1" applyFont="1" applyFill="1" applyBorder="1" applyAlignment="1" applyProtection="1">
      <alignment horizontal="center"/>
      <protection locked="0"/>
    </xf>
    <xf numFmtId="0" fontId="3" fillId="0" borderId="0" xfId="59" applyNumberFormat="1" applyFont="1" applyFill="1" applyBorder="1" applyProtection="1">
      <protection locked="0"/>
    </xf>
    <xf numFmtId="0" fontId="2" fillId="2" borderId="1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63" applyNumberFormat="1" applyFont="1" applyFill="1" applyBorder="1" applyProtection="1">
      <protection locked="0"/>
    </xf>
    <xf numFmtId="0" fontId="2" fillId="0" borderId="10" xfId="63" applyNumberFormat="1" applyFont="1" applyFill="1" applyBorder="1" applyAlignment="1" applyProtection="1">
      <alignment horizontal="center" vertical="center" wrapText="1"/>
      <protection locked="0"/>
    </xf>
    <xf numFmtId="166" fontId="2" fillId="2" borderId="1" xfId="2" applyNumberFormat="1" applyFont="1" applyFill="1" applyBorder="1" applyAlignment="1" applyProtection="1">
      <alignment horizontal="center" vertical="center"/>
      <protection locked="0"/>
    </xf>
    <xf numFmtId="166" fontId="3" fillId="0" borderId="1" xfId="2" applyNumberFormat="1" applyFont="1" applyFill="1" applyBorder="1" applyAlignment="1" applyProtection="1">
      <alignment horizontal="center" vertical="center"/>
      <protection locked="0"/>
    </xf>
    <xf numFmtId="4" fontId="3" fillId="0" borderId="1" xfId="2" applyNumberFormat="1" applyFont="1" applyFill="1" applyBorder="1" applyAlignment="1" applyProtection="1">
      <alignment horizontal="center" vertical="center"/>
      <protection locked="0"/>
    </xf>
    <xf numFmtId="0" fontId="57" fillId="0" borderId="0" xfId="0" applyNumberFormat="1" applyFont="1" applyFill="1" applyBorder="1"/>
    <xf numFmtId="4" fontId="3" fillId="0" borderId="1" xfId="63" applyNumberFormat="1" applyFont="1" applyFill="1" applyBorder="1" applyAlignment="1" applyProtection="1">
      <alignment horizontal="right"/>
      <protection locked="0"/>
    </xf>
    <xf numFmtId="0" fontId="3" fillId="0" borderId="1" xfId="63" applyNumberFormat="1" applyFont="1" applyFill="1" applyBorder="1" applyAlignment="1" applyProtection="1">
      <alignment horizontal="left"/>
      <protection locked="0"/>
    </xf>
    <xf numFmtId="0" fontId="3" fillId="0" borderId="1" xfId="63" applyNumberFormat="1" applyFont="1" applyFill="1" applyBorder="1" applyAlignment="1" applyProtection="1">
      <alignment horizontal="center"/>
      <protection locked="0"/>
    </xf>
    <xf numFmtId="4" fontId="2" fillId="0" borderId="1" xfId="63" applyNumberFormat="1" applyFont="1" applyFill="1" applyBorder="1" applyAlignment="1" applyProtection="1">
      <alignment horizontal="right"/>
      <protection locked="0"/>
    </xf>
    <xf numFmtId="0" fontId="2" fillId="0" borderId="10" xfId="63" applyNumberFormat="1" applyFont="1" applyFill="1" applyBorder="1" applyAlignment="1" applyProtection="1">
      <alignment horizontal="left"/>
      <protection locked="0"/>
    </xf>
    <xf numFmtId="4" fontId="2" fillId="0" borderId="10" xfId="63" applyNumberFormat="1" applyFont="1" applyFill="1" applyBorder="1" applyAlignment="1" applyProtection="1">
      <alignment horizontal="right"/>
      <protection locked="0"/>
    </xf>
    <xf numFmtId="166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3" applyNumberFormat="1" applyFont="1" applyFill="1" applyBorder="1" applyAlignment="1" applyProtection="1">
      <alignment horizontal="left"/>
      <protection locked="0"/>
    </xf>
    <xf numFmtId="4" fontId="7" fillId="0" borderId="0" xfId="63" applyNumberFormat="1" applyFont="1" applyFill="1" applyBorder="1" applyProtection="1"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 wrapText="1"/>
    </xf>
    <xf numFmtId="4" fontId="2" fillId="0" borderId="33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indent="1"/>
    </xf>
    <xf numFmtId="4" fontId="3" fillId="0" borderId="43" xfId="0" applyNumberFormat="1" applyFont="1" applyFill="1" applyBorder="1" applyAlignment="1">
      <alignment vertical="center" wrapText="1"/>
    </xf>
    <xf numFmtId="4" fontId="3" fillId="0" borderId="35" xfId="0" applyNumberFormat="1" applyFont="1" applyFill="1" applyBorder="1" applyAlignment="1">
      <alignment vertical="center" wrapText="1"/>
    </xf>
    <xf numFmtId="43" fontId="3" fillId="0" borderId="43" xfId="12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4" fontId="2" fillId="0" borderId="35" xfId="0" applyNumberFormat="1" applyFont="1" applyFill="1" applyBorder="1" applyAlignment="1">
      <alignment vertical="center" wrapText="1"/>
    </xf>
    <xf numFmtId="0" fontId="2" fillId="0" borderId="36" xfId="64" applyFont="1" applyBorder="1" applyAlignment="1">
      <alignment horizontal="left" vertical="center"/>
    </xf>
    <xf numFmtId="4" fontId="2" fillId="0" borderId="31" xfId="0" applyNumberFormat="1" applyFont="1" applyFill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0" fontId="2" fillId="0" borderId="0" xfId="64" applyFont="1" applyBorder="1" applyAlignment="1">
      <alignment horizontal="left" vertical="center"/>
    </xf>
    <xf numFmtId="4" fontId="2" fillId="0" borderId="0" xfId="0" applyNumberFormat="1" applyFont="1" applyFill="1" applyBorder="1" applyAlignment="1">
      <alignment vertical="center" wrapText="1"/>
    </xf>
    <xf numFmtId="0" fontId="10" fillId="0" borderId="34" xfId="0" applyFont="1" applyBorder="1"/>
    <xf numFmtId="0" fontId="7" fillId="0" borderId="11" xfId="0" applyFont="1" applyBorder="1" applyAlignment="1">
      <alignment horizontal="left" indent="1"/>
    </xf>
    <xf numFmtId="4" fontId="7" fillId="0" borderId="43" xfId="0" applyNumberFormat="1" applyFont="1" applyBorder="1"/>
    <xf numFmtId="4" fontId="7" fillId="0" borderId="35" xfId="0" applyNumberFormat="1" applyFont="1" applyBorder="1"/>
    <xf numFmtId="0" fontId="10" fillId="0" borderId="11" xfId="0" applyFont="1" applyBorder="1"/>
    <xf numFmtId="4" fontId="10" fillId="0" borderId="43" xfId="0" applyNumberFormat="1" applyFont="1" applyBorder="1"/>
    <xf numFmtId="4" fontId="10" fillId="0" borderId="35" xfId="0" applyNumberFormat="1" applyFont="1" applyBorder="1"/>
    <xf numFmtId="0" fontId="10" fillId="0" borderId="36" xfId="0" applyFont="1" applyBorder="1"/>
    <xf numFmtId="4" fontId="10" fillId="0" borderId="31" xfId="0" applyNumberFormat="1" applyFont="1" applyBorder="1"/>
    <xf numFmtId="4" fontId="10" fillId="0" borderId="37" xfId="0" applyNumberFormat="1" applyFont="1" applyBorder="1"/>
    <xf numFmtId="0" fontId="2" fillId="0" borderId="2" xfId="64" applyFont="1" applyBorder="1" applyAlignment="1">
      <alignment horizontal="left" vertical="center" wrapText="1"/>
    </xf>
    <xf numFmtId="0" fontId="2" fillId="0" borderId="10" xfId="64" applyFont="1" applyBorder="1" applyAlignment="1">
      <alignment horizontal="left" vertical="center" wrapText="1"/>
    </xf>
    <xf numFmtId="0" fontId="2" fillId="0" borderId="13" xfId="64" applyFont="1" applyBorder="1" applyAlignment="1">
      <alignment horizontal="left" vertical="center" wrapText="1"/>
    </xf>
    <xf numFmtId="0" fontId="0" fillId="0" borderId="0" xfId="0"/>
    <xf numFmtId="0" fontId="7" fillId="0" borderId="0" xfId="0" applyFont="1" applyProtection="1">
      <protection locked="0"/>
    </xf>
    <xf numFmtId="0" fontId="2" fillId="2" borderId="12" xfId="62" applyFont="1" applyFill="1" applyBorder="1" applyAlignment="1">
      <alignment horizontal="center" vertical="center"/>
    </xf>
    <xf numFmtId="0" fontId="2" fillId="2" borderId="0" xfId="62" applyFont="1" applyFill="1" applyBorder="1" applyAlignment="1">
      <alignment horizontal="center" vertical="center"/>
    </xf>
    <xf numFmtId="4" fontId="2" fillId="2" borderId="13" xfId="62" applyNumberFormat="1" applyFont="1" applyFill="1" applyBorder="1" applyAlignment="1">
      <alignment horizontal="center" vertical="center" wrapText="1"/>
    </xf>
    <xf numFmtId="4" fontId="2" fillId="2" borderId="2" xfId="62" applyNumberFormat="1" applyFont="1" applyFill="1" applyBorder="1" applyAlignment="1">
      <alignment horizontal="center" vertical="center" wrapText="1"/>
    </xf>
    <xf numFmtId="0" fontId="2" fillId="2" borderId="19" xfId="62" applyFont="1" applyFill="1" applyBorder="1" applyAlignment="1">
      <alignment horizontal="center" vertical="center"/>
    </xf>
    <xf numFmtId="0" fontId="7" fillId="0" borderId="34" xfId="0" applyFont="1" applyBorder="1" applyProtection="1">
      <protection locked="0"/>
    </xf>
    <xf numFmtId="0" fontId="2" fillId="0" borderId="12" xfId="62" applyFont="1" applyFill="1" applyBorder="1" applyAlignment="1">
      <alignment horizontal="center" vertical="center"/>
    </xf>
    <xf numFmtId="0" fontId="2" fillId="0" borderId="3" xfId="62" applyNumberFormat="1" applyFont="1" applyFill="1" applyBorder="1" applyAlignment="1">
      <alignment horizontal="center" vertical="center" wrapText="1"/>
    </xf>
    <xf numFmtId="0" fontId="3" fillId="0" borderId="0" xfId="62" applyFont="1" applyFill="1" applyBorder="1" applyAlignment="1" applyProtection="1"/>
    <xf numFmtId="0" fontId="2" fillId="0" borderId="0" xfId="4" applyFont="1" applyFill="1" applyBorder="1" applyAlignment="1" applyProtection="1">
      <alignment horizontal="center" vertical="top"/>
      <protection hidden="1"/>
    </xf>
    <xf numFmtId="4" fontId="2" fillId="0" borderId="43" xfId="0" applyNumberFormat="1" applyFont="1" applyFill="1" applyBorder="1" applyAlignment="1" applyProtection="1">
      <alignment horizontal="right"/>
      <protection locked="0"/>
    </xf>
    <xf numFmtId="0" fontId="7" fillId="0" borderId="11" xfId="0" applyFont="1" applyBorder="1" applyProtection="1">
      <protection locked="0"/>
    </xf>
    <xf numFmtId="0" fontId="3" fillId="0" borderId="0" xfId="4" applyFont="1" applyFill="1" applyBorder="1" applyAlignment="1" applyProtection="1">
      <alignment horizontal="left" vertical="top"/>
      <protection hidden="1"/>
    </xf>
    <xf numFmtId="0" fontId="2" fillId="0" borderId="0" xfId="0" applyFont="1" applyFill="1" applyBorder="1" applyAlignment="1" applyProtection="1">
      <alignment horizontal="left"/>
    </xf>
    <xf numFmtId="4" fontId="2" fillId="0" borderId="43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4" fontId="3" fillId="0" borderId="43" xfId="0" applyNumberFormat="1" applyFont="1" applyFill="1" applyBorder="1" applyProtection="1">
      <protection locked="0"/>
    </xf>
    <xf numFmtId="0" fontId="7" fillId="0" borderId="36" xfId="0" applyFont="1" applyBorder="1" applyProtection="1">
      <protection locked="0"/>
    </xf>
    <xf numFmtId="0" fontId="3" fillId="0" borderId="19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left"/>
    </xf>
    <xf numFmtId="4" fontId="3" fillId="0" borderId="31" xfId="0" applyNumberFormat="1" applyFont="1" applyFill="1" applyBorder="1" applyProtection="1">
      <protection locked="0"/>
    </xf>
    <xf numFmtId="0" fontId="7" fillId="0" borderId="2" xfId="0" applyFont="1" applyBorder="1" applyProtection="1">
      <protection locked="0"/>
    </xf>
    <xf numFmtId="0" fontId="2" fillId="0" borderId="19" xfId="0" applyFont="1" applyFill="1" applyBorder="1" applyProtection="1">
      <protection locked="0"/>
    </xf>
    <xf numFmtId="0" fontId="2" fillId="0" borderId="19" xfId="0" applyFont="1" applyFill="1" applyBorder="1" applyAlignment="1" applyProtection="1">
      <alignment horizontal="left" indent="1"/>
      <protection locked="0"/>
    </xf>
    <xf numFmtId="4" fontId="2" fillId="0" borderId="31" xfId="0" applyNumberFormat="1" applyFont="1" applyFill="1" applyBorder="1" applyProtection="1">
      <protection locked="0"/>
    </xf>
    <xf numFmtId="0" fontId="12" fillId="0" borderId="0" xfId="0" applyFont="1" applyProtection="1">
      <protection locked="0"/>
    </xf>
    <xf numFmtId="4" fontId="7" fillId="0" borderId="0" xfId="0" applyNumberFormat="1" applyFont="1" applyProtection="1">
      <protection locked="0"/>
    </xf>
  </cellXfs>
  <cellStyles count="65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1" xfId="16" builtinId="16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Millares 3" xfId="58"/>
    <cellStyle name="Millares 4" xfId="60"/>
    <cellStyle name="Moneda 2" xfId="61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2 3 2" xfId="64"/>
    <cellStyle name="Normal 2 4" xfId="63"/>
    <cellStyle name="Normal 3" xfId="6"/>
    <cellStyle name="Normal 3 2" xfId="7"/>
    <cellStyle name="Normal 3 2 2" xfId="57"/>
    <cellStyle name="Normal 3 3" xfId="56"/>
    <cellStyle name="Normal 3 4" xfId="62"/>
    <cellStyle name="Normal 4" xfId="8"/>
    <cellStyle name="Normal 5" xfId="9"/>
    <cellStyle name="Normal 56" xfId="10"/>
    <cellStyle name="Normal 6" xfId="59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CONTABILIDAD\Cuenta%20Publica%202018\JAPAMI%20INFORMACION%20FINANCIERA%203ER%20TRIM%202018\JAPAMI%20INF%20FIN%20SEP%202018\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CONTABILIDAD\Cuenta%20Publica%202018\JAPAMI%20INFORMACION%20FINANCIERA%202DOTRIM%202018\JAPAMI%20INF%20FINANCIERA%202DO%20TRIM%202018\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Normal="100" workbookViewId="0">
      <selection activeCell="D9" sqref="D9"/>
    </sheetView>
  </sheetViews>
  <sheetFormatPr baseColWidth="10" defaultColWidth="9.33203125" defaultRowHeight="10.199999999999999"/>
  <cols>
    <col min="1" max="1" width="1.44140625" style="262" customWidth="1"/>
    <col min="2" max="2" width="66.77734375" style="227" customWidth="1"/>
    <col min="3" max="4" width="20.109375" style="227" customWidth="1"/>
    <col min="5" max="5" width="11.109375" style="227" bestFit="1" customWidth="1"/>
    <col min="6" max="6" width="9.88671875" style="227" bestFit="1" customWidth="1"/>
    <col min="7" max="7" width="10.88671875" style="227" bestFit="1" customWidth="1"/>
    <col min="8" max="16384" width="9.33203125" style="227"/>
  </cols>
  <sheetData>
    <row r="1" spans="1:5" ht="39.9" customHeight="1">
      <c r="A1" s="224" t="s">
        <v>603</v>
      </c>
      <c r="B1" s="225"/>
      <c r="C1" s="225"/>
      <c r="D1" s="226"/>
    </row>
    <row r="2" spans="1:5">
      <c r="A2" s="228"/>
      <c r="B2" s="229"/>
      <c r="C2" s="230">
        <v>2021</v>
      </c>
      <c r="D2" s="231">
        <v>2020</v>
      </c>
    </row>
    <row r="3" spans="1:5" s="236" customFormat="1">
      <c r="A3" s="232" t="s">
        <v>604</v>
      </c>
      <c r="B3" s="233"/>
      <c r="C3" s="234"/>
      <c r="D3" s="235"/>
    </row>
    <row r="4" spans="1:5">
      <c r="A4" s="237" t="s">
        <v>605</v>
      </c>
      <c r="B4" s="236"/>
      <c r="C4" s="162">
        <v>464131678.93000001</v>
      </c>
      <c r="D4" s="238">
        <v>455931767.92000002</v>
      </c>
    </row>
    <row r="5" spans="1:5">
      <c r="A5" s="239"/>
      <c r="B5" s="240" t="s">
        <v>10</v>
      </c>
      <c r="C5" s="241">
        <v>0</v>
      </c>
      <c r="D5" s="242">
        <v>0</v>
      </c>
    </row>
    <row r="6" spans="1:5">
      <c r="A6" s="239"/>
      <c r="B6" s="240" t="s">
        <v>19</v>
      </c>
      <c r="C6" s="241">
        <v>0</v>
      </c>
      <c r="D6" s="242">
        <v>0</v>
      </c>
    </row>
    <row r="7" spans="1:5">
      <c r="A7" s="239"/>
      <c r="B7" s="240" t="s">
        <v>24</v>
      </c>
      <c r="C7" s="241">
        <v>0</v>
      </c>
      <c r="D7" s="242">
        <v>0</v>
      </c>
    </row>
    <row r="8" spans="1:5">
      <c r="A8" s="239"/>
      <c r="B8" s="240" t="s">
        <v>26</v>
      </c>
      <c r="C8" s="241">
        <v>0</v>
      </c>
      <c r="D8" s="242">
        <v>0</v>
      </c>
    </row>
    <row r="9" spans="1:5">
      <c r="A9" s="239"/>
      <c r="B9" s="240" t="s">
        <v>498</v>
      </c>
      <c r="C9" s="241">
        <v>20334354.800000001</v>
      </c>
      <c r="D9" s="242">
        <v>24381721.800000001</v>
      </c>
      <c r="E9" s="243"/>
    </row>
    <row r="10" spans="1:5">
      <c r="A10" s="239"/>
      <c r="B10" s="240" t="s">
        <v>500</v>
      </c>
      <c r="C10" s="241">
        <v>2492335.7599999998</v>
      </c>
      <c r="D10" s="242">
        <v>5459640.5</v>
      </c>
    </row>
    <row r="11" spans="1:5">
      <c r="A11" s="239"/>
      <c r="B11" s="240" t="s">
        <v>575</v>
      </c>
      <c r="C11" s="241">
        <v>441304988.37</v>
      </c>
      <c r="D11" s="242">
        <v>426090405.62</v>
      </c>
      <c r="E11" s="243"/>
    </row>
    <row r="12" spans="1:5" ht="34.5" customHeight="1">
      <c r="A12" s="244" t="s">
        <v>606</v>
      </c>
      <c r="B12" s="245"/>
      <c r="C12" s="162">
        <v>107583109.54000001</v>
      </c>
      <c r="D12" s="242">
        <v>112478429.17</v>
      </c>
    </row>
    <row r="13" spans="1:5" ht="20.399999999999999">
      <c r="A13" s="239"/>
      <c r="B13" s="246" t="s">
        <v>512</v>
      </c>
      <c r="C13" s="241">
        <v>107583109.54000001</v>
      </c>
      <c r="D13" s="242">
        <v>112478429.17</v>
      </c>
      <c r="E13" s="243"/>
    </row>
    <row r="14" spans="1:5">
      <c r="A14" s="239"/>
      <c r="B14" s="240" t="s">
        <v>607</v>
      </c>
      <c r="C14" s="241">
        <v>0</v>
      </c>
      <c r="D14" s="242">
        <v>0</v>
      </c>
    </row>
    <row r="15" spans="1:5">
      <c r="A15" s="237" t="s">
        <v>608</v>
      </c>
      <c r="B15" s="236"/>
      <c r="C15" s="162">
        <v>7122526.29</v>
      </c>
      <c r="D15" s="238">
        <v>6073624.5700000003</v>
      </c>
    </row>
    <row r="16" spans="1:5">
      <c r="A16" s="239"/>
      <c r="B16" s="240" t="s">
        <v>49</v>
      </c>
      <c r="C16" s="241">
        <v>0</v>
      </c>
      <c r="D16" s="242">
        <v>0</v>
      </c>
    </row>
    <row r="17" spans="1:7">
      <c r="A17" s="239"/>
      <c r="B17" s="240" t="s">
        <v>52</v>
      </c>
      <c r="C17" s="241">
        <v>0</v>
      </c>
      <c r="D17" s="242">
        <v>0</v>
      </c>
    </row>
    <row r="18" spans="1:7">
      <c r="A18" s="239"/>
      <c r="B18" s="240" t="s">
        <v>58</v>
      </c>
      <c r="C18" s="241">
        <v>0</v>
      </c>
      <c r="D18" s="242">
        <v>0</v>
      </c>
    </row>
    <row r="19" spans="1:7">
      <c r="A19" s="239"/>
      <c r="B19" s="240" t="s">
        <v>59</v>
      </c>
      <c r="C19" s="241">
        <v>0</v>
      </c>
      <c r="D19" s="242">
        <v>0</v>
      </c>
    </row>
    <row r="20" spans="1:7">
      <c r="A20" s="239"/>
      <c r="B20" s="240" t="s">
        <v>61</v>
      </c>
      <c r="C20" s="241">
        <v>7122526.29</v>
      </c>
      <c r="D20" s="242">
        <v>6073624.5700000003</v>
      </c>
    </row>
    <row r="21" spans="1:7">
      <c r="A21" s="239"/>
      <c r="B21" s="247"/>
      <c r="C21" s="248"/>
      <c r="D21" s="249"/>
    </row>
    <row r="22" spans="1:7">
      <c r="A22" s="250" t="s">
        <v>609</v>
      </c>
      <c r="B22" s="251"/>
      <c r="C22" s="162">
        <v>578837314.75999999</v>
      </c>
      <c r="D22" s="238">
        <v>574483821.65999997</v>
      </c>
      <c r="E22" s="243"/>
    </row>
    <row r="23" spans="1:7">
      <c r="A23" s="239"/>
      <c r="B23" s="233"/>
      <c r="C23" s="65"/>
      <c r="D23" s="252"/>
    </row>
    <row r="24" spans="1:7" s="236" customFormat="1">
      <c r="A24" s="232" t="s">
        <v>610</v>
      </c>
      <c r="B24" s="233"/>
      <c r="C24" s="65"/>
      <c r="D24" s="253"/>
    </row>
    <row r="25" spans="1:7">
      <c r="A25" s="237" t="s">
        <v>611</v>
      </c>
      <c r="B25" s="236"/>
      <c r="C25" s="162">
        <v>298093838.69999999</v>
      </c>
      <c r="D25" s="238">
        <v>278256625.54000002</v>
      </c>
      <c r="E25" s="243"/>
    </row>
    <row r="26" spans="1:7">
      <c r="A26" s="239"/>
      <c r="B26" s="240" t="s">
        <v>71</v>
      </c>
      <c r="C26" s="241">
        <v>115773650.05</v>
      </c>
      <c r="D26" s="242">
        <v>110856991.25</v>
      </c>
      <c r="E26" s="243"/>
    </row>
    <row r="27" spans="1:7">
      <c r="A27" s="239"/>
      <c r="B27" s="240" t="s">
        <v>78</v>
      </c>
      <c r="C27" s="241">
        <v>51046652.700000003</v>
      </c>
      <c r="D27" s="242">
        <v>45082764.57</v>
      </c>
      <c r="E27" s="243"/>
      <c r="G27" s="254"/>
    </row>
    <row r="28" spans="1:7">
      <c r="A28" s="239"/>
      <c r="B28" s="240" t="s">
        <v>88</v>
      </c>
      <c r="C28" s="241">
        <v>131273535.95</v>
      </c>
      <c r="D28" s="242">
        <v>122316869.72</v>
      </c>
      <c r="E28" s="243"/>
      <c r="G28" s="254"/>
    </row>
    <row r="29" spans="1:7">
      <c r="A29" s="237" t="s">
        <v>612</v>
      </c>
      <c r="B29" s="236"/>
      <c r="C29" s="162">
        <v>58465012.149999999</v>
      </c>
      <c r="D29" s="238">
        <v>1899195.52</v>
      </c>
      <c r="E29" s="243"/>
      <c r="G29" s="254"/>
    </row>
    <row r="30" spans="1:7">
      <c r="A30" s="239"/>
      <c r="B30" s="240" t="s">
        <v>99</v>
      </c>
      <c r="C30" s="241">
        <v>0</v>
      </c>
      <c r="D30" s="242">
        <v>0</v>
      </c>
    </row>
    <row r="31" spans="1:7">
      <c r="A31" s="239"/>
      <c r="B31" s="240" t="s">
        <v>102</v>
      </c>
      <c r="C31" s="241">
        <v>57393012.149999999</v>
      </c>
      <c r="D31" s="242">
        <v>0</v>
      </c>
    </row>
    <row r="32" spans="1:7">
      <c r="A32" s="239"/>
      <c r="B32" s="240" t="s">
        <v>43</v>
      </c>
      <c r="C32" s="241">
        <v>0</v>
      </c>
      <c r="D32" s="242">
        <v>0</v>
      </c>
    </row>
    <row r="33" spans="1:5">
      <c r="A33" s="239"/>
      <c r="B33" s="240" t="s">
        <v>44</v>
      </c>
      <c r="C33" s="241">
        <v>72000</v>
      </c>
      <c r="D33" s="242">
        <v>99195.520000000004</v>
      </c>
    </row>
    <row r="34" spans="1:5">
      <c r="A34" s="239"/>
      <c r="B34" s="240" t="s">
        <v>45</v>
      </c>
      <c r="C34" s="241">
        <v>0</v>
      </c>
      <c r="D34" s="242">
        <v>0</v>
      </c>
    </row>
    <row r="35" spans="1:5">
      <c r="A35" s="239"/>
      <c r="B35" s="240" t="s">
        <v>114</v>
      </c>
      <c r="C35" s="241">
        <v>0</v>
      </c>
      <c r="D35" s="242">
        <v>0</v>
      </c>
    </row>
    <row r="36" spans="1:5">
      <c r="A36" s="239"/>
      <c r="B36" s="240" t="s">
        <v>117</v>
      </c>
      <c r="C36" s="241">
        <v>0</v>
      </c>
      <c r="D36" s="242">
        <v>0</v>
      </c>
    </row>
    <row r="37" spans="1:5">
      <c r="A37" s="239"/>
      <c r="B37" s="240" t="s">
        <v>119</v>
      </c>
      <c r="C37" s="241">
        <v>1000000</v>
      </c>
      <c r="D37" s="242">
        <v>1800000</v>
      </c>
    </row>
    <row r="38" spans="1:5">
      <c r="A38" s="239"/>
      <c r="B38" s="240" t="s">
        <v>125</v>
      </c>
      <c r="C38" s="241">
        <v>0</v>
      </c>
      <c r="D38" s="242">
        <v>0</v>
      </c>
    </row>
    <row r="39" spans="1:5">
      <c r="A39" s="237" t="s">
        <v>613</v>
      </c>
      <c r="B39" s="236"/>
      <c r="C39" s="162">
        <v>4563.88</v>
      </c>
      <c r="D39" s="238">
        <v>231960.46</v>
      </c>
      <c r="E39" s="243"/>
    </row>
    <row r="40" spans="1:5">
      <c r="A40" s="239"/>
      <c r="B40" s="240" t="s">
        <v>38</v>
      </c>
      <c r="C40" s="241">
        <v>0</v>
      </c>
      <c r="D40" s="242">
        <v>0</v>
      </c>
    </row>
    <row r="41" spans="1:5">
      <c r="A41" s="239"/>
      <c r="B41" s="240" t="s">
        <v>39</v>
      </c>
      <c r="C41" s="241">
        <v>0</v>
      </c>
      <c r="D41" s="242">
        <v>0</v>
      </c>
    </row>
    <row r="42" spans="1:5">
      <c r="A42" s="239"/>
      <c r="B42" s="240" t="s">
        <v>40</v>
      </c>
      <c r="C42" s="241">
        <v>4563.88</v>
      </c>
      <c r="D42" s="242">
        <v>231960.46</v>
      </c>
    </row>
    <row r="43" spans="1:5">
      <c r="A43" s="237" t="s">
        <v>614</v>
      </c>
      <c r="B43" s="236"/>
      <c r="C43" s="162">
        <v>0</v>
      </c>
      <c r="D43" s="238">
        <v>0</v>
      </c>
    </row>
    <row r="44" spans="1:5">
      <c r="A44" s="239"/>
      <c r="B44" s="240" t="s">
        <v>136</v>
      </c>
      <c r="C44" s="241">
        <v>0</v>
      </c>
      <c r="D44" s="242">
        <v>0</v>
      </c>
    </row>
    <row r="45" spans="1:5">
      <c r="A45" s="239"/>
      <c r="B45" s="240" t="s">
        <v>139</v>
      </c>
      <c r="C45" s="241">
        <v>0</v>
      </c>
      <c r="D45" s="242">
        <v>0</v>
      </c>
    </row>
    <row r="46" spans="1:5">
      <c r="A46" s="239"/>
      <c r="B46" s="240" t="s">
        <v>142</v>
      </c>
      <c r="C46" s="241">
        <v>0</v>
      </c>
      <c r="D46" s="242">
        <v>0</v>
      </c>
    </row>
    <row r="47" spans="1:5">
      <c r="A47" s="239"/>
      <c r="B47" s="240" t="s">
        <v>145</v>
      </c>
      <c r="C47" s="241">
        <v>0</v>
      </c>
      <c r="D47" s="242">
        <v>0</v>
      </c>
    </row>
    <row r="48" spans="1:5">
      <c r="A48" s="239"/>
      <c r="B48" s="240" t="s">
        <v>146</v>
      </c>
      <c r="C48" s="241">
        <v>0</v>
      </c>
      <c r="D48" s="242">
        <v>0</v>
      </c>
    </row>
    <row r="49" spans="1:9">
      <c r="A49" s="237" t="s">
        <v>615</v>
      </c>
      <c r="B49" s="236"/>
      <c r="C49" s="162">
        <v>75046269.959999993</v>
      </c>
      <c r="D49" s="238">
        <v>140301541.11000001</v>
      </c>
      <c r="E49" s="243"/>
    </row>
    <row r="50" spans="1:9">
      <c r="A50" s="239"/>
      <c r="B50" s="240" t="s">
        <v>150</v>
      </c>
      <c r="C50" s="241">
        <v>57920302.469999999</v>
      </c>
      <c r="D50" s="242">
        <v>117358200.65000001</v>
      </c>
    </row>
    <row r="51" spans="1:9">
      <c r="A51" s="239"/>
      <c r="B51" s="240" t="s">
        <v>159</v>
      </c>
      <c r="C51" s="241">
        <v>0</v>
      </c>
      <c r="D51" s="242">
        <v>0</v>
      </c>
    </row>
    <row r="52" spans="1:9">
      <c r="A52" s="239"/>
      <c r="B52" s="240" t="s">
        <v>162</v>
      </c>
      <c r="C52" s="241">
        <v>0</v>
      </c>
      <c r="D52" s="242">
        <v>0</v>
      </c>
    </row>
    <row r="53" spans="1:9">
      <c r="A53" s="239"/>
      <c r="B53" s="240" t="s">
        <v>168</v>
      </c>
      <c r="C53" s="241">
        <v>0</v>
      </c>
      <c r="D53" s="242">
        <v>0</v>
      </c>
    </row>
    <row r="54" spans="1:9">
      <c r="A54" s="239"/>
      <c r="B54" s="240" t="s">
        <v>169</v>
      </c>
      <c r="C54" s="241">
        <v>0</v>
      </c>
      <c r="D54" s="242">
        <v>0</v>
      </c>
    </row>
    <row r="55" spans="1:9">
      <c r="A55" s="239"/>
      <c r="B55" s="240" t="s">
        <v>170</v>
      </c>
      <c r="C55" s="241">
        <v>17125967.489999998</v>
      </c>
      <c r="D55" s="242">
        <v>22943340.460000001</v>
      </c>
    </row>
    <row r="56" spans="1:9">
      <c r="A56" s="237" t="s">
        <v>616</v>
      </c>
      <c r="B56" s="236"/>
      <c r="C56" s="162">
        <v>171463802.00999999</v>
      </c>
      <c r="D56" s="238">
        <v>129074004.19</v>
      </c>
    </row>
    <row r="57" spans="1:9">
      <c r="A57" s="239"/>
      <c r="B57" s="240" t="s">
        <v>179</v>
      </c>
      <c r="C57" s="241">
        <v>171463802.00999999</v>
      </c>
      <c r="D57" s="242">
        <v>129074004.19</v>
      </c>
      <c r="F57" s="243"/>
    </row>
    <row r="58" spans="1:9">
      <c r="A58" s="239"/>
      <c r="B58" s="247"/>
      <c r="C58" s="248"/>
      <c r="D58" s="249"/>
    </row>
    <row r="59" spans="1:9">
      <c r="A59" s="232" t="s">
        <v>617</v>
      </c>
      <c r="B59" s="233"/>
      <c r="C59" s="162">
        <v>603073486.70000005</v>
      </c>
      <c r="D59" s="238">
        <v>549763326.82000005</v>
      </c>
      <c r="E59" s="243"/>
      <c r="G59" s="243"/>
    </row>
    <row r="60" spans="1:9">
      <c r="A60" s="239"/>
      <c r="B60" s="233"/>
      <c r="C60" s="65"/>
      <c r="D60" s="252"/>
      <c r="G60" s="243"/>
    </row>
    <row r="61" spans="1:9" s="236" customFormat="1">
      <c r="A61" s="232" t="s">
        <v>618</v>
      </c>
      <c r="B61" s="233"/>
      <c r="C61" s="162">
        <f>C22-C59</f>
        <v>-24236171.940000057</v>
      </c>
      <c r="D61" s="238">
        <f>D22-D59</f>
        <v>24720494.839999914</v>
      </c>
      <c r="E61" s="255"/>
    </row>
    <row r="62" spans="1:9" s="236" customFormat="1">
      <c r="A62" s="256"/>
      <c r="B62" s="257"/>
      <c r="C62" s="258"/>
      <c r="D62" s="259"/>
    </row>
    <row r="63" spans="1:9" s="262" customFormat="1">
      <c r="A63" s="227"/>
      <c r="B63" s="260"/>
      <c r="C63" s="261"/>
      <c r="D63" s="261"/>
      <c r="E63" s="227"/>
      <c r="F63" s="227"/>
      <c r="G63" s="227"/>
      <c r="H63" s="227"/>
      <c r="I63" s="227"/>
    </row>
    <row r="64" spans="1:9">
      <c r="A64" s="263" t="s">
        <v>449</v>
      </c>
      <c r="B64" s="260"/>
      <c r="C64" s="261"/>
      <c r="D64" s="261"/>
    </row>
    <row r="65" spans="1:4">
      <c r="A65" s="227"/>
      <c r="B65" s="260"/>
      <c r="C65" s="261"/>
      <c r="D65" s="261"/>
    </row>
    <row r="66" spans="1:4">
      <c r="A66" s="227"/>
      <c r="B66" s="260" t="s">
        <v>450</v>
      </c>
      <c r="C66" s="260" t="s">
        <v>450</v>
      </c>
      <c r="D66" s="261"/>
    </row>
    <row r="67" spans="1:4">
      <c r="A67" s="227"/>
      <c r="B67" s="260"/>
      <c r="C67" s="261"/>
      <c r="D67" s="261"/>
    </row>
    <row r="68" spans="1:4">
      <c r="A68" s="227"/>
      <c r="B68" s="260" t="s">
        <v>451</v>
      </c>
      <c r="C68" s="227" t="s">
        <v>452</v>
      </c>
      <c r="D68" s="261"/>
    </row>
    <row r="69" spans="1:4" ht="12" customHeight="1">
      <c r="A69" s="227"/>
      <c r="B69" s="260" t="s">
        <v>453</v>
      </c>
      <c r="C69" s="260" t="s">
        <v>454</v>
      </c>
      <c r="D69" s="261"/>
    </row>
    <row r="70" spans="1:4">
      <c r="A70" s="227"/>
      <c r="B70" s="260" t="s">
        <v>455</v>
      </c>
      <c r="C70" s="264" t="s">
        <v>619</v>
      </c>
      <c r="D70" s="261"/>
    </row>
    <row r="71" spans="1:4">
      <c r="A71" s="227"/>
      <c r="B71" s="260"/>
      <c r="C71" s="261"/>
      <c r="D71" s="261"/>
    </row>
    <row r="72" spans="1:4">
      <c r="A72" s="227"/>
      <c r="B72" s="260"/>
      <c r="C72" s="261"/>
      <c r="D72" s="261"/>
    </row>
    <row r="73" spans="1:4">
      <c r="A73" s="227"/>
      <c r="B73" s="260" t="s">
        <v>456</v>
      </c>
      <c r="C73" s="261"/>
      <c r="D73" s="261"/>
    </row>
    <row r="74" spans="1:4">
      <c r="A74" s="227"/>
      <c r="B74" s="260"/>
      <c r="C74" s="261"/>
      <c r="D74" s="261"/>
    </row>
    <row r="75" spans="1:4">
      <c r="A75" s="227"/>
      <c r="B75" s="260" t="s">
        <v>457</v>
      </c>
      <c r="C75" s="261"/>
      <c r="D75" s="261"/>
    </row>
    <row r="76" spans="1:4">
      <c r="A76" s="227"/>
      <c r="B76" s="260" t="s">
        <v>458</v>
      </c>
      <c r="C76" s="261"/>
      <c r="D76" s="261"/>
    </row>
    <row r="77" spans="1:4">
      <c r="A77" s="227"/>
      <c r="B77" s="260" t="s">
        <v>459</v>
      </c>
      <c r="C77" s="261"/>
      <c r="D77" s="26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" footer="0"/>
  <pageSetup scale="80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"/>
  <sheetViews>
    <sheetView zoomScale="106" zoomScaleNormal="106" workbookViewId="0">
      <selection activeCell="A41" sqref="A41"/>
    </sheetView>
  </sheetViews>
  <sheetFormatPr baseColWidth="10" defaultColWidth="9.109375" defaultRowHeight="10.199999999999999"/>
  <cols>
    <col min="1" max="1" width="10" style="16" customWidth="1"/>
    <col min="2" max="2" width="64.5546875" style="16" bestFit="1" customWidth="1"/>
    <col min="3" max="3" width="18.6640625" style="16" customWidth="1"/>
    <col min="4" max="4" width="21.6640625" style="16" customWidth="1"/>
    <col min="5" max="5" width="21.33203125" style="16" customWidth="1"/>
    <col min="6" max="6" width="22.6640625" style="16" customWidth="1"/>
    <col min="7" max="7" width="19.109375" style="16" customWidth="1"/>
    <col min="8" max="8" width="16.6640625" style="16" customWidth="1"/>
    <col min="9" max="9" width="27.109375" style="16" customWidth="1"/>
    <col min="10" max="10" width="9.109375" style="16" customWidth="1"/>
    <col min="11" max="16384" width="9.109375" style="16"/>
  </cols>
  <sheetData>
    <row r="1" spans="1:8" s="13" customFormat="1" ht="18.899999999999999" customHeight="1">
      <c r="A1" s="202" t="str">
        <f>'Notas a los Edos Financieros'!A1</f>
        <v>JUNTA DE AGUA POTABLE DRENAJE ALCANTARILLADO Y SANEAMIENTO DEL MUNICIPIO DE IRAPUATO GTO</v>
      </c>
      <c r="B1" s="205"/>
      <c r="C1" s="205"/>
      <c r="D1" s="205"/>
      <c r="E1" s="205"/>
      <c r="F1" s="205"/>
      <c r="G1" s="12" t="s">
        <v>0</v>
      </c>
      <c r="H1" s="54">
        <v>2021</v>
      </c>
    </row>
    <row r="2" spans="1:8" s="13" customFormat="1" ht="18.899999999999999" customHeight="1">
      <c r="A2" s="202" t="str">
        <f>'Notas a los Edos Financieros'!A2</f>
        <v>Notas de Desglose Estado de Situación Financiera</v>
      </c>
      <c r="B2" s="205"/>
      <c r="C2" s="205"/>
      <c r="D2" s="205"/>
      <c r="E2" s="205"/>
      <c r="F2" s="205"/>
      <c r="G2" s="12" t="s">
        <v>2</v>
      </c>
      <c r="H2" s="21" t="str">
        <f>'Notas a los Edos Financieros'!E2</f>
        <v>Trimestral</v>
      </c>
    </row>
    <row r="3" spans="1:8" s="13" customFormat="1" ht="18.899999999999999" customHeight="1">
      <c r="A3" s="202" t="s">
        <v>602</v>
      </c>
      <c r="B3" s="205"/>
      <c r="C3" s="205"/>
      <c r="D3" s="205"/>
      <c r="E3" s="205"/>
      <c r="F3" s="205"/>
      <c r="G3" s="12" t="s">
        <v>3</v>
      </c>
      <c r="H3" s="21">
        <f>'Notas a los Edos Financieros'!E3</f>
        <v>4</v>
      </c>
    </row>
    <row r="4" spans="1:8">
      <c r="A4" s="14" t="s">
        <v>4</v>
      </c>
      <c r="B4" s="15"/>
      <c r="C4" s="15"/>
      <c r="D4" s="15"/>
      <c r="E4" s="15"/>
      <c r="F4" s="15"/>
      <c r="G4" s="15"/>
      <c r="H4" s="15"/>
    </row>
    <row r="6" spans="1:8">
      <c r="A6" s="15" t="s">
        <v>181</v>
      </c>
      <c r="B6" s="15"/>
      <c r="C6" s="15"/>
      <c r="D6" s="15"/>
      <c r="E6" s="15"/>
      <c r="F6" s="15"/>
      <c r="G6" s="15"/>
      <c r="H6" s="15"/>
    </row>
    <row r="7" spans="1:8">
      <c r="A7" s="17" t="s">
        <v>5</v>
      </c>
      <c r="B7" s="17" t="s">
        <v>6</v>
      </c>
      <c r="C7" s="17" t="s">
        <v>7</v>
      </c>
      <c r="D7" s="17" t="s">
        <v>182</v>
      </c>
      <c r="E7" s="17"/>
      <c r="F7" s="17"/>
      <c r="G7" s="17"/>
      <c r="H7" s="17"/>
    </row>
    <row r="8" spans="1:8">
      <c r="A8" s="18">
        <v>1114</v>
      </c>
      <c r="B8" s="16" t="s">
        <v>183</v>
      </c>
      <c r="C8" s="149">
        <v>195090912.61000001</v>
      </c>
    </row>
    <row r="9" spans="1:8">
      <c r="A9" s="18">
        <v>1115</v>
      </c>
      <c r="B9" s="16" t="s">
        <v>184</v>
      </c>
      <c r="C9" s="149">
        <v>33583580.359999999</v>
      </c>
    </row>
    <row r="10" spans="1:8" hidden="1">
      <c r="A10" s="18">
        <v>1121</v>
      </c>
      <c r="B10" s="16" t="s">
        <v>185</v>
      </c>
      <c r="C10" s="149">
        <v>0</v>
      </c>
    </row>
    <row r="11" spans="1:8" hidden="1">
      <c r="A11" s="18">
        <v>1211</v>
      </c>
      <c r="B11" s="16" t="s">
        <v>186</v>
      </c>
      <c r="C11" s="149">
        <v>0</v>
      </c>
    </row>
    <row r="13" spans="1:8">
      <c r="A13" s="15" t="s">
        <v>187</v>
      </c>
      <c r="B13" s="15"/>
      <c r="C13" s="15"/>
      <c r="D13" s="15"/>
      <c r="E13" s="15"/>
      <c r="F13" s="15"/>
      <c r="G13" s="15"/>
      <c r="H13" s="15"/>
    </row>
    <row r="14" spans="1:8">
      <c r="A14" s="17" t="s">
        <v>5</v>
      </c>
      <c r="B14" s="17" t="s">
        <v>6</v>
      </c>
      <c r="C14" s="17" t="s">
        <v>7</v>
      </c>
      <c r="D14" s="55">
        <v>2020</v>
      </c>
      <c r="E14" s="55">
        <v>2019</v>
      </c>
      <c r="F14" s="55">
        <v>2018</v>
      </c>
      <c r="G14" s="55">
        <v>2017</v>
      </c>
      <c r="H14" s="17" t="s">
        <v>188</v>
      </c>
    </row>
    <row r="15" spans="1:8">
      <c r="A15" s="18">
        <v>1122</v>
      </c>
      <c r="B15" s="16" t="s">
        <v>189</v>
      </c>
      <c r="C15" s="149">
        <v>221.26</v>
      </c>
      <c r="D15" s="149">
        <v>169.41</v>
      </c>
      <c r="E15" s="149">
        <v>13562245.470000001</v>
      </c>
      <c r="F15" s="149">
        <v>21578195.199999999</v>
      </c>
      <c r="G15" s="149">
        <v>6882861.3600000003</v>
      </c>
    </row>
    <row r="16" spans="1:8" hidden="1">
      <c r="A16" s="18">
        <v>1124</v>
      </c>
      <c r="B16" s="16" t="s">
        <v>190</v>
      </c>
      <c r="C16" s="149">
        <v>0</v>
      </c>
      <c r="D16" s="20">
        <v>0</v>
      </c>
      <c r="E16" s="20">
        <v>0</v>
      </c>
      <c r="F16" s="20">
        <v>0</v>
      </c>
      <c r="G16" s="20">
        <v>0</v>
      </c>
    </row>
    <row r="18" spans="1:8">
      <c r="A18" s="15" t="s">
        <v>191</v>
      </c>
      <c r="B18" s="15"/>
      <c r="C18" s="15"/>
      <c r="D18" s="15"/>
      <c r="E18" s="15"/>
      <c r="F18" s="15"/>
      <c r="G18" s="15"/>
      <c r="H18" s="15"/>
    </row>
    <row r="19" spans="1:8">
      <c r="A19" s="17" t="s">
        <v>5</v>
      </c>
      <c r="B19" s="17" t="s">
        <v>6</v>
      </c>
      <c r="C19" s="17" t="s">
        <v>7</v>
      </c>
      <c r="D19" s="17" t="s">
        <v>192</v>
      </c>
      <c r="E19" s="17" t="s">
        <v>193</v>
      </c>
      <c r="F19" s="17" t="s">
        <v>194</v>
      </c>
      <c r="G19" s="17" t="s">
        <v>195</v>
      </c>
      <c r="H19" s="17" t="s">
        <v>47</v>
      </c>
    </row>
    <row r="20" spans="1:8">
      <c r="A20" s="18">
        <v>1123</v>
      </c>
      <c r="B20" s="16" t="s">
        <v>196</v>
      </c>
      <c r="C20" s="149">
        <v>2236593.77</v>
      </c>
      <c r="D20" s="149">
        <v>2288271.75</v>
      </c>
      <c r="E20" s="20">
        <v>0</v>
      </c>
      <c r="F20" s="20">
        <v>0</v>
      </c>
      <c r="G20" s="20">
        <v>0</v>
      </c>
    </row>
    <row r="21" spans="1:8" hidden="1">
      <c r="A21" s="18">
        <v>1125</v>
      </c>
      <c r="B21" s="16" t="s">
        <v>197</v>
      </c>
      <c r="C21" s="149">
        <v>0</v>
      </c>
      <c r="D21" s="149">
        <v>0</v>
      </c>
      <c r="E21" s="20">
        <v>0</v>
      </c>
      <c r="F21" s="20">
        <v>0</v>
      </c>
      <c r="G21" s="20">
        <v>0</v>
      </c>
    </row>
    <row r="22" spans="1:8">
      <c r="A22" s="18">
        <v>1131</v>
      </c>
      <c r="B22" s="16" t="s">
        <v>198</v>
      </c>
      <c r="C22" s="149">
        <v>1836000</v>
      </c>
      <c r="D22" s="149">
        <v>20000</v>
      </c>
      <c r="E22" s="20">
        <v>0</v>
      </c>
      <c r="F22" s="20">
        <v>0</v>
      </c>
      <c r="G22" s="20">
        <v>0</v>
      </c>
    </row>
    <row r="23" spans="1:8" ht="11.25" customHeight="1">
      <c r="A23" s="18">
        <v>1132</v>
      </c>
      <c r="B23" s="16" t="s">
        <v>199</v>
      </c>
      <c r="C23" s="149">
        <v>0</v>
      </c>
      <c r="D23" s="149">
        <v>0</v>
      </c>
      <c r="E23" s="20">
        <v>0</v>
      </c>
      <c r="F23" s="20">
        <v>0</v>
      </c>
      <c r="G23" s="20">
        <v>0</v>
      </c>
    </row>
    <row r="24" spans="1:8" ht="11.25" hidden="1" customHeight="1">
      <c r="A24" s="18">
        <v>1133</v>
      </c>
      <c r="B24" s="16" t="s">
        <v>200</v>
      </c>
      <c r="C24" s="149">
        <v>0</v>
      </c>
      <c r="D24" s="149">
        <v>0</v>
      </c>
      <c r="E24" s="20">
        <v>0</v>
      </c>
      <c r="F24" s="20">
        <v>0</v>
      </c>
      <c r="G24" s="20">
        <v>0</v>
      </c>
    </row>
    <row r="25" spans="1:8">
      <c r="A25" s="18">
        <v>1134</v>
      </c>
      <c r="B25" s="16" t="s">
        <v>201</v>
      </c>
      <c r="C25" s="149">
        <v>14639958.710000001</v>
      </c>
      <c r="D25" s="149">
        <v>18729447.07</v>
      </c>
      <c r="E25" s="20">
        <v>0</v>
      </c>
      <c r="F25" s="20">
        <v>0</v>
      </c>
      <c r="G25" s="20">
        <v>0</v>
      </c>
    </row>
    <row r="26" spans="1:8" ht="11.25" customHeight="1">
      <c r="A26" s="18">
        <v>1139</v>
      </c>
      <c r="B26" s="16" t="s">
        <v>202</v>
      </c>
      <c r="C26" s="149">
        <v>0</v>
      </c>
      <c r="D26" s="149">
        <v>0</v>
      </c>
      <c r="E26" s="20">
        <v>0</v>
      </c>
      <c r="F26" s="20">
        <v>0</v>
      </c>
      <c r="G26" s="20">
        <v>0</v>
      </c>
    </row>
    <row r="28" spans="1:8" hidden="1">
      <c r="A28" s="15" t="s">
        <v>203</v>
      </c>
      <c r="B28" s="15"/>
      <c r="C28" s="15"/>
      <c r="D28" s="15"/>
      <c r="E28" s="15"/>
      <c r="F28" s="15"/>
      <c r="G28" s="15"/>
      <c r="H28" s="15"/>
    </row>
    <row r="29" spans="1:8" hidden="1">
      <c r="A29" s="17" t="s">
        <v>5</v>
      </c>
      <c r="B29" s="17" t="s">
        <v>6</v>
      </c>
      <c r="C29" s="17" t="s">
        <v>7</v>
      </c>
      <c r="D29" s="17" t="s">
        <v>204</v>
      </c>
      <c r="E29" s="17" t="s">
        <v>205</v>
      </c>
      <c r="F29" s="17" t="s">
        <v>206</v>
      </c>
      <c r="G29" s="17" t="s">
        <v>207</v>
      </c>
      <c r="H29" s="17"/>
    </row>
    <row r="30" spans="1:8" hidden="1">
      <c r="A30" s="18">
        <v>1140</v>
      </c>
      <c r="B30" s="16" t="s">
        <v>208</v>
      </c>
      <c r="C30" s="149">
        <v>0</v>
      </c>
    </row>
    <row r="31" spans="1:8" hidden="1">
      <c r="A31" s="18">
        <v>1141</v>
      </c>
      <c r="B31" s="16" t="s">
        <v>209</v>
      </c>
      <c r="C31" s="149">
        <v>0</v>
      </c>
    </row>
    <row r="32" spans="1:8" hidden="1">
      <c r="A32" s="18">
        <v>1142</v>
      </c>
      <c r="B32" s="16" t="s">
        <v>210</v>
      </c>
      <c r="C32" s="149">
        <v>0</v>
      </c>
    </row>
    <row r="33" spans="1:8" hidden="1">
      <c r="A33" s="18">
        <v>1143</v>
      </c>
      <c r="B33" s="16" t="s">
        <v>211</v>
      </c>
      <c r="C33" s="149">
        <v>0</v>
      </c>
    </row>
    <row r="34" spans="1:8" hidden="1">
      <c r="A34" s="18">
        <v>1144</v>
      </c>
      <c r="B34" s="16" t="s">
        <v>212</v>
      </c>
      <c r="C34" s="149">
        <v>0</v>
      </c>
    </row>
    <row r="35" spans="1:8" hidden="1">
      <c r="A35" s="18">
        <v>1145</v>
      </c>
      <c r="B35" s="16" t="s">
        <v>213</v>
      </c>
      <c r="C35" s="149">
        <v>0</v>
      </c>
    </row>
    <row r="36" spans="1:8" hidden="1"/>
    <row r="37" spans="1:8">
      <c r="A37" s="15" t="s">
        <v>214</v>
      </c>
      <c r="B37" s="15"/>
      <c r="C37" s="15"/>
      <c r="D37" s="15"/>
      <c r="E37" s="15"/>
      <c r="F37" s="15"/>
      <c r="G37" s="15"/>
      <c r="H37" s="15"/>
    </row>
    <row r="38" spans="1:8">
      <c r="A38" s="17" t="s">
        <v>5</v>
      </c>
      <c r="B38" s="17" t="s">
        <v>6</v>
      </c>
      <c r="C38" s="17" t="s">
        <v>7</v>
      </c>
      <c r="D38" s="17" t="s">
        <v>215</v>
      </c>
      <c r="E38" s="17" t="s">
        <v>216</v>
      </c>
      <c r="F38" s="17" t="s">
        <v>217</v>
      </c>
      <c r="G38" s="17"/>
      <c r="H38" s="17"/>
    </row>
    <row r="39" spans="1:8">
      <c r="A39" s="18">
        <v>1150</v>
      </c>
      <c r="B39" s="16" t="s">
        <v>218</v>
      </c>
      <c r="C39" s="149">
        <v>21726845.48</v>
      </c>
    </row>
    <row r="40" spans="1:8">
      <c r="A40" s="18">
        <v>1151</v>
      </c>
      <c r="B40" s="16" t="s">
        <v>219</v>
      </c>
      <c r="C40" s="149">
        <v>21726845.48</v>
      </c>
    </row>
    <row r="42" spans="1:8" hidden="1">
      <c r="A42" s="15" t="s">
        <v>220</v>
      </c>
      <c r="B42" s="15"/>
      <c r="C42" s="15"/>
      <c r="D42" s="15"/>
      <c r="E42" s="15"/>
      <c r="F42" s="15"/>
      <c r="G42" s="15"/>
      <c r="H42" s="15"/>
    </row>
    <row r="43" spans="1:8" hidden="1">
      <c r="A43" s="17" t="s">
        <v>5</v>
      </c>
      <c r="B43" s="17" t="s">
        <v>6</v>
      </c>
      <c r="C43" s="17" t="s">
        <v>7</v>
      </c>
      <c r="D43" s="17" t="s">
        <v>182</v>
      </c>
      <c r="E43" s="17" t="s">
        <v>47</v>
      </c>
      <c r="F43" s="17"/>
      <c r="G43" s="17"/>
      <c r="H43" s="17"/>
    </row>
    <row r="44" spans="1:8" hidden="1">
      <c r="A44" s="18">
        <v>1213</v>
      </c>
      <c r="B44" s="16" t="s">
        <v>221</v>
      </c>
      <c r="C44" s="149">
        <v>0</v>
      </c>
    </row>
    <row r="45" spans="1:8" hidden="1"/>
    <row r="46" spans="1:8" hidden="1">
      <c r="A46" s="15" t="s">
        <v>222</v>
      </c>
      <c r="B46" s="15"/>
      <c r="C46" s="15"/>
      <c r="D46" s="15"/>
      <c r="E46" s="15"/>
      <c r="F46" s="15"/>
      <c r="G46" s="15"/>
      <c r="H46" s="15"/>
    </row>
    <row r="47" spans="1:8" hidden="1">
      <c r="A47" s="17" t="s">
        <v>5</v>
      </c>
      <c r="B47" s="17" t="s">
        <v>6</v>
      </c>
      <c r="C47" s="17" t="s">
        <v>7</v>
      </c>
      <c r="D47" s="17"/>
      <c r="E47" s="17"/>
      <c r="F47" s="17"/>
      <c r="G47" s="17"/>
      <c r="H47" s="17"/>
    </row>
    <row r="48" spans="1:8" hidden="1">
      <c r="A48" s="18">
        <v>1214</v>
      </c>
      <c r="B48" s="16" t="s">
        <v>223</v>
      </c>
      <c r="C48" s="149">
        <v>0</v>
      </c>
    </row>
    <row r="49" spans="1:9" hidden="1"/>
    <row r="50" spans="1:9">
      <c r="A50" s="15" t="s">
        <v>224</v>
      </c>
      <c r="B50" s="15"/>
      <c r="C50" s="15"/>
      <c r="D50" s="15"/>
      <c r="E50" s="15"/>
      <c r="F50" s="15"/>
      <c r="G50" s="15"/>
      <c r="H50" s="15"/>
      <c r="I50" s="15"/>
    </row>
    <row r="51" spans="1:9">
      <c r="A51" s="17" t="s">
        <v>5</v>
      </c>
      <c r="B51" s="17" t="s">
        <v>6</v>
      </c>
      <c r="C51" s="17" t="s">
        <v>7</v>
      </c>
      <c r="D51" s="17" t="s">
        <v>225</v>
      </c>
      <c r="E51" s="17" t="s">
        <v>226</v>
      </c>
      <c r="F51" s="17" t="s">
        <v>215</v>
      </c>
      <c r="G51" s="17" t="s">
        <v>227</v>
      </c>
      <c r="H51" s="17" t="s">
        <v>228</v>
      </c>
      <c r="I51" s="17" t="s">
        <v>229</v>
      </c>
    </row>
    <row r="52" spans="1:9">
      <c r="A52" s="18">
        <v>1230</v>
      </c>
      <c r="B52" s="16" t="s">
        <v>230</v>
      </c>
      <c r="C52" s="149">
        <v>984461585.52999997</v>
      </c>
      <c r="D52" s="149">
        <f>13826288.82+31598473.12</f>
        <v>45424761.939999998</v>
      </c>
      <c r="E52" s="149">
        <f>-149479635.99+-188262901.02</f>
        <v>-337742537.00999999</v>
      </c>
    </row>
    <row r="53" spans="1:9">
      <c r="A53" s="18">
        <v>1231</v>
      </c>
      <c r="B53" s="16" t="s">
        <v>231</v>
      </c>
      <c r="C53" s="149">
        <v>59075270.719999999</v>
      </c>
      <c r="D53" s="149">
        <v>0</v>
      </c>
      <c r="E53" s="149">
        <v>0</v>
      </c>
    </row>
    <row r="54" spans="1:9" ht="11.25" hidden="1" customHeight="1">
      <c r="A54" s="18">
        <v>1232</v>
      </c>
      <c r="B54" s="16" t="s">
        <v>232</v>
      </c>
      <c r="C54" s="149">
        <v>0</v>
      </c>
      <c r="D54" s="149">
        <v>0</v>
      </c>
      <c r="E54" s="149">
        <v>0</v>
      </c>
    </row>
    <row r="55" spans="1:9">
      <c r="A55" s="18">
        <v>1233</v>
      </c>
      <c r="B55" s="16" t="s">
        <v>233</v>
      </c>
      <c r="C55" s="149">
        <v>286068848.76999998</v>
      </c>
      <c r="D55" s="149">
        <v>0</v>
      </c>
      <c r="E55" s="149">
        <v>0</v>
      </c>
    </row>
    <row r="56" spans="1:9">
      <c r="A56" s="18">
        <v>1234</v>
      </c>
      <c r="B56" s="16" t="s">
        <v>234</v>
      </c>
      <c r="C56" s="149">
        <v>355698892.01999998</v>
      </c>
      <c r="D56" s="149">
        <v>0</v>
      </c>
      <c r="E56" s="149">
        <v>0</v>
      </c>
    </row>
    <row r="57" spans="1:9">
      <c r="A57" s="18">
        <v>1235</v>
      </c>
      <c r="B57" s="16" t="s">
        <v>235</v>
      </c>
      <c r="C57" s="149">
        <v>218615777.68000001</v>
      </c>
      <c r="D57" s="149">
        <v>0</v>
      </c>
      <c r="E57" s="149">
        <v>0</v>
      </c>
    </row>
    <row r="58" spans="1:9">
      <c r="A58" s="18">
        <v>1236</v>
      </c>
      <c r="B58" s="16" t="s">
        <v>236</v>
      </c>
      <c r="C58" s="149">
        <v>62225796.340000004</v>
      </c>
      <c r="D58" s="149">
        <v>0</v>
      </c>
      <c r="E58" s="149">
        <v>0</v>
      </c>
    </row>
    <row r="59" spans="1:9">
      <c r="A59" s="18">
        <v>1239</v>
      </c>
      <c r="B59" s="16" t="s">
        <v>237</v>
      </c>
      <c r="C59" s="149">
        <v>2777000</v>
      </c>
      <c r="D59" s="149">
        <v>0</v>
      </c>
      <c r="E59" s="149">
        <v>0</v>
      </c>
    </row>
    <row r="60" spans="1:9">
      <c r="A60" s="18">
        <v>1240</v>
      </c>
      <c r="B60" s="16" t="s">
        <v>238</v>
      </c>
      <c r="C60" s="149">
        <v>234216974.18000001</v>
      </c>
      <c r="D60" s="149">
        <v>12410153.189999999</v>
      </c>
      <c r="E60" s="149">
        <v>-124281858.31</v>
      </c>
    </row>
    <row r="61" spans="1:9">
      <c r="A61" s="18">
        <v>1241</v>
      </c>
      <c r="B61" s="16" t="s">
        <v>239</v>
      </c>
      <c r="C61" s="149">
        <v>35884835.079999998</v>
      </c>
      <c r="D61" s="149">
        <v>0</v>
      </c>
      <c r="E61" s="149">
        <v>0</v>
      </c>
    </row>
    <row r="62" spans="1:9">
      <c r="A62" s="18">
        <v>1242</v>
      </c>
      <c r="B62" s="16" t="s">
        <v>240</v>
      </c>
      <c r="C62" s="149">
        <v>374720.02</v>
      </c>
      <c r="D62" s="149">
        <v>0</v>
      </c>
      <c r="E62" s="149">
        <v>0</v>
      </c>
    </row>
    <row r="63" spans="1:9">
      <c r="A63" s="18">
        <v>1243</v>
      </c>
      <c r="B63" s="16" t="s">
        <v>241</v>
      </c>
      <c r="C63" s="149">
        <v>6299876.3200000003</v>
      </c>
      <c r="D63" s="149">
        <v>0</v>
      </c>
      <c r="E63" s="149">
        <v>0</v>
      </c>
    </row>
    <row r="64" spans="1:9">
      <c r="A64" s="18">
        <v>1244</v>
      </c>
      <c r="B64" s="16" t="s">
        <v>242</v>
      </c>
      <c r="C64" s="149">
        <v>70055830.219999999</v>
      </c>
      <c r="D64" s="149">
        <v>0</v>
      </c>
      <c r="E64" s="149">
        <v>0</v>
      </c>
    </row>
    <row r="65" spans="1:9" ht="11.25" hidden="1" customHeight="1">
      <c r="A65" s="18">
        <v>1245</v>
      </c>
      <c r="B65" s="16" t="s">
        <v>243</v>
      </c>
      <c r="C65" s="149">
        <v>0</v>
      </c>
      <c r="D65" s="149">
        <v>0</v>
      </c>
      <c r="E65" s="149">
        <v>0</v>
      </c>
    </row>
    <row r="66" spans="1:9">
      <c r="A66" s="18">
        <v>1246</v>
      </c>
      <c r="B66" s="16" t="s">
        <v>244</v>
      </c>
      <c r="C66" s="149">
        <v>121601712.54000001</v>
      </c>
      <c r="D66" s="149">
        <v>0</v>
      </c>
      <c r="E66" s="149">
        <v>0</v>
      </c>
    </row>
    <row r="67" spans="1:9" ht="11.25" hidden="1" customHeight="1">
      <c r="A67" s="18">
        <v>1247</v>
      </c>
      <c r="B67" s="16" t="s">
        <v>245</v>
      </c>
      <c r="C67" s="149">
        <v>0</v>
      </c>
      <c r="D67" s="149">
        <v>0</v>
      </c>
      <c r="E67" s="149">
        <v>0</v>
      </c>
    </row>
    <row r="68" spans="1:9" ht="11.25" hidden="1" customHeight="1">
      <c r="A68" s="18">
        <v>1248</v>
      </c>
      <c r="B68" s="16" t="s">
        <v>246</v>
      </c>
      <c r="C68" s="149">
        <v>0</v>
      </c>
      <c r="D68" s="149">
        <v>0</v>
      </c>
      <c r="E68" s="149">
        <v>0</v>
      </c>
    </row>
    <row r="69" spans="1:9" ht="11.25" customHeight="1">
      <c r="A69" s="206" t="s">
        <v>599</v>
      </c>
      <c r="B69" s="207"/>
      <c r="C69" s="207"/>
      <c r="D69" s="207"/>
      <c r="E69" s="207"/>
      <c r="F69" s="208"/>
    </row>
    <row r="70" spans="1:9" ht="11.25" customHeight="1">
      <c r="A70" s="209"/>
      <c r="B70" s="210"/>
      <c r="C70" s="210"/>
      <c r="D70" s="210"/>
      <c r="E70" s="210"/>
      <c r="F70" s="211"/>
    </row>
    <row r="71" spans="1:9" ht="22.5" customHeight="1">
      <c r="A71" s="212"/>
      <c r="B71" s="213"/>
      <c r="C71" s="213"/>
      <c r="D71" s="213"/>
      <c r="E71" s="213"/>
      <c r="F71" s="214"/>
    </row>
    <row r="73" spans="1:9">
      <c r="A73" s="15" t="s">
        <v>247</v>
      </c>
      <c r="B73" s="15"/>
      <c r="C73" s="15"/>
      <c r="D73" s="15"/>
      <c r="E73" s="15"/>
      <c r="F73" s="15"/>
      <c r="G73" s="15"/>
      <c r="H73" s="15"/>
      <c r="I73" s="15"/>
    </row>
    <row r="74" spans="1:9">
      <c r="A74" s="17" t="s">
        <v>5</v>
      </c>
      <c r="B74" s="17" t="s">
        <v>6</v>
      </c>
      <c r="C74" s="17" t="s">
        <v>7</v>
      </c>
      <c r="D74" s="17" t="s">
        <v>248</v>
      </c>
      <c r="E74" s="17" t="s">
        <v>249</v>
      </c>
      <c r="F74" s="17" t="s">
        <v>215</v>
      </c>
      <c r="G74" s="17" t="s">
        <v>227</v>
      </c>
      <c r="H74" s="17" t="s">
        <v>228</v>
      </c>
      <c r="I74" s="17" t="s">
        <v>229</v>
      </c>
    </row>
    <row r="75" spans="1:9">
      <c r="A75" s="18">
        <v>1250</v>
      </c>
      <c r="B75" s="16" t="s">
        <v>250</v>
      </c>
      <c r="C75" s="149">
        <v>2634713.11</v>
      </c>
      <c r="D75" s="149">
        <v>0</v>
      </c>
      <c r="E75" s="149">
        <v>0</v>
      </c>
    </row>
    <row r="76" spans="1:9">
      <c r="A76" s="18">
        <v>1251</v>
      </c>
      <c r="B76" s="16" t="s">
        <v>251</v>
      </c>
      <c r="C76" s="149">
        <v>2634713.11</v>
      </c>
      <c r="D76" s="149">
        <v>0</v>
      </c>
      <c r="E76" s="149">
        <v>-2634713.11</v>
      </c>
    </row>
    <row r="77" spans="1:9" ht="11.25" hidden="1" customHeight="1">
      <c r="A77" s="18">
        <v>1252</v>
      </c>
      <c r="B77" s="16" t="s">
        <v>252</v>
      </c>
      <c r="C77" s="149">
        <v>0</v>
      </c>
      <c r="D77" s="149">
        <v>0</v>
      </c>
      <c r="E77" s="149">
        <v>0</v>
      </c>
    </row>
    <row r="78" spans="1:9" ht="11.25" hidden="1" customHeight="1">
      <c r="A78" s="18">
        <v>1253</v>
      </c>
      <c r="B78" s="16" t="s">
        <v>253</v>
      </c>
      <c r="C78" s="149">
        <v>0</v>
      </c>
      <c r="D78" s="149">
        <v>0</v>
      </c>
      <c r="E78" s="149">
        <v>0</v>
      </c>
    </row>
    <row r="79" spans="1:9" ht="11.25" hidden="1" customHeight="1">
      <c r="A79" s="18">
        <v>1254</v>
      </c>
      <c r="B79" s="16" t="s">
        <v>254</v>
      </c>
      <c r="C79" s="149">
        <v>0</v>
      </c>
      <c r="D79" s="149">
        <v>0</v>
      </c>
      <c r="E79" s="149">
        <v>0</v>
      </c>
    </row>
    <row r="80" spans="1:9" ht="11.25" hidden="1" customHeight="1">
      <c r="A80" s="18">
        <v>1259</v>
      </c>
      <c r="B80" s="16" t="s">
        <v>255</v>
      </c>
      <c r="C80" s="149">
        <v>0</v>
      </c>
      <c r="D80" s="149">
        <v>0</v>
      </c>
      <c r="E80" s="149">
        <v>0</v>
      </c>
    </row>
    <row r="81" spans="1:8">
      <c r="A81" s="18">
        <v>1270</v>
      </c>
      <c r="B81" s="16" t="s">
        <v>256</v>
      </c>
      <c r="C81" s="149">
        <v>2162972.85</v>
      </c>
      <c r="D81" s="149">
        <v>0</v>
      </c>
      <c r="E81" s="149">
        <v>0</v>
      </c>
    </row>
    <row r="82" spans="1:8" ht="11.25" hidden="1" customHeight="1">
      <c r="A82" s="18">
        <v>1271</v>
      </c>
      <c r="B82" s="16" t="s">
        <v>257</v>
      </c>
      <c r="C82" s="149">
        <v>0</v>
      </c>
      <c r="D82" s="149">
        <v>0</v>
      </c>
      <c r="E82" s="149">
        <v>0</v>
      </c>
    </row>
    <row r="83" spans="1:8" ht="11.25" hidden="1" customHeight="1">
      <c r="A83" s="18">
        <v>1272</v>
      </c>
      <c r="B83" s="16" t="s">
        <v>258</v>
      </c>
      <c r="C83" s="149">
        <v>0</v>
      </c>
      <c r="D83" s="149">
        <v>0</v>
      </c>
      <c r="E83" s="149">
        <v>0</v>
      </c>
    </row>
    <row r="84" spans="1:8" ht="11.25" hidden="1" customHeight="1">
      <c r="A84" s="18">
        <v>1273</v>
      </c>
      <c r="B84" s="16" t="s">
        <v>259</v>
      </c>
      <c r="C84" s="149">
        <v>0</v>
      </c>
      <c r="D84" s="149">
        <v>0</v>
      </c>
      <c r="E84" s="149">
        <v>0</v>
      </c>
    </row>
    <row r="85" spans="1:8" ht="11.25" hidden="1" customHeight="1">
      <c r="A85" s="18">
        <v>1274</v>
      </c>
      <c r="B85" s="16" t="s">
        <v>260</v>
      </c>
      <c r="C85" s="149">
        <v>0</v>
      </c>
      <c r="D85" s="149">
        <v>0</v>
      </c>
      <c r="E85" s="149">
        <v>0</v>
      </c>
    </row>
    <row r="86" spans="1:8" ht="11.25" hidden="1" customHeight="1">
      <c r="A86" s="18">
        <v>1275</v>
      </c>
      <c r="B86" s="16" t="s">
        <v>261</v>
      </c>
      <c r="C86" s="149">
        <v>0</v>
      </c>
      <c r="D86" s="149">
        <v>0</v>
      </c>
      <c r="E86" s="149">
        <v>0</v>
      </c>
    </row>
    <row r="87" spans="1:8">
      <c r="A87" s="18">
        <v>1279</v>
      </c>
      <c r="B87" s="16" t="s">
        <v>262</v>
      </c>
      <c r="C87" s="149">
        <v>2162972.85</v>
      </c>
      <c r="D87" s="149">
        <v>0</v>
      </c>
      <c r="E87" s="149">
        <v>0</v>
      </c>
    </row>
    <row r="89" spans="1:8" hidden="1">
      <c r="A89" s="15" t="s">
        <v>263</v>
      </c>
      <c r="B89" s="15"/>
      <c r="C89" s="15"/>
      <c r="D89" s="15"/>
      <c r="E89" s="15"/>
      <c r="F89" s="15"/>
      <c r="G89" s="15"/>
      <c r="H89" s="15"/>
    </row>
    <row r="90" spans="1:8" hidden="1">
      <c r="A90" s="17" t="s">
        <v>5</v>
      </c>
      <c r="B90" s="17" t="s">
        <v>6</v>
      </c>
      <c r="C90" s="17" t="s">
        <v>7</v>
      </c>
      <c r="D90" s="17" t="s">
        <v>264</v>
      </c>
      <c r="E90" s="17"/>
      <c r="F90" s="17"/>
      <c r="G90" s="17"/>
      <c r="H90" s="17"/>
    </row>
    <row r="91" spans="1:8" hidden="1">
      <c r="A91" s="18">
        <v>1160</v>
      </c>
      <c r="B91" s="16" t="s">
        <v>265</v>
      </c>
      <c r="C91" s="20">
        <v>0</v>
      </c>
    </row>
    <row r="92" spans="1:8" hidden="1">
      <c r="A92" s="18">
        <v>1161</v>
      </c>
      <c r="B92" s="16" t="s">
        <v>266</v>
      </c>
      <c r="C92" s="20">
        <v>0</v>
      </c>
    </row>
    <row r="93" spans="1:8" hidden="1">
      <c r="A93" s="18">
        <v>1162</v>
      </c>
      <c r="B93" s="16" t="s">
        <v>267</v>
      </c>
      <c r="C93" s="20">
        <v>0</v>
      </c>
    </row>
    <row r="94" spans="1:8" hidden="1"/>
    <row r="95" spans="1:8" hidden="1">
      <c r="A95" s="15" t="s">
        <v>268</v>
      </c>
      <c r="B95" s="15"/>
      <c r="C95" s="15"/>
      <c r="D95" s="15"/>
      <c r="E95" s="15"/>
      <c r="F95" s="15"/>
      <c r="G95" s="15"/>
      <c r="H95" s="15"/>
    </row>
    <row r="96" spans="1:8" hidden="1">
      <c r="A96" s="17" t="s">
        <v>5</v>
      </c>
      <c r="B96" s="17" t="s">
        <v>6</v>
      </c>
      <c r="C96" s="17" t="s">
        <v>7</v>
      </c>
      <c r="D96" s="17" t="s">
        <v>47</v>
      </c>
      <c r="E96" s="17"/>
      <c r="F96" s="17"/>
      <c r="G96" s="17"/>
      <c r="H96" s="17"/>
    </row>
    <row r="97" spans="1:8" hidden="1">
      <c r="A97" s="18">
        <v>1290</v>
      </c>
      <c r="B97" s="16" t="s">
        <v>269</v>
      </c>
      <c r="C97" s="20">
        <v>0</v>
      </c>
    </row>
    <row r="98" spans="1:8" hidden="1">
      <c r="A98" s="18">
        <v>1291</v>
      </c>
      <c r="B98" s="16" t="s">
        <v>270</v>
      </c>
      <c r="C98" s="20">
        <v>0</v>
      </c>
    </row>
    <row r="99" spans="1:8" hidden="1">
      <c r="A99" s="18">
        <v>1292</v>
      </c>
      <c r="B99" s="16" t="s">
        <v>271</v>
      </c>
      <c r="C99" s="20">
        <v>0</v>
      </c>
    </row>
    <row r="100" spans="1:8" hidden="1">
      <c r="A100" s="18">
        <v>1293</v>
      </c>
      <c r="B100" s="16" t="s">
        <v>272</v>
      </c>
      <c r="C100" s="20">
        <v>0</v>
      </c>
    </row>
    <row r="101" spans="1:8" hidden="1"/>
    <row r="102" spans="1:8">
      <c r="A102" s="15" t="s">
        <v>273</v>
      </c>
      <c r="B102" s="15"/>
      <c r="C102" s="15"/>
      <c r="D102" s="15"/>
      <c r="E102" s="15"/>
      <c r="F102" s="15"/>
      <c r="G102" s="15"/>
      <c r="H102" s="15"/>
    </row>
    <row r="103" spans="1:8">
      <c r="A103" s="17" t="s">
        <v>5</v>
      </c>
      <c r="B103" s="17" t="s">
        <v>6</v>
      </c>
      <c r="C103" s="17" t="s">
        <v>7</v>
      </c>
      <c r="D103" s="17" t="s">
        <v>192</v>
      </c>
      <c r="E103" s="17" t="s">
        <v>193</v>
      </c>
      <c r="F103" s="17" t="s">
        <v>194</v>
      </c>
      <c r="G103" s="17" t="s">
        <v>274</v>
      </c>
      <c r="H103" s="17" t="s">
        <v>275</v>
      </c>
    </row>
    <row r="104" spans="1:8">
      <c r="A104" s="18">
        <v>2110</v>
      </c>
      <c r="B104" s="16" t="s">
        <v>276</v>
      </c>
      <c r="C104" s="149">
        <v>16725777.310000001</v>
      </c>
      <c r="D104" s="149">
        <v>16725777.310000001</v>
      </c>
      <c r="E104" s="149">
        <v>0</v>
      </c>
      <c r="F104" s="20">
        <v>0</v>
      </c>
      <c r="G104" s="20">
        <v>0</v>
      </c>
    </row>
    <row r="105" spans="1:8" ht="10.5" customHeight="1">
      <c r="A105" s="18">
        <v>2111</v>
      </c>
      <c r="B105" s="16" t="s">
        <v>277</v>
      </c>
      <c r="C105" s="149">
        <v>0</v>
      </c>
      <c r="D105" s="149">
        <v>0</v>
      </c>
      <c r="E105" s="149">
        <v>0</v>
      </c>
      <c r="F105" s="20">
        <v>0</v>
      </c>
      <c r="G105" s="20">
        <v>0</v>
      </c>
    </row>
    <row r="106" spans="1:8">
      <c r="A106" s="18">
        <v>2112</v>
      </c>
      <c r="B106" s="16" t="s">
        <v>278</v>
      </c>
      <c r="C106" s="149">
        <v>4256278.7699999996</v>
      </c>
      <c r="D106" s="149">
        <v>4256278.7699999996</v>
      </c>
      <c r="E106" s="149">
        <v>0</v>
      </c>
      <c r="F106" s="20">
        <v>0</v>
      </c>
      <c r="G106" s="20">
        <v>0</v>
      </c>
    </row>
    <row r="107" spans="1:8">
      <c r="A107" s="18">
        <v>2113</v>
      </c>
      <c r="B107" s="16" t="s">
        <v>279</v>
      </c>
      <c r="C107" s="149">
        <v>8394301.6400000006</v>
      </c>
      <c r="D107" s="149">
        <v>8394301.6400000006</v>
      </c>
      <c r="E107" s="149">
        <v>0</v>
      </c>
      <c r="F107" s="20">
        <v>0</v>
      </c>
      <c r="G107" s="20">
        <v>0</v>
      </c>
    </row>
    <row r="108" spans="1:8">
      <c r="A108" s="18">
        <v>2114</v>
      </c>
      <c r="B108" s="16" t="s">
        <v>280</v>
      </c>
      <c r="C108" s="149">
        <v>0</v>
      </c>
      <c r="D108" s="149">
        <v>0</v>
      </c>
      <c r="E108" s="149">
        <v>0</v>
      </c>
      <c r="F108" s="20">
        <v>0</v>
      </c>
      <c r="G108" s="20">
        <v>0</v>
      </c>
    </row>
    <row r="109" spans="1:8" ht="11.25" hidden="1" customHeight="1">
      <c r="A109" s="18">
        <v>2115</v>
      </c>
      <c r="B109" s="16" t="s">
        <v>281</v>
      </c>
      <c r="C109" s="149">
        <v>0</v>
      </c>
      <c r="D109" s="149">
        <v>0</v>
      </c>
      <c r="E109" s="149">
        <v>0</v>
      </c>
      <c r="F109" s="20">
        <v>0</v>
      </c>
      <c r="G109" s="20">
        <v>0</v>
      </c>
    </row>
    <row r="110" spans="1:8" ht="11.25" hidden="1" customHeight="1">
      <c r="A110" s="18">
        <v>2116</v>
      </c>
      <c r="B110" s="16" t="s">
        <v>282</v>
      </c>
      <c r="C110" s="149">
        <v>0</v>
      </c>
      <c r="D110" s="149">
        <v>0</v>
      </c>
      <c r="E110" s="149">
        <v>0</v>
      </c>
      <c r="F110" s="20">
        <v>0</v>
      </c>
      <c r="G110" s="20">
        <v>0</v>
      </c>
    </row>
    <row r="111" spans="1:8">
      <c r="A111" s="18">
        <v>2117</v>
      </c>
      <c r="B111" s="16" t="s">
        <v>283</v>
      </c>
      <c r="C111" s="149">
        <v>2945821.26</v>
      </c>
      <c r="D111" s="149">
        <v>2945821.26</v>
      </c>
      <c r="E111" s="149">
        <v>0</v>
      </c>
      <c r="F111" s="20">
        <v>0</v>
      </c>
      <c r="G111" s="20">
        <v>0</v>
      </c>
    </row>
    <row r="112" spans="1:8" ht="11.25" hidden="1" customHeight="1">
      <c r="A112" s="18">
        <v>2118</v>
      </c>
      <c r="B112" s="16" t="s">
        <v>284</v>
      </c>
      <c r="C112" s="149">
        <v>0</v>
      </c>
      <c r="D112" s="149">
        <v>0</v>
      </c>
      <c r="E112" s="149">
        <v>0</v>
      </c>
      <c r="F112" s="20">
        <v>0</v>
      </c>
      <c r="G112" s="20">
        <v>0</v>
      </c>
    </row>
    <row r="113" spans="1:8">
      <c r="A113" s="18">
        <v>2119</v>
      </c>
      <c r="B113" s="16" t="s">
        <v>285</v>
      </c>
      <c r="C113" s="149">
        <v>1129375.6399999999</v>
      </c>
      <c r="D113" s="149">
        <v>1129375.6399999999</v>
      </c>
      <c r="E113" s="149">
        <v>0</v>
      </c>
      <c r="F113" s="20">
        <v>0</v>
      </c>
      <c r="G113" s="20">
        <v>0</v>
      </c>
    </row>
    <row r="114" spans="1:8" ht="11.25" hidden="1" customHeight="1">
      <c r="A114" s="18">
        <v>2120</v>
      </c>
      <c r="B114" s="16" t="s">
        <v>286</v>
      </c>
      <c r="C114" s="149">
        <v>0</v>
      </c>
      <c r="D114" s="149">
        <v>0</v>
      </c>
      <c r="E114" s="149">
        <v>0</v>
      </c>
      <c r="F114" s="20">
        <v>0</v>
      </c>
      <c r="G114" s="20">
        <v>0</v>
      </c>
    </row>
    <row r="115" spans="1:8" ht="11.25" hidden="1" customHeight="1">
      <c r="A115" s="18">
        <v>2121</v>
      </c>
      <c r="B115" s="16" t="s">
        <v>287</v>
      </c>
      <c r="C115" s="149">
        <v>0</v>
      </c>
      <c r="D115" s="149">
        <v>0</v>
      </c>
      <c r="E115" s="149">
        <v>0</v>
      </c>
      <c r="F115" s="20">
        <v>0</v>
      </c>
      <c r="G115" s="20">
        <v>0</v>
      </c>
    </row>
    <row r="116" spans="1:8" ht="11.25" hidden="1" customHeight="1">
      <c r="A116" s="18">
        <v>2122</v>
      </c>
      <c r="B116" s="16" t="s">
        <v>288</v>
      </c>
      <c r="C116" s="149">
        <v>0</v>
      </c>
      <c r="D116" s="149">
        <v>0</v>
      </c>
      <c r="E116" s="149">
        <v>0</v>
      </c>
      <c r="F116" s="20">
        <v>0</v>
      </c>
      <c r="G116" s="20">
        <v>0</v>
      </c>
    </row>
    <row r="117" spans="1:8" ht="11.25" hidden="1" customHeight="1">
      <c r="A117" s="18">
        <v>2129</v>
      </c>
      <c r="B117" s="16" t="s">
        <v>289</v>
      </c>
      <c r="C117" s="149">
        <v>0</v>
      </c>
      <c r="D117" s="149">
        <v>0</v>
      </c>
      <c r="E117" s="20">
        <v>0</v>
      </c>
      <c r="F117" s="20">
        <v>0</v>
      </c>
      <c r="G117" s="20">
        <v>0</v>
      </c>
    </row>
    <row r="118" spans="1:8" hidden="1"/>
    <row r="119" spans="1:8" hidden="1">
      <c r="A119" s="15" t="s">
        <v>290</v>
      </c>
      <c r="B119" s="15"/>
      <c r="C119" s="15"/>
      <c r="D119" s="15"/>
      <c r="E119" s="15"/>
      <c r="F119" s="15"/>
      <c r="G119" s="15"/>
      <c r="H119" s="15"/>
    </row>
    <row r="120" spans="1:8" hidden="1">
      <c r="A120" s="17" t="s">
        <v>5</v>
      </c>
      <c r="B120" s="17" t="s">
        <v>6</v>
      </c>
      <c r="C120" s="17" t="s">
        <v>7</v>
      </c>
      <c r="D120" s="17" t="s">
        <v>46</v>
      </c>
      <c r="E120" s="17" t="s">
        <v>47</v>
      </c>
      <c r="F120" s="17"/>
      <c r="G120" s="17"/>
      <c r="H120" s="17"/>
    </row>
    <row r="121" spans="1:8" hidden="1">
      <c r="A121" s="18">
        <v>2160</v>
      </c>
      <c r="B121" s="16" t="s">
        <v>291</v>
      </c>
      <c r="C121" s="20">
        <v>0</v>
      </c>
    </row>
    <row r="122" spans="1:8" hidden="1">
      <c r="A122" s="18">
        <v>2161</v>
      </c>
      <c r="B122" s="16" t="s">
        <v>292</v>
      </c>
      <c r="C122" s="20">
        <v>0</v>
      </c>
    </row>
    <row r="123" spans="1:8" hidden="1">
      <c r="A123" s="18">
        <v>2162</v>
      </c>
      <c r="B123" s="16" t="s">
        <v>293</v>
      </c>
      <c r="C123" s="20">
        <v>0</v>
      </c>
    </row>
    <row r="124" spans="1:8" hidden="1">
      <c r="A124" s="18">
        <v>2163</v>
      </c>
      <c r="B124" s="16" t="s">
        <v>294</v>
      </c>
      <c r="C124" s="20">
        <v>0</v>
      </c>
    </row>
    <row r="125" spans="1:8" hidden="1">
      <c r="A125" s="18">
        <v>2164</v>
      </c>
      <c r="B125" s="16" t="s">
        <v>295</v>
      </c>
      <c r="C125" s="20">
        <v>0</v>
      </c>
    </row>
    <row r="126" spans="1:8" hidden="1">
      <c r="A126" s="18">
        <v>2165</v>
      </c>
      <c r="B126" s="16" t="s">
        <v>296</v>
      </c>
      <c r="C126" s="20">
        <v>0</v>
      </c>
    </row>
    <row r="127" spans="1:8" hidden="1">
      <c r="A127" s="18">
        <v>2166</v>
      </c>
      <c r="B127" s="16" t="s">
        <v>297</v>
      </c>
      <c r="C127" s="20">
        <v>0</v>
      </c>
    </row>
    <row r="128" spans="1:8" hidden="1">
      <c r="A128" s="18">
        <v>2250</v>
      </c>
      <c r="B128" s="16" t="s">
        <v>298</v>
      </c>
      <c r="C128" s="20">
        <v>0</v>
      </c>
    </row>
    <row r="129" spans="1:8" hidden="1">
      <c r="A129" s="18">
        <v>2251</v>
      </c>
      <c r="B129" s="16" t="s">
        <v>299</v>
      </c>
      <c r="C129" s="20">
        <v>0</v>
      </c>
    </row>
    <row r="130" spans="1:8" hidden="1">
      <c r="A130" s="18">
        <v>2252</v>
      </c>
      <c r="B130" s="16" t="s">
        <v>300</v>
      </c>
      <c r="C130" s="20">
        <v>0</v>
      </c>
    </row>
    <row r="131" spans="1:8" hidden="1">
      <c r="A131" s="18">
        <v>2253</v>
      </c>
      <c r="B131" s="16" t="s">
        <v>301</v>
      </c>
      <c r="C131" s="20">
        <v>0</v>
      </c>
    </row>
    <row r="132" spans="1:8" hidden="1">
      <c r="A132" s="18">
        <v>2254</v>
      </c>
      <c r="B132" s="16" t="s">
        <v>302</v>
      </c>
      <c r="C132" s="20">
        <v>0</v>
      </c>
    </row>
    <row r="133" spans="1:8" hidden="1">
      <c r="A133" s="18">
        <v>2255</v>
      </c>
      <c r="B133" s="16" t="s">
        <v>303</v>
      </c>
      <c r="C133" s="20">
        <v>0</v>
      </c>
    </row>
    <row r="134" spans="1:8" hidden="1">
      <c r="A134" s="18">
        <v>2256</v>
      </c>
      <c r="B134" s="16" t="s">
        <v>304</v>
      </c>
      <c r="C134" s="20">
        <v>0</v>
      </c>
    </row>
    <row r="135" spans="1:8" hidden="1"/>
    <row r="136" spans="1:8" hidden="1">
      <c r="A136" s="15" t="s">
        <v>305</v>
      </c>
      <c r="B136" s="15"/>
      <c r="C136" s="15"/>
      <c r="D136" s="15"/>
      <c r="E136" s="15"/>
      <c r="F136" s="15"/>
      <c r="G136" s="15"/>
      <c r="H136" s="15"/>
    </row>
    <row r="137" spans="1:8" hidden="1">
      <c r="A137" s="19" t="s">
        <v>5</v>
      </c>
      <c r="B137" s="19" t="s">
        <v>6</v>
      </c>
      <c r="C137" s="19" t="s">
        <v>7</v>
      </c>
      <c r="D137" s="19" t="s">
        <v>46</v>
      </c>
      <c r="E137" s="19" t="s">
        <v>47</v>
      </c>
      <c r="F137" s="19"/>
      <c r="G137" s="19"/>
      <c r="H137" s="19"/>
    </row>
    <row r="138" spans="1:8" hidden="1">
      <c r="A138" s="18">
        <v>2159</v>
      </c>
      <c r="B138" s="16" t="s">
        <v>306</v>
      </c>
      <c r="C138" s="20">
        <v>0</v>
      </c>
    </row>
    <row r="139" spans="1:8" hidden="1">
      <c r="A139" s="18">
        <v>2199</v>
      </c>
      <c r="B139" s="16" t="s">
        <v>307</v>
      </c>
      <c r="C139" s="20">
        <v>0</v>
      </c>
    </row>
    <row r="140" spans="1:8" hidden="1">
      <c r="A140" s="18">
        <v>2240</v>
      </c>
      <c r="B140" s="16" t="s">
        <v>308</v>
      </c>
      <c r="C140" s="20">
        <v>0</v>
      </c>
    </row>
    <row r="141" spans="1:8" hidden="1">
      <c r="A141" s="18">
        <v>2241</v>
      </c>
      <c r="B141" s="16" t="s">
        <v>309</v>
      </c>
      <c r="C141" s="20">
        <v>0</v>
      </c>
    </row>
    <row r="142" spans="1:8" hidden="1">
      <c r="A142" s="18">
        <v>2242</v>
      </c>
      <c r="B142" s="16" t="s">
        <v>310</v>
      </c>
      <c r="C142" s="20">
        <v>0</v>
      </c>
    </row>
    <row r="143" spans="1:8" hidden="1">
      <c r="A143" s="18">
        <v>2249</v>
      </c>
      <c r="B143" s="16" t="s">
        <v>311</v>
      </c>
      <c r="C143" s="20">
        <v>0</v>
      </c>
    </row>
    <row r="145" spans="2:4">
      <c r="B145" s="56" t="s">
        <v>449</v>
      </c>
      <c r="C145" s="57"/>
      <c r="D145" s="57"/>
    </row>
    <row r="146" spans="2:4">
      <c r="B146" s="58"/>
      <c r="C146" s="58"/>
      <c r="D146" s="59"/>
    </row>
    <row r="147" spans="2:4">
      <c r="B147" s="60" t="s">
        <v>450</v>
      </c>
      <c r="C147" s="60" t="s">
        <v>450</v>
      </c>
      <c r="D147" s="26"/>
    </row>
    <row r="148" spans="2:4">
      <c r="B148" s="58"/>
      <c r="C148" s="58"/>
      <c r="D148" s="26"/>
    </row>
    <row r="149" spans="2:4">
      <c r="B149" s="60" t="s">
        <v>451</v>
      </c>
      <c r="C149" s="61" t="s">
        <v>452</v>
      </c>
      <c r="D149" s="26"/>
    </row>
    <row r="150" spans="2:4">
      <c r="B150" s="60" t="s">
        <v>453</v>
      </c>
      <c r="C150" s="204" t="s">
        <v>454</v>
      </c>
      <c r="D150" s="204"/>
    </row>
    <row r="151" spans="2:4">
      <c r="B151" s="60" t="s">
        <v>455</v>
      </c>
      <c r="C151" s="62" t="s">
        <v>601</v>
      </c>
      <c r="D151" s="26"/>
    </row>
    <row r="152" spans="2:4">
      <c r="B152" s="58"/>
      <c r="C152" s="58"/>
      <c r="D152" s="59"/>
    </row>
    <row r="153" spans="2:4">
      <c r="B153" s="63"/>
      <c r="C153" s="58"/>
      <c r="D153" s="59"/>
    </row>
    <row r="154" spans="2:4">
      <c r="B154" s="58" t="s">
        <v>456</v>
      </c>
      <c r="C154" s="58"/>
      <c r="D154" s="59"/>
    </row>
    <row r="155" spans="2:4">
      <c r="B155" s="58"/>
      <c r="C155" s="58"/>
      <c r="D155" s="59"/>
    </row>
    <row r="156" spans="2:4">
      <c r="B156" s="58" t="s">
        <v>457</v>
      </c>
      <c r="C156" s="58"/>
      <c r="D156" s="59"/>
    </row>
    <row r="157" spans="2:4">
      <c r="B157" s="58" t="s">
        <v>458</v>
      </c>
      <c r="C157" s="58"/>
      <c r="D157" s="59"/>
    </row>
    <row r="158" spans="2:4">
      <c r="B158" s="58" t="s">
        <v>459</v>
      </c>
      <c r="C158" s="58"/>
      <c r="D158" s="59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C150:D150"/>
    <mergeCell ref="A69:F71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7"/>
  <sheetViews>
    <sheetView zoomScaleNormal="100" workbookViewId="0">
      <selection activeCell="D59" sqref="D59"/>
    </sheetView>
  </sheetViews>
  <sheetFormatPr baseColWidth="10" defaultColWidth="9.109375" defaultRowHeight="10.199999999999999"/>
  <cols>
    <col min="1" max="1" width="10" style="16" customWidth="1"/>
    <col min="2" max="2" width="83" style="16" customWidth="1"/>
    <col min="3" max="3" width="27.44140625" style="16" customWidth="1"/>
    <col min="4" max="4" width="21.44140625" style="16" customWidth="1"/>
    <col min="5" max="5" width="21.109375" style="16" customWidth="1"/>
    <col min="6" max="6" width="9.109375" style="16" customWidth="1"/>
    <col min="7" max="16384" width="9.109375" style="16"/>
  </cols>
  <sheetData>
    <row r="1" spans="1:5" s="22" customFormat="1" ht="18.899999999999999" customHeight="1">
      <c r="A1" s="215" t="str">
        <f>'NOTAS ESF'!A1</f>
        <v>JUNTA DE AGUA POTABLE DRENAJE ALCANTARILLADO Y SANEAMIENTO DEL MUNICIPIO DE IRAPUATO GTO</v>
      </c>
      <c r="B1" s="215"/>
      <c r="C1" s="215"/>
      <c r="D1" s="12" t="s">
        <v>0</v>
      </c>
      <c r="E1" s="21">
        <v>2021</v>
      </c>
    </row>
    <row r="2" spans="1:5" s="13" customFormat="1" ht="18.899999999999999" customHeight="1">
      <c r="A2" s="215" t="s">
        <v>1</v>
      </c>
      <c r="B2" s="215"/>
      <c r="C2" s="215"/>
      <c r="D2" s="12" t="s">
        <v>2</v>
      </c>
      <c r="E2" s="21" t="str">
        <f>'Notas a los Edos Financieros'!E2</f>
        <v>Trimestral</v>
      </c>
    </row>
    <row r="3" spans="1:5" s="13" customFormat="1" ht="18.899999999999999" customHeight="1">
      <c r="A3" s="215" t="s">
        <v>602</v>
      </c>
      <c r="B3" s="215"/>
      <c r="C3" s="215"/>
      <c r="D3" s="12" t="s">
        <v>3</v>
      </c>
      <c r="E3" s="21">
        <f>'Notas a los Edos Financieros'!E3</f>
        <v>4</v>
      </c>
    </row>
    <row r="4" spans="1:5">
      <c r="A4" s="14" t="s">
        <v>4</v>
      </c>
      <c r="B4" s="15"/>
      <c r="C4" s="15"/>
      <c r="D4" s="15"/>
      <c r="E4" s="15"/>
    </row>
    <row r="6" spans="1:5">
      <c r="A6" s="15" t="s">
        <v>493</v>
      </c>
      <c r="B6" s="15"/>
      <c r="C6" s="15"/>
      <c r="D6" s="15"/>
      <c r="E6" s="15"/>
    </row>
    <row r="7" spans="1:5">
      <c r="A7" s="17" t="s">
        <v>5</v>
      </c>
      <c r="B7" s="17" t="s">
        <v>6</v>
      </c>
      <c r="C7" s="17" t="s">
        <v>7</v>
      </c>
      <c r="D7" s="17" t="s">
        <v>8</v>
      </c>
      <c r="E7" s="17"/>
    </row>
    <row r="8" spans="1:5">
      <c r="A8" s="91">
        <v>4100</v>
      </c>
      <c r="B8" s="92" t="s">
        <v>9</v>
      </c>
      <c r="C8" s="149">
        <v>464131678.93000001</v>
      </c>
    </row>
    <row r="9" spans="1:5" ht="11.25" hidden="1" customHeight="1">
      <c r="A9" s="91">
        <v>4110</v>
      </c>
      <c r="B9" s="92" t="s">
        <v>10</v>
      </c>
      <c r="C9" s="149">
        <v>0</v>
      </c>
    </row>
    <row r="10" spans="1:5" ht="11.25" hidden="1" customHeight="1">
      <c r="A10" s="91">
        <v>4111</v>
      </c>
      <c r="B10" s="92" t="s">
        <v>11</v>
      </c>
      <c r="C10" s="149">
        <v>0</v>
      </c>
    </row>
    <row r="11" spans="1:5" ht="11.25" hidden="1" customHeight="1">
      <c r="A11" s="91">
        <v>4112</v>
      </c>
      <c r="B11" s="92" t="s">
        <v>12</v>
      </c>
      <c r="C11" s="149">
        <v>0</v>
      </c>
    </row>
    <row r="12" spans="1:5" ht="11.25" hidden="1" customHeight="1">
      <c r="A12" s="91">
        <v>4113</v>
      </c>
      <c r="B12" s="92" t="s">
        <v>13</v>
      </c>
      <c r="C12" s="149">
        <v>0</v>
      </c>
    </row>
    <row r="13" spans="1:5" ht="11.25" hidden="1" customHeight="1">
      <c r="A13" s="91">
        <v>4114</v>
      </c>
      <c r="B13" s="92" t="s">
        <v>14</v>
      </c>
      <c r="C13" s="149">
        <v>0</v>
      </c>
    </row>
    <row r="14" spans="1:5" ht="11.25" hidden="1" customHeight="1">
      <c r="A14" s="91">
        <v>4115</v>
      </c>
      <c r="B14" s="92" t="s">
        <v>15</v>
      </c>
      <c r="C14" s="149">
        <v>0</v>
      </c>
    </row>
    <row r="15" spans="1:5" ht="11.25" hidden="1" customHeight="1">
      <c r="A15" s="91">
        <v>4116</v>
      </c>
      <c r="B15" s="92" t="s">
        <v>16</v>
      </c>
      <c r="C15" s="149">
        <v>0</v>
      </c>
    </row>
    <row r="16" spans="1:5" ht="11.25" hidden="1" customHeight="1">
      <c r="A16" s="91">
        <v>4117</v>
      </c>
      <c r="B16" s="92" t="s">
        <v>17</v>
      </c>
      <c r="C16" s="149">
        <v>0</v>
      </c>
    </row>
    <row r="17" spans="1:3" ht="22.5" hidden="1" customHeight="1">
      <c r="A17" s="91">
        <v>4118</v>
      </c>
      <c r="B17" s="93" t="s">
        <v>494</v>
      </c>
      <c r="C17" s="149">
        <v>0</v>
      </c>
    </row>
    <row r="18" spans="1:3" ht="11.25" hidden="1" customHeight="1">
      <c r="A18" s="91">
        <v>4119</v>
      </c>
      <c r="B18" s="92" t="s">
        <v>18</v>
      </c>
      <c r="C18" s="149">
        <v>0</v>
      </c>
    </row>
    <row r="19" spans="1:3" ht="11.25" hidden="1" customHeight="1">
      <c r="A19" s="91">
        <v>4120</v>
      </c>
      <c r="B19" s="92" t="s">
        <v>19</v>
      </c>
      <c r="C19" s="149">
        <v>0</v>
      </c>
    </row>
    <row r="20" spans="1:3" ht="11.25" hidden="1" customHeight="1">
      <c r="A20" s="91">
        <v>4121</v>
      </c>
      <c r="B20" s="92" t="s">
        <v>20</v>
      </c>
      <c r="C20" s="149">
        <v>0</v>
      </c>
    </row>
    <row r="21" spans="1:3" ht="11.25" hidden="1" customHeight="1">
      <c r="A21" s="91">
        <v>4122</v>
      </c>
      <c r="B21" s="92" t="s">
        <v>495</v>
      </c>
      <c r="C21" s="149">
        <v>0</v>
      </c>
    </row>
    <row r="22" spans="1:3" ht="11.25" hidden="1" customHeight="1">
      <c r="A22" s="91">
        <v>4123</v>
      </c>
      <c r="B22" s="92" t="s">
        <v>21</v>
      </c>
      <c r="C22" s="149">
        <v>0</v>
      </c>
    </row>
    <row r="23" spans="1:3" ht="11.25" hidden="1" customHeight="1">
      <c r="A23" s="91">
        <v>4124</v>
      </c>
      <c r="B23" s="92" t="s">
        <v>22</v>
      </c>
      <c r="C23" s="149">
        <v>0</v>
      </c>
    </row>
    <row r="24" spans="1:3" ht="11.25" hidden="1" customHeight="1">
      <c r="A24" s="91">
        <v>4129</v>
      </c>
      <c r="B24" s="92" t="s">
        <v>23</v>
      </c>
      <c r="C24" s="149">
        <v>0</v>
      </c>
    </row>
    <row r="25" spans="1:3" hidden="1">
      <c r="A25" s="91">
        <v>4130</v>
      </c>
      <c r="B25" s="92" t="s">
        <v>24</v>
      </c>
      <c r="C25" s="149">
        <v>0</v>
      </c>
    </row>
    <row r="26" spans="1:3" hidden="1">
      <c r="A26" s="91">
        <v>4131</v>
      </c>
      <c r="B26" s="92" t="s">
        <v>25</v>
      </c>
      <c r="C26" s="149">
        <v>0</v>
      </c>
    </row>
    <row r="27" spans="1:3" ht="22.5" hidden="1" customHeight="1">
      <c r="A27" s="91">
        <v>4132</v>
      </c>
      <c r="B27" s="93" t="s">
        <v>496</v>
      </c>
      <c r="C27" s="149">
        <v>0</v>
      </c>
    </row>
    <row r="28" spans="1:3" ht="11.25" hidden="1" customHeight="1">
      <c r="A28" s="91">
        <v>4140</v>
      </c>
      <c r="B28" s="92" t="s">
        <v>26</v>
      </c>
      <c r="C28" s="149">
        <v>0</v>
      </c>
    </row>
    <row r="29" spans="1:3" ht="11.25" hidden="1" customHeight="1">
      <c r="A29" s="91">
        <v>4141</v>
      </c>
      <c r="B29" s="92" t="s">
        <v>27</v>
      </c>
      <c r="C29" s="149">
        <v>0</v>
      </c>
    </row>
    <row r="30" spans="1:3" ht="11.25" hidden="1" customHeight="1">
      <c r="A30" s="91">
        <v>4143</v>
      </c>
      <c r="B30" s="92" t="s">
        <v>28</v>
      </c>
      <c r="C30" s="149">
        <v>0</v>
      </c>
    </row>
    <row r="31" spans="1:3" ht="11.25" hidden="1" customHeight="1">
      <c r="A31" s="91">
        <v>4144</v>
      </c>
      <c r="B31" s="92" t="s">
        <v>29</v>
      </c>
      <c r="C31" s="149">
        <v>0</v>
      </c>
    </row>
    <row r="32" spans="1:3" ht="22.5" hidden="1" customHeight="1">
      <c r="A32" s="91">
        <v>4145</v>
      </c>
      <c r="B32" s="93" t="s">
        <v>497</v>
      </c>
      <c r="C32" s="149">
        <v>0</v>
      </c>
    </row>
    <row r="33" spans="1:4" ht="11.25" hidden="1" customHeight="1">
      <c r="A33" s="91">
        <v>4149</v>
      </c>
      <c r="B33" s="92" t="s">
        <v>30</v>
      </c>
      <c r="C33" s="149">
        <v>0</v>
      </c>
    </row>
    <row r="34" spans="1:4">
      <c r="A34" s="91">
        <v>4150</v>
      </c>
      <c r="B34" s="92" t="s">
        <v>498</v>
      </c>
      <c r="C34" s="149">
        <v>20334354.800000001</v>
      </c>
      <c r="D34" s="149"/>
    </row>
    <row r="35" spans="1:4">
      <c r="A35" s="91">
        <v>4151</v>
      </c>
      <c r="B35" s="92" t="s">
        <v>498</v>
      </c>
      <c r="C35" s="149">
        <v>20334354.800000001</v>
      </c>
    </row>
    <row r="36" spans="1:4" ht="22.5" hidden="1" customHeight="1">
      <c r="A36" s="91">
        <v>4154</v>
      </c>
      <c r="B36" s="93" t="s">
        <v>499</v>
      </c>
      <c r="C36" s="149">
        <v>0</v>
      </c>
    </row>
    <row r="37" spans="1:4" ht="11.25" customHeight="1">
      <c r="A37" s="91">
        <v>4160</v>
      </c>
      <c r="B37" s="92" t="s">
        <v>500</v>
      </c>
      <c r="C37" s="149">
        <v>2492335.7599999998</v>
      </c>
    </row>
    <row r="38" spans="1:4" ht="11.25" hidden="1" customHeight="1">
      <c r="A38" s="91">
        <v>4161</v>
      </c>
      <c r="B38" s="92" t="s">
        <v>31</v>
      </c>
      <c r="C38" s="149">
        <v>0</v>
      </c>
    </row>
    <row r="39" spans="1:4" ht="11.25" hidden="1" customHeight="1">
      <c r="A39" s="91">
        <v>4162</v>
      </c>
      <c r="B39" s="92" t="s">
        <v>32</v>
      </c>
      <c r="C39" s="149">
        <v>0</v>
      </c>
    </row>
    <row r="40" spans="1:4" ht="11.25" hidden="1" customHeight="1">
      <c r="A40" s="91">
        <v>4163</v>
      </c>
      <c r="B40" s="92" t="s">
        <v>33</v>
      </c>
      <c r="C40" s="149">
        <v>0</v>
      </c>
    </row>
    <row r="41" spans="1:4" ht="11.25" hidden="1" customHeight="1">
      <c r="A41" s="91">
        <v>4164</v>
      </c>
      <c r="B41" s="92" t="s">
        <v>34</v>
      </c>
      <c r="C41" s="149">
        <v>0</v>
      </c>
    </row>
    <row r="42" spans="1:4" ht="11.25" hidden="1" customHeight="1">
      <c r="A42" s="91">
        <v>4165</v>
      </c>
      <c r="B42" s="92" t="s">
        <v>35</v>
      </c>
      <c r="C42" s="149">
        <v>0</v>
      </c>
    </row>
    <row r="43" spans="1:4" ht="22.5" hidden="1" customHeight="1">
      <c r="A43" s="91">
        <v>4166</v>
      </c>
      <c r="B43" s="93" t="s">
        <v>501</v>
      </c>
      <c r="C43" s="149">
        <v>0</v>
      </c>
    </row>
    <row r="44" spans="1:4" ht="11.25" customHeight="1">
      <c r="A44" s="91">
        <v>4168</v>
      </c>
      <c r="B44" s="92" t="s">
        <v>36</v>
      </c>
      <c r="C44" s="149">
        <v>2492335.7599999998</v>
      </c>
    </row>
    <row r="45" spans="1:4" ht="11.25" hidden="1" customHeight="1">
      <c r="A45" s="91">
        <v>4169</v>
      </c>
      <c r="B45" s="92" t="s">
        <v>37</v>
      </c>
      <c r="C45" s="149">
        <v>0</v>
      </c>
    </row>
    <row r="46" spans="1:4">
      <c r="A46" s="91">
        <v>4170</v>
      </c>
      <c r="B46" s="92" t="s">
        <v>575</v>
      </c>
      <c r="C46" s="149">
        <v>441304988.37</v>
      </c>
    </row>
    <row r="47" spans="1:4" ht="11.25" hidden="1" customHeight="1">
      <c r="A47" s="91">
        <v>4171</v>
      </c>
      <c r="B47" s="92" t="s">
        <v>502</v>
      </c>
      <c r="C47" s="149">
        <v>0</v>
      </c>
    </row>
    <row r="48" spans="1:4" ht="11.25" hidden="1" customHeight="1">
      <c r="A48" s="91">
        <v>4172</v>
      </c>
      <c r="B48" s="92" t="s">
        <v>503</v>
      </c>
      <c r="C48" s="149">
        <v>0</v>
      </c>
    </row>
    <row r="49" spans="1:5" ht="20.399999999999999">
      <c r="A49" s="91">
        <v>4173</v>
      </c>
      <c r="B49" s="93" t="s">
        <v>504</v>
      </c>
      <c r="C49" s="149">
        <v>441304988.37</v>
      </c>
    </row>
    <row r="50" spans="1:5" ht="22.5" hidden="1" customHeight="1">
      <c r="A50" s="91">
        <v>4174</v>
      </c>
      <c r="B50" s="93" t="s">
        <v>505</v>
      </c>
      <c r="C50" s="149">
        <v>0</v>
      </c>
    </row>
    <row r="51" spans="1:5" ht="22.5" hidden="1" customHeight="1">
      <c r="A51" s="91">
        <v>4175</v>
      </c>
      <c r="B51" s="93" t="s">
        <v>506</v>
      </c>
      <c r="C51" s="149">
        <v>0</v>
      </c>
    </row>
    <row r="52" spans="1:5" ht="22.5" hidden="1" customHeight="1">
      <c r="A52" s="91">
        <v>4176</v>
      </c>
      <c r="B52" s="93" t="s">
        <v>507</v>
      </c>
      <c r="C52" s="149">
        <v>0</v>
      </c>
    </row>
    <row r="53" spans="1:5" ht="22.5" hidden="1" customHeight="1">
      <c r="A53" s="91">
        <v>4177</v>
      </c>
      <c r="B53" s="93" t="s">
        <v>508</v>
      </c>
      <c r="C53" s="149">
        <v>0</v>
      </c>
    </row>
    <row r="54" spans="1:5" ht="22.5" hidden="1" customHeight="1">
      <c r="A54" s="91">
        <v>4178</v>
      </c>
      <c r="B54" s="93" t="s">
        <v>509</v>
      </c>
      <c r="C54" s="149">
        <v>0</v>
      </c>
    </row>
    <row r="55" spans="1:5">
      <c r="A55" s="91"/>
      <c r="B55" s="93"/>
      <c r="C55" s="156"/>
    </row>
    <row r="56" spans="1:5">
      <c r="A56" s="94" t="s">
        <v>510</v>
      </c>
      <c r="B56" s="94"/>
      <c r="C56" s="153"/>
      <c r="D56" s="94"/>
      <c r="E56" s="94"/>
    </row>
    <row r="57" spans="1:5">
      <c r="A57" s="95" t="s">
        <v>5</v>
      </c>
      <c r="B57" s="95" t="s">
        <v>6</v>
      </c>
      <c r="C57" s="154" t="s">
        <v>7</v>
      </c>
      <c r="D57" s="95" t="s">
        <v>8</v>
      </c>
      <c r="E57" s="95"/>
    </row>
    <row r="58" spans="1:5" ht="30.6">
      <c r="A58" s="91">
        <v>4200</v>
      </c>
      <c r="B58" s="93" t="s">
        <v>511</v>
      </c>
      <c r="C58" s="149">
        <v>107583109.54000001</v>
      </c>
      <c r="D58" s="92"/>
      <c r="E58" s="96"/>
    </row>
    <row r="59" spans="1:5" ht="22.5" customHeight="1">
      <c r="A59" s="91">
        <v>4210</v>
      </c>
      <c r="B59" s="93" t="s">
        <v>512</v>
      </c>
      <c r="C59" s="149">
        <v>107583109.54000001</v>
      </c>
      <c r="D59" s="92"/>
      <c r="E59" s="96"/>
    </row>
    <row r="60" spans="1:5" ht="11.25" hidden="1" customHeight="1">
      <c r="A60" s="91">
        <v>4211</v>
      </c>
      <c r="B60" s="92" t="s">
        <v>38</v>
      </c>
      <c r="C60" s="149">
        <v>0</v>
      </c>
      <c r="D60" s="92"/>
      <c r="E60" s="96"/>
    </row>
    <row r="61" spans="1:5" ht="11.25" customHeight="1">
      <c r="A61" s="91">
        <v>4212</v>
      </c>
      <c r="B61" s="92" t="s">
        <v>39</v>
      </c>
      <c r="C61" s="149">
        <v>65304041.100000001</v>
      </c>
      <c r="D61" s="92"/>
      <c r="E61" s="96"/>
    </row>
    <row r="62" spans="1:5" ht="11.25" customHeight="1">
      <c r="A62" s="91">
        <v>4213</v>
      </c>
      <c r="B62" s="92" t="s">
        <v>40</v>
      </c>
      <c r="C62" s="149">
        <v>42279068.439999998</v>
      </c>
      <c r="D62" s="92"/>
      <c r="E62" s="96"/>
    </row>
    <row r="63" spans="1:5" ht="11.25" hidden="1" customHeight="1">
      <c r="A63" s="91">
        <v>4214</v>
      </c>
      <c r="B63" s="92" t="s">
        <v>513</v>
      </c>
      <c r="C63" s="149">
        <v>0</v>
      </c>
      <c r="D63" s="92"/>
      <c r="E63" s="96"/>
    </row>
    <row r="64" spans="1:5" ht="11.25" hidden="1" customHeight="1">
      <c r="A64" s="91">
        <v>4215</v>
      </c>
      <c r="B64" s="92" t="s">
        <v>514</v>
      </c>
      <c r="C64" s="149">
        <v>0</v>
      </c>
      <c r="D64" s="92"/>
      <c r="E64" s="96"/>
    </row>
    <row r="65" spans="1:5" hidden="1">
      <c r="A65" s="91">
        <v>4220</v>
      </c>
      <c r="B65" s="92" t="s">
        <v>41</v>
      </c>
      <c r="C65" s="149">
        <v>0</v>
      </c>
      <c r="D65" s="92"/>
      <c r="E65" s="96"/>
    </row>
    <row r="66" spans="1:5" hidden="1">
      <c r="A66" s="91">
        <v>4221</v>
      </c>
      <c r="B66" s="92" t="s">
        <v>42</v>
      </c>
      <c r="C66" s="149">
        <v>0</v>
      </c>
      <c r="D66" s="92"/>
      <c r="E66" s="96"/>
    </row>
    <row r="67" spans="1:5" ht="11.25" hidden="1" customHeight="1">
      <c r="A67" s="91">
        <v>4223</v>
      </c>
      <c r="B67" s="92" t="s">
        <v>43</v>
      </c>
      <c r="C67" s="149">
        <v>0</v>
      </c>
      <c r="D67" s="92"/>
      <c r="E67" s="96"/>
    </row>
    <row r="68" spans="1:5" ht="11.25" hidden="1" customHeight="1">
      <c r="A68" s="91">
        <v>4225</v>
      </c>
      <c r="B68" s="92" t="s">
        <v>45</v>
      </c>
      <c r="C68" s="149">
        <v>0</v>
      </c>
      <c r="D68" s="92"/>
      <c r="E68" s="96"/>
    </row>
    <row r="69" spans="1:5" ht="11.25" hidden="1" customHeight="1">
      <c r="A69" s="91">
        <v>4227</v>
      </c>
      <c r="B69" s="92" t="s">
        <v>515</v>
      </c>
      <c r="C69" s="149">
        <v>0</v>
      </c>
      <c r="D69" s="92"/>
      <c r="E69" s="96"/>
    </row>
    <row r="70" spans="1:5">
      <c r="C70" s="155"/>
    </row>
    <row r="71" spans="1:5">
      <c r="A71" s="15" t="s">
        <v>491</v>
      </c>
      <c r="B71" s="15"/>
      <c r="C71" s="153"/>
      <c r="D71" s="15"/>
      <c r="E71" s="15"/>
    </row>
    <row r="72" spans="1:5">
      <c r="A72" s="17" t="s">
        <v>5</v>
      </c>
      <c r="B72" s="17" t="s">
        <v>6</v>
      </c>
      <c r="C72" s="154" t="s">
        <v>7</v>
      </c>
      <c r="D72" s="17" t="s">
        <v>46</v>
      </c>
      <c r="E72" s="17" t="s">
        <v>47</v>
      </c>
    </row>
    <row r="73" spans="1:5">
      <c r="A73" s="18">
        <v>4300</v>
      </c>
      <c r="B73" s="16" t="s">
        <v>48</v>
      </c>
      <c r="C73" s="149">
        <v>7122526.29</v>
      </c>
    </row>
    <row r="74" spans="1:5" ht="11.25" hidden="1" customHeight="1">
      <c r="A74" s="18">
        <v>4310</v>
      </c>
      <c r="B74" s="16" t="s">
        <v>49</v>
      </c>
      <c r="C74" s="149">
        <v>0</v>
      </c>
    </row>
    <row r="75" spans="1:5" ht="11.25" hidden="1" customHeight="1">
      <c r="A75" s="18">
        <v>4311</v>
      </c>
      <c r="B75" s="16" t="s">
        <v>50</v>
      </c>
      <c r="C75" s="149">
        <v>0</v>
      </c>
    </row>
    <row r="76" spans="1:5" ht="11.25" hidden="1" customHeight="1">
      <c r="A76" s="18">
        <v>4319</v>
      </c>
      <c r="B76" s="16" t="s">
        <v>51</v>
      </c>
      <c r="C76" s="149">
        <v>0</v>
      </c>
    </row>
    <row r="77" spans="1:5" ht="11.25" hidden="1" customHeight="1">
      <c r="A77" s="18">
        <v>4320</v>
      </c>
      <c r="B77" s="16" t="s">
        <v>52</v>
      </c>
      <c r="C77" s="149">
        <v>0</v>
      </c>
    </row>
    <row r="78" spans="1:5" ht="11.25" hidden="1" customHeight="1">
      <c r="A78" s="18">
        <v>4321</v>
      </c>
      <c r="B78" s="16" t="s">
        <v>53</v>
      </c>
      <c r="C78" s="149">
        <v>0</v>
      </c>
    </row>
    <row r="79" spans="1:5" ht="11.25" hidden="1" customHeight="1">
      <c r="A79" s="18">
        <v>4322</v>
      </c>
      <c r="B79" s="16" t="s">
        <v>54</v>
      </c>
      <c r="C79" s="149">
        <v>0</v>
      </c>
    </row>
    <row r="80" spans="1:5" ht="11.25" hidden="1" customHeight="1">
      <c r="A80" s="18">
        <v>4323</v>
      </c>
      <c r="B80" s="16" t="s">
        <v>55</v>
      </c>
      <c r="C80" s="149">
        <v>0</v>
      </c>
    </row>
    <row r="81" spans="1:3" ht="11.25" hidden="1" customHeight="1">
      <c r="A81" s="18">
        <v>4324</v>
      </c>
      <c r="B81" s="16" t="s">
        <v>56</v>
      </c>
      <c r="C81" s="149">
        <v>0</v>
      </c>
    </row>
    <row r="82" spans="1:3" ht="11.25" hidden="1" customHeight="1">
      <c r="A82" s="18">
        <v>4325</v>
      </c>
      <c r="B82" s="16" t="s">
        <v>57</v>
      </c>
      <c r="C82" s="149">
        <v>0</v>
      </c>
    </row>
    <row r="83" spans="1:3" ht="11.25" hidden="1" customHeight="1">
      <c r="A83" s="18">
        <v>4330</v>
      </c>
      <c r="B83" s="16" t="s">
        <v>58</v>
      </c>
      <c r="C83" s="149">
        <v>0</v>
      </c>
    </row>
    <row r="84" spans="1:3" ht="11.25" hidden="1" customHeight="1">
      <c r="A84" s="18">
        <v>4331</v>
      </c>
      <c r="B84" s="16" t="s">
        <v>58</v>
      </c>
      <c r="C84" s="149">
        <v>0</v>
      </c>
    </row>
    <row r="85" spans="1:3" ht="11.25" hidden="1" customHeight="1">
      <c r="A85" s="18">
        <v>4340</v>
      </c>
      <c r="B85" s="16" t="s">
        <v>59</v>
      </c>
      <c r="C85" s="149">
        <v>0</v>
      </c>
    </row>
    <row r="86" spans="1:3" ht="11.25" hidden="1" customHeight="1">
      <c r="A86" s="18">
        <v>4341</v>
      </c>
      <c r="B86" s="16" t="s">
        <v>60</v>
      </c>
      <c r="C86" s="149">
        <v>0</v>
      </c>
    </row>
    <row r="87" spans="1:3">
      <c r="A87" s="18">
        <v>4390</v>
      </c>
      <c r="B87" s="16" t="s">
        <v>61</v>
      </c>
      <c r="C87" s="149">
        <v>7122526.29</v>
      </c>
    </row>
    <row r="88" spans="1:3" ht="11.25" hidden="1" customHeight="1">
      <c r="A88" s="18">
        <v>4391</v>
      </c>
      <c r="B88" s="16" t="s">
        <v>62</v>
      </c>
      <c r="C88" s="149">
        <v>0</v>
      </c>
    </row>
    <row r="89" spans="1:3" ht="11.25" hidden="1" customHeight="1">
      <c r="A89" s="18">
        <v>4392</v>
      </c>
      <c r="B89" s="16" t="s">
        <v>63</v>
      </c>
      <c r="C89" s="149">
        <v>0</v>
      </c>
    </row>
    <row r="90" spans="1:3" ht="11.25" hidden="1" customHeight="1">
      <c r="A90" s="18">
        <v>4393</v>
      </c>
      <c r="B90" s="16" t="s">
        <v>64</v>
      </c>
      <c r="C90" s="149">
        <v>0</v>
      </c>
    </row>
    <row r="91" spans="1:3" ht="11.25" hidden="1" customHeight="1">
      <c r="A91" s="18">
        <v>4394</v>
      </c>
      <c r="B91" s="16" t="s">
        <v>65</v>
      </c>
      <c r="C91" s="149">
        <v>0</v>
      </c>
    </row>
    <row r="92" spans="1:3" ht="11.25" hidden="1" customHeight="1">
      <c r="A92" s="18">
        <v>4395</v>
      </c>
      <c r="B92" s="16" t="s">
        <v>66</v>
      </c>
      <c r="C92" s="149">
        <v>0</v>
      </c>
    </row>
    <row r="93" spans="1:3" ht="11.25" hidden="1" customHeight="1">
      <c r="A93" s="18">
        <v>4396</v>
      </c>
      <c r="B93" s="16" t="s">
        <v>67</v>
      </c>
      <c r="C93" s="149">
        <v>0</v>
      </c>
    </row>
    <row r="94" spans="1:3">
      <c r="A94" s="18">
        <v>4399</v>
      </c>
      <c r="B94" s="16" t="s">
        <v>61</v>
      </c>
      <c r="C94" s="149">
        <v>7122526.29</v>
      </c>
    </row>
    <row r="95" spans="1:3">
      <c r="C95" s="155"/>
    </row>
    <row r="97" spans="1:5">
      <c r="A97" s="94" t="s">
        <v>516</v>
      </c>
      <c r="B97" s="15"/>
      <c r="C97" s="153"/>
      <c r="D97" s="15"/>
      <c r="E97" s="15"/>
    </row>
    <row r="98" spans="1:5">
      <c r="A98" s="17" t="s">
        <v>5</v>
      </c>
      <c r="B98" s="17" t="s">
        <v>6</v>
      </c>
      <c r="C98" s="154" t="s">
        <v>7</v>
      </c>
      <c r="D98" s="129" t="s">
        <v>68</v>
      </c>
      <c r="E98" s="17" t="s">
        <v>47</v>
      </c>
    </row>
    <row r="99" spans="1:5">
      <c r="A99" s="159">
        <v>5000</v>
      </c>
      <c r="B99" s="160" t="s">
        <v>69</v>
      </c>
      <c r="C99" s="156">
        <v>603073486.70000005</v>
      </c>
      <c r="D99" s="23">
        <f>C101/C101</f>
        <v>1</v>
      </c>
    </row>
    <row r="100" spans="1:5">
      <c r="A100" s="159">
        <v>5100</v>
      </c>
      <c r="B100" s="160" t="s">
        <v>70</v>
      </c>
      <c r="C100" s="156">
        <v>298093838.69999999</v>
      </c>
      <c r="D100" s="23"/>
    </row>
    <row r="101" spans="1:5">
      <c r="A101" s="159">
        <v>5110</v>
      </c>
      <c r="B101" s="160" t="s">
        <v>71</v>
      </c>
      <c r="C101" s="156">
        <v>115773650.05</v>
      </c>
      <c r="D101" s="23"/>
    </row>
    <row r="102" spans="1:5" ht="20.399999999999999">
      <c r="A102" s="159">
        <v>5111</v>
      </c>
      <c r="B102" s="160" t="s">
        <v>72</v>
      </c>
      <c r="C102" s="156">
        <v>82245834.680000007</v>
      </c>
      <c r="D102" s="23">
        <f>C102/$C$99</f>
        <v>0.13637779888160353</v>
      </c>
      <c r="E102" s="130" t="s">
        <v>565</v>
      </c>
    </row>
    <row r="103" spans="1:5" hidden="1">
      <c r="A103" s="159">
        <v>5112</v>
      </c>
      <c r="B103" s="160" t="s">
        <v>73</v>
      </c>
      <c r="C103" s="156">
        <v>0</v>
      </c>
      <c r="D103" s="23">
        <f>C104/$C$100</f>
        <v>4.2470959799814204E-2</v>
      </c>
    </row>
    <row r="104" spans="1:5">
      <c r="A104" s="159">
        <v>5113</v>
      </c>
      <c r="B104" s="160" t="s">
        <v>74</v>
      </c>
      <c r="C104" s="156">
        <v>12660331.439999999</v>
      </c>
      <c r="D104" s="23">
        <f t="shared" ref="D104:D106" si="0">C104/$C$99</f>
        <v>2.0993016140167183E-2</v>
      </c>
    </row>
    <row r="105" spans="1:5">
      <c r="A105" s="159">
        <v>5114</v>
      </c>
      <c r="B105" s="160" t="s">
        <v>75</v>
      </c>
      <c r="C105" s="156">
        <v>19144144.010000002</v>
      </c>
      <c r="D105" s="23">
        <f t="shared" si="0"/>
        <v>3.1744297224466263E-2</v>
      </c>
    </row>
    <row r="106" spans="1:5">
      <c r="A106" s="159">
        <v>5115</v>
      </c>
      <c r="B106" s="160" t="s">
        <v>76</v>
      </c>
      <c r="C106" s="156">
        <v>1723339.92</v>
      </c>
      <c r="D106" s="23">
        <f t="shared" si="0"/>
        <v>2.8575952317686257E-3</v>
      </c>
    </row>
    <row r="107" spans="1:5" ht="11.25" hidden="1" customHeight="1">
      <c r="A107" s="159">
        <v>5116</v>
      </c>
      <c r="B107" s="160" t="s">
        <v>77</v>
      </c>
      <c r="C107" s="156">
        <v>0</v>
      </c>
      <c r="D107" s="23">
        <f>C108/$C$100</f>
        <v>0.17124356854410894</v>
      </c>
    </row>
    <row r="108" spans="1:5">
      <c r="A108" s="159">
        <v>5120</v>
      </c>
      <c r="B108" s="160" t="s">
        <v>78</v>
      </c>
      <c r="C108" s="156">
        <v>51046652.700000003</v>
      </c>
      <c r="D108" s="23"/>
    </row>
    <row r="109" spans="1:5">
      <c r="A109" s="159">
        <v>5121</v>
      </c>
      <c r="B109" s="160" t="s">
        <v>79</v>
      </c>
      <c r="C109" s="156">
        <v>1239346.1399999999</v>
      </c>
      <c r="D109" s="23">
        <f t="shared" ref="D109:D127" si="1">C109/$C$99</f>
        <v>2.0550499521735975E-3</v>
      </c>
    </row>
    <row r="110" spans="1:5">
      <c r="A110" s="159">
        <v>5122</v>
      </c>
      <c r="B110" s="160" t="s">
        <v>80</v>
      </c>
      <c r="C110" s="156">
        <v>168960.96</v>
      </c>
      <c r="D110" s="23">
        <f t="shared" si="1"/>
        <v>2.8016645355203603E-4</v>
      </c>
    </row>
    <row r="111" spans="1:5" hidden="1">
      <c r="A111" s="159">
        <v>5123</v>
      </c>
      <c r="B111" s="160" t="s">
        <v>81</v>
      </c>
      <c r="C111" s="156">
        <v>0</v>
      </c>
      <c r="D111" s="23">
        <f t="shared" si="1"/>
        <v>0</v>
      </c>
    </row>
    <row r="112" spans="1:5">
      <c r="A112" s="159">
        <v>5124</v>
      </c>
      <c r="B112" s="160" t="s">
        <v>82</v>
      </c>
      <c r="C112" s="156">
        <v>20797690.850000001</v>
      </c>
      <c r="D112" s="23">
        <f t="shared" si="1"/>
        <v>3.4486163475374018E-2</v>
      </c>
    </row>
    <row r="113" spans="1:5">
      <c r="A113" s="159">
        <v>5125</v>
      </c>
      <c r="B113" s="160" t="s">
        <v>83</v>
      </c>
      <c r="C113" s="156">
        <v>17656214.550000001</v>
      </c>
      <c r="D113" s="23">
        <f t="shared" si="1"/>
        <v>2.9277053193988472E-2</v>
      </c>
    </row>
    <row r="114" spans="1:5">
      <c r="A114" s="159">
        <v>5126</v>
      </c>
      <c r="B114" s="160" t="s">
        <v>84</v>
      </c>
      <c r="C114" s="156">
        <v>7248304.8600000003</v>
      </c>
      <c r="D114" s="23">
        <f t="shared" si="1"/>
        <v>1.2018941339408744E-2</v>
      </c>
    </row>
    <row r="115" spans="1:5">
      <c r="A115" s="159">
        <v>5127</v>
      </c>
      <c r="B115" s="160" t="s">
        <v>85</v>
      </c>
      <c r="C115" s="156">
        <v>2168308.2799999998</v>
      </c>
      <c r="D115" s="23">
        <f t="shared" si="1"/>
        <v>3.595429624779092E-3</v>
      </c>
    </row>
    <row r="116" spans="1:5" ht="11.25" hidden="1" customHeight="1">
      <c r="A116" s="159">
        <v>5128</v>
      </c>
      <c r="B116" s="160" t="s">
        <v>86</v>
      </c>
      <c r="C116" s="156">
        <v>0</v>
      </c>
      <c r="D116" s="23">
        <f t="shared" si="1"/>
        <v>0</v>
      </c>
    </row>
    <row r="117" spans="1:5">
      <c r="A117" s="159">
        <v>5129</v>
      </c>
      <c r="B117" s="160" t="s">
        <v>87</v>
      </c>
      <c r="C117" s="156">
        <v>1767827.06</v>
      </c>
      <c r="D117" s="23">
        <f t="shared" si="1"/>
        <v>2.9313625934270409E-3</v>
      </c>
    </row>
    <row r="118" spans="1:5">
      <c r="A118" s="159">
        <v>5130</v>
      </c>
      <c r="B118" s="160" t="s">
        <v>88</v>
      </c>
      <c r="C118" s="156">
        <v>131273535.95</v>
      </c>
      <c r="D118" s="23"/>
    </row>
    <row r="119" spans="1:5" ht="40.799999999999997">
      <c r="A119" s="159">
        <v>5131</v>
      </c>
      <c r="B119" s="160" t="s">
        <v>89</v>
      </c>
      <c r="C119" s="156">
        <v>68358985.299999997</v>
      </c>
      <c r="D119" s="23">
        <f t="shared" si="1"/>
        <v>0.11335100416046857</v>
      </c>
      <c r="E119" s="130" t="s">
        <v>566</v>
      </c>
    </row>
    <row r="120" spans="1:5">
      <c r="A120" s="159">
        <v>5132</v>
      </c>
      <c r="B120" s="160" t="s">
        <v>90</v>
      </c>
      <c r="C120" s="156">
        <v>8508872.6500000004</v>
      </c>
      <c r="D120" s="23">
        <f t="shared" si="1"/>
        <v>1.4109180452551969E-2</v>
      </c>
    </row>
    <row r="121" spans="1:5">
      <c r="A121" s="159">
        <v>5133</v>
      </c>
      <c r="B121" s="160" t="s">
        <v>91</v>
      </c>
      <c r="C121" s="156">
        <v>6459424.1699999999</v>
      </c>
      <c r="D121" s="23">
        <f t="shared" si="1"/>
        <v>1.0710840904888349E-2</v>
      </c>
    </row>
    <row r="122" spans="1:5">
      <c r="A122" s="159">
        <v>5134</v>
      </c>
      <c r="B122" s="160" t="s">
        <v>92</v>
      </c>
      <c r="C122" s="156">
        <v>3448353.61</v>
      </c>
      <c r="D122" s="23">
        <f t="shared" si="1"/>
        <v>5.7179658632802565E-3</v>
      </c>
    </row>
    <row r="123" spans="1:5">
      <c r="A123" s="159">
        <v>5135</v>
      </c>
      <c r="B123" s="160" t="s">
        <v>93</v>
      </c>
      <c r="C123" s="156">
        <v>10302955.93</v>
      </c>
      <c r="D123" s="23">
        <f t="shared" si="1"/>
        <v>1.7084080393547831E-2</v>
      </c>
    </row>
    <row r="124" spans="1:5">
      <c r="A124" s="159">
        <v>5136</v>
      </c>
      <c r="B124" s="160" t="s">
        <v>94</v>
      </c>
      <c r="C124" s="156">
        <v>2062259.23</v>
      </c>
      <c r="D124" s="23">
        <f t="shared" si="1"/>
        <v>3.4195819837556122E-3</v>
      </c>
    </row>
    <row r="125" spans="1:5">
      <c r="A125" s="159">
        <v>5137</v>
      </c>
      <c r="B125" s="160" t="s">
        <v>95</v>
      </c>
      <c r="C125" s="156">
        <v>14874.98</v>
      </c>
      <c r="D125" s="23">
        <f t="shared" si="1"/>
        <v>2.466528595278735E-5</v>
      </c>
    </row>
    <row r="126" spans="1:5">
      <c r="A126" s="159">
        <v>5138</v>
      </c>
      <c r="B126" s="160" t="s">
        <v>96</v>
      </c>
      <c r="C126" s="156">
        <v>354747.22</v>
      </c>
      <c r="D126" s="23">
        <f t="shared" si="1"/>
        <v>5.8823216046383683E-4</v>
      </c>
    </row>
    <row r="127" spans="1:5">
      <c r="A127" s="159">
        <v>5139</v>
      </c>
      <c r="B127" s="160" t="s">
        <v>97</v>
      </c>
      <c r="C127" s="156">
        <v>31763062.859999999</v>
      </c>
      <c r="D127" s="23">
        <f t="shared" si="1"/>
        <v>5.2668644137891921E-2</v>
      </c>
    </row>
    <row r="128" spans="1:5">
      <c r="A128" s="159">
        <v>5200</v>
      </c>
      <c r="B128" s="160" t="s">
        <v>98</v>
      </c>
      <c r="C128" s="156">
        <v>58465012.149999999</v>
      </c>
      <c r="D128" s="23"/>
    </row>
    <row r="129" spans="1:4" ht="11.25" hidden="1" customHeight="1">
      <c r="A129" s="159">
        <v>5210</v>
      </c>
      <c r="B129" s="160" t="s">
        <v>99</v>
      </c>
      <c r="C129" s="156">
        <v>0</v>
      </c>
      <c r="D129" s="23">
        <f>C130/$C$100</f>
        <v>0</v>
      </c>
    </row>
    <row r="130" spans="1:4" ht="11.25" hidden="1" customHeight="1">
      <c r="A130" s="159">
        <v>5211</v>
      </c>
      <c r="B130" s="160" t="s">
        <v>100</v>
      </c>
      <c r="C130" s="156">
        <v>0</v>
      </c>
      <c r="D130" s="23">
        <f>C131/$C$100</f>
        <v>0</v>
      </c>
    </row>
    <row r="131" spans="1:4" ht="11.25" hidden="1" customHeight="1">
      <c r="A131" s="159">
        <v>5212</v>
      </c>
      <c r="B131" s="160" t="s">
        <v>101</v>
      </c>
      <c r="C131" s="156">
        <v>0</v>
      </c>
      <c r="D131" s="23">
        <f>C132/$C$100</f>
        <v>0.19253337271341597</v>
      </c>
    </row>
    <row r="132" spans="1:4" ht="11.25" customHeight="1">
      <c r="A132" s="159">
        <v>5220</v>
      </c>
      <c r="B132" s="160" t="s">
        <v>102</v>
      </c>
      <c r="C132" s="156">
        <v>57393012.149999999</v>
      </c>
      <c r="D132" s="23"/>
    </row>
    <row r="133" spans="1:4" ht="11.25" customHeight="1">
      <c r="A133" s="159">
        <v>5221</v>
      </c>
      <c r="B133" s="160" t="s">
        <v>103</v>
      </c>
      <c r="C133" s="156">
        <v>57393012.149999999</v>
      </c>
      <c r="D133" s="23">
        <f t="shared" ref="D133" si="2">C133/$C$99</f>
        <v>9.5167526704005564E-2</v>
      </c>
    </row>
    <row r="134" spans="1:4" ht="11.25" hidden="1" customHeight="1">
      <c r="A134" s="159">
        <v>5222</v>
      </c>
      <c r="B134" s="160" t="s">
        <v>104</v>
      </c>
      <c r="C134" s="156">
        <v>0</v>
      </c>
      <c r="D134" s="23">
        <f>C135/$C$100</f>
        <v>0</v>
      </c>
    </row>
    <row r="135" spans="1:4" ht="11.25" hidden="1" customHeight="1">
      <c r="A135" s="159">
        <v>5230</v>
      </c>
      <c r="B135" s="160" t="s">
        <v>43</v>
      </c>
      <c r="C135" s="156">
        <v>0</v>
      </c>
      <c r="D135" s="23">
        <f>C136/$C$100</f>
        <v>0</v>
      </c>
    </row>
    <row r="136" spans="1:4" ht="11.25" hidden="1" customHeight="1">
      <c r="A136" s="159">
        <v>5231</v>
      </c>
      <c r="B136" s="160" t="s">
        <v>105</v>
      </c>
      <c r="C136" s="156">
        <v>0</v>
      </c>
      <c r="D136" s="23">
        <f>C137/$C$100</f>
        <v>0</v>
      </c>
    </row>
    <row r="137" spans="1:4" ht="11.25" hidden="1" customHeight="1">
      <c r="A137" s="159">
        <v>5232</v>
      </c>
      <c r="B137" s="160" t="s">
        <v>106</v>
      </c>
      <c r="C137" s="156">
        <v>0</v>
      </c>
      <c r="D137" s="23">
        <f>C138/$C$100</f>
        <v>2.4153468020001717E-4</v>
      </c>
    </row>
    <row r="138" spans="1:4">
      <c r="A138" s="159">
        <v>5240</v>
      </c>
      <c r="B138" s="160" t="s">
        <v>44</v>
      </c>
      <c r="C138" s="156">
        <v>72000</v>
      </c>
      <c r="D138" s="23"/>
    </row>
    <row r="139" spans="1:4">
      <c r="A139" s="159">
        <v>5241</v>
      </c>
      <c r="B139" s="160" t="s">
        <v>107</v>
      </c>
      <c r="C139" s="156">
        <v>72000</v>
      </c>
      <c r="D139" s="23">
        <f t="shared" ref="D139" si="3">C139/$C$99</f>
        <v>1.1938843538617795E-4</v>
      </c>
    </row>
    <row r="140" spans="1:4" ht="11.25" hidden="1" customHeight="1">
      <c r="A140" s="159">
        <v>5242</v>
      </c>
      <c r="B140" s="160" t="s">
        <v>108</v>
      </c>
      <c r="C140" s="156">
        <v>0</v>
      </c>
      <c r="D140" s="23">
        <f t="shared" ref="D140:D185" si="4">C141/$C$100</f>
        <v>0</v>
      </c>
    </row>
    <row r="141" spans="1:4" hidden="1">
      <c r="A141" s="159">
        <v>5243</v>
      </c>
      <c r="B141" s="160" t="s">
        <v>109</v>
      </c>
      <c r="C141" s="156">
        <v>0</v>
      </c>
      <c r="D141" s="23">
        <f t="shared" si="4"/>
        <v>0</v>
      </c>
    </row>
    <row r="142" spans="1:4" ht="11.25" hidden="1" customHeight="1">
      <c r="A142" s="159">
        <v>5244</v>
      </c>
      <c r="B142" s="160" t="s">
        <v>110</v>
      </c>
      <c r="C142" s="156">
        <v>0</v>
      </c>
      <c r="D142" s="23">
        <f t="shared" si="4"/>
        <v>0</v>
      </c>
    </row>
    <row r="143" spans="1:4" ht="11.25" hidden="1" customHeight="1">
      <c r="A143" s="159">
        <v>5250</v>
      </c>
      <c r="B143" s="160" t="s">
        <v>45</v>
      </c>
      <c r="C143" s="156">
        <v>0</v>
      </c>
      <c r="D143" s="23">
        <f t="shared" si="4"/>
        <v>0</v>
      </c>
    </row>
    <row r="144" spans="1:4" ht="11.25" hidden="1" customHeight="1">
      <c r="A144" s="159">
        <v>5251</v>
      </c>
      <c r="B144" s="160" t="s">
        <v>111</v>
      </c>
      <c r="C144" s="156">
        <v>0</v>
      </c>
      <c r="D144" s="23">
        <f t="shared" si="4"/>
        <v>0</v>
      </c>
    </row>
    <row r="145" spans="1:4" ht="11.25" hidden="1" customHeight="1">
      <c r="A145" s="159">
        <v>5252</v>
      </c>
      <c r="B145" s="160" t="s">
        <v>112</v>
      </c>
      <c r="C145" s="156">
        <v>0</v>
      </c>
      <c r="D145" s="23">
        <f t="shared" si="4"/>
        <v>0</v>
      </c>
    </row>
    <row r="146" spans="1:4" ht="11.25" hidden="1" customHeight="1">
      <c r="A146" s="159">
        <v>5259</v>
      </c>
      <c r="B146" s="160" t="s">
        <v>113</v>
      </c>
      <c r="C146" s="156">
        <v>0</v>
      </c>
      <c r="D146" s="23">
        <f t="shared" si="4"/>
        <v>0</v>
      </c>
    </row>
    <row r="147" spans="1:4" ht="11.25" hidden="1" customHeight="1">
      <c r="A147" s="159">
        <v>5260</v>
      </c>
      <c r="B147" s="160" t="s">
        <v>114</v>
      </c>
      <c r="C147" s="156">
        <v>0</v>
      </c>
      <c r="D147" s="23">
        <f t="shared" si="4"/>
        <v>0</v>
      </c>
    </row>
    <row r="148" spans="1:4" ht="11.25" hidden="1" customHeight="1">
      <c r="A148" s="159">
        <v>5261</v>
      </c>
      <c r="B148" s="160" t="s">
        <v>115</v>
      </c>
      <c r="C148" s="156">
        <v>0</v>
      </c>
      <c r="D148" s="23">
        <f t="shared" si="4"/>
        <v>0</v>
      </c>
    </row>
    <row r="149" spans="1:4" ht="11.25" hidden="1" customHeight="1">
      <c r="A149" s="159">
        <v>5262</v>
      </c>
      <c r="B149" s="160" t="s">
        <v>116</v>
      </c>
      <c r="C149" s="156">
        <v>0</v>
      </c>
      <c r="D149" s="23">
        <f t="shared" si="4"/>
        <v>0</v>
      </c>
    </row>
    <row r="150" spans="1:4" ht="11.25" hidden="1" customHeight="1">
      <c r="A150" s="159">
        <v>5270</v>
      </c>
      <c r="B150" s="160" t="s">
        <v>117</v>
      </c>
      <c r="C150" s="156">
        <v>0</v>
      </c>
      <c r="D150" s="23">
        <f t="shared" si="4"/>
        <v>0</v>
      </c>
    </row>
    <row r="151" spans="1:4" ht="11.25" hidden="1" customHeight="1">
      <c r="A151" s="159">
        <v>5271</v>
      </c>
      <c r="B151" s="160" t="s">
        <v>118</v>
      </c>
      <c r="C151" s="156">
        <v>0</v>
      </c>
      <c r="D151" s="23">
        <f t="shared" si="4"/>
        <v>3.3546483361113497E-3</v>
      </c>
    </row>
    <row r="152" spans="1:4" ht="11.25" customHeight="1">
      <c r="A152" s="159">
        <v>5280</v>
      </c>
      <c r="B152" s="160" t="s">
        <v>119</v>
      </c>
      <c r="C152" s="156">
        <v>1000000</v>
      </c>
      <c r="D152" s="23"/>
    </row>
    <row r="153" spans="1:4" ht="11.25" customHeight="1">
      <c r="A153" s="159">
        <v>5281</v>
      </c>
      <c r="B153" s="160" t="s">
        <v>120</v>
      </c>
      <c r="C153" s="156">
        <v>1000000</v>
      </c>
      <c r="D153" s="23">
        <f t="shared" ref="D153:D170" si="5">C153/$C$100</f>
        <v>3.3546483361113497E-3</v>
      </c>
    </row>
    <row r="154" spans="1:4" ht="11.25" hidden="1" customHeight="1">
      <c r="A154" s="159">
        <v>5282</v>
      </c>
      <c r="B154" s="160" t="s">
        <v>121</v>
      </c>
      <c r="C154" s="156">
        <v>0</v>
      </c>
      <c r="D154" s="23">
        <f t="shared" si="5"/>
        <v>0</v>
      </c>
    </row>
    <row r="155" spans="1:4" ht="11.25" hidden="1" customHeight="1">
      <c r="A155" s="159">
        <v>5283</v>
      </c>
      <c r="B155" s="160" t="s">
        <v>122</v>
      </c>
      <c r="C155" s="156">
        <v>0</v>
      </c>
      <c r="D155" s="23">
        <f t="shared" si="5"/>
        <v>0</v>
      </c>
    </row>
    <row r="156" spans="1:4" ht="11.25" hidden="1" customHeight="1">
      <c r="A156" s="159">
        <v>5284</v>
      </c>
      <c r="B156" s="160" t="s">
        <v>123</v>
      </c>
      <c r="C156" s="156">
        <v>0</v>
      </c>
      <c r="D156" s="23">
        <f t="shared" si="5"/>
        <v>0</v>
      </c>
    </row>
    <row r="157" spans="1:4" ht="11.25" hidden="1" customHeight="1">
      <c r="A157" s="159">
        <v>5285</v>
      </c>
      <c r="B157" s="160" t="s">
        <v>124</v>
      </c>
      <c r="C157" s="156">
        <v>0</v>
      </c>
      <c r="D157" s="23">
        <f t="shared" si="5"/>
        <v>0</v>
      </c>
    </row>
    <row r="158" spans="1:4" ht="11.25" hidden="1" customHeight="1">
      <c r="A158" s="159">
        <v>5290</v>
      </c>
      <c r="B158" s="160" t="s">
        <v>125</v>
      </c>
      <c r="C158" s="156">
        <v>0</v>
      </c>
      <c r="D158" s="23">
        <f t="shared" si="5"/>
        <v>0</v>
      </c>
    </row>
    <row r="159" spans="1:4" ht="11.25" hidden="1" customHeight="1">
      <c r="A159" s="159">
        <v>5291</v>
      </c>
      <c r="B159" s="160" t="s">
        <v>126</v>
      </c>
      <c r="C159" s="156">
        <v>0</v>
      </c>
      <c r="D159" s="23">
        <f t="shared" si="5"/>
        <v>0</v>
      </c>
    </row>
    <row r="160" spans="1:4" ht="11.25" hidden="1" customHeight="1">
      <c r="A160" s="159">
        <v>5292</v>
      </c>
      <c r="B160" s="160" t="s">
        <v>127</v>
      </c>
      <c r="C160" s="156">
        <v>0</v>
      </c>
      <c r="D160" s="23">
        <f t="shared" si="5"/>
        <v>0</v>
      </c>
    </row>
    <row r="161" spans="1:4" ht="11.25" customHeight="1">
      <c r="A161" s="159">
        <v>5300</v>
      </c>
      <c r="B161" s="160" t="s">
        <v>128</v>
      </c>
      <c r="C161" s="156">
        <v>4563.88</v>
      </c>
      <c r="D161" s="23">
        <f t="shared" si="5"/>
        <v>1.5310212448211866E-5</v>
      </c>
    </row>
    <row r="162" spans="1:4" ht="11.25" hidden="1" customHeight="1">
      <c r="A162" s="159">
        <v>5310</v>
      </c>
      <c r="B162" s="160" t="s">
        <v>38</v>
      </c>
      <c r="C162" s="156">
        <v>0</v>
      </c>
      <c r="D162" s="23">
        <f t="shared" si="5"/>
        <v>0</v>
      </c>
    </row>
    <row r="163" spans="1:4" ht="11.25" hidden="1" customHeight="1">
      <c r="A163" s="159">
        <v>5311</v>
      </c>
      <c r="B163" s="160" t="s">
        <v>129</v>
      </c>
      <c r="C163" s="156">
        <v>0</v>
      </c>
      <c r="D163" s="23">
        <f t="shared" si="5"/>
        <v>0</v>
      </c>
    </row>
    <row r="164" spans="1:4" ht="11.25" hidden="1" customHeight="1">
      <c r="A164" s="159">
        <v>5312</v>
      </c>
      <c r="B164" s="160" t="s">
        <v>130</v>
      </c>
      <c r="C164" s="156">
        <v>0</v>
      </c>
      <c r="D164" s="23">
        <f t="shared" si="5"/>
        <v>0</v>
      </c>
    </row>
    <row r="165" spans="1:4" ht="11.25" hidden="1" customHeight="1">
      <c r="A165" s="159">
        <v>5320</v>
      </c>
      <c r="B165" s="160" t="s">
        <v>39</v>
      </c>
      <c r="C165" s="156">
        <v>0</v>
      </c>
      <c r="D165" s="23">
        <f t="shared" si="5"/>
        <v>0</v>
      </c>
    </row>
    <row r="166" spans="1:4" ht="11.25" hidden="1" customHeight="1">
      <c r="A166" s="159">
        <v>5321</v>
      </c>
      <c r="B166" s="160" t="s">
        <v>131</v>
      </c>
      <c r="C166" s="156">
        <v>0</v>
      </c>
      <c r="D166" s="23">
        <f t="shared" si="5"/>
        <v>0</v>
      </c>
    </row>
    <row r="167" spans="1:4" ht="11.25" hidden="1" customHeight="1">
      <c r="A167" s="159">
        <v>5322</v>
      </c>
      <c r="B167" s="160" t="s">
        <v>132</v>
      </c>
      <c r="C167" s="156">
        <v>0</v>
      </c>
      <c r="D167" s="23">
        <f t="shared" si="5"/>
        <v>0</v>
      </c>
    </row>
    <row r="168" spans="1:4" ht="11.25" customHeight="1">
      <c r="A168" s="159">
        <v>5330</v>
      </c>
      <c r="B168" s="160" t="s">
        <v>40</v>
      </c>
      <c r="C168" s="156">
        <v>4563.88</v>
      </c>
      <c r="D168" s="23">
        <f t="shared" si="5"/>
        <v>1.5310212448211866E-5</v>
      </c>
    </row>
    <row r="169" spans="1:4" ht="11.25" hidden="1" customHeight="1">
      <c r="A169" s="159">
        <v>5331</v>
      </c>
      <c r="B169" s="160" t="s">
        <v>133</v>
      </c>
      <c r="C169" s="156">
        <v>0</v>
      </c>
      <c r="D169" s="23">
        <f t="shared" si="5"/>
        <v>0</v>
      </c>
    </row>
    <row r="170" spans="1:4" ht="11.25" customHeight="1">
      <c r="A170" s="159">
        <v>5332</v>
      </c>
      <c r="B170" s="160" t="s">
        <v>134</v>
      </c>
      <c r="C170" s="156">
        <v>4563.88</v>
      </c>
      <c r="D170" s="23">
        <f t="shared" si="5"/>
        <v>1.5310212448211866E-5</v>
      </c>
    </row>
    <row r="171" spans="1:4" ht="11.25" hidden="1" customHeight="1">
      <c r="A171" s="159">
        <v>5400</v>
      </c>
      <c r="B171" s="160" t="s">
        <v>135</v>
      </c>
      <c r="C171" s="156">
        <v>0</v>
      </c>
      <c r="D171" s="23">
        <f t="shared" si="4"/>
        <v>0</v>
      </c>
    </row>
    <row r="172" spans="1:4" ht="11.25" hidden="1" customHeight="1">
      <c r="A172" s="159">
        <v>5410</v>
      </c>
      <c r="B172" s="160" t="s">
        <v>136</v>
      </c>
      <c r="C172" s="156">
        <v>0</v>
      </c>
      <c r="D172" s="23">
        <f t="shared" si="4"/>
        <v>0</v>
      </c>
    </row>
    <row r="173" spans="1:4" ht="11.25" hidden="1" customHeight="1">
      <c r="A173" s="159">
        <v>5411</v>
      </c>
      <c r="B173" s="160" t="s">
        <v>137</v>
      </c>
      <c r="C173" s="156">
        <v>0</v>
      </c>
      <c r="D173" s="23">
        <f t="shared" si="4"/>
        <v>0</v>
      </c>
    </row>
    <row r="174" spans="1:4" ht="11.25" hidden="1" customHeight="1">
      <c r="A174" s="159">
        <v>5412</v>
      </c>
      <c r="B174" s="160" t="s">
        <v>138</v>
      </c>
      <c r="C174" s="156">
        <v>0</v>
      </c>
      <c r="D174" s="23">
        <f t="shared" si="4"/>
        <v>0</v>
      </c>
    </row>
    <row r="175" spans="1:4" ht="11.25" hidden="1" customHeight="1">
      <c r="A175" s="159">
        <v>5420</v>
      </c>
      <c r="B175" s="160" t="s">
        <v>139</v>
      </c>
      <c r="C175" s="156">
        <v>0</v>
      </c>
      <c r="D175" s="23">
        <f t="shared" si="4"/>
        <v>0</v>
      </c>
    </row>
    <row r="176" spans="1:4" ht="11.25" hidden="1" customHeight="1">
      <c r="A176" s="159">
        <v>5421</v>
      </c>
      <c r="B176" s="160" t="s">
        <v>140</v>
      </c>
      <c r="C176" s="156">
        <v>0</v>
      </c>
      <c r="D176" s="23">
        <f t="shared" si="4"/>
        <v>0</v>
      </c>
    </row>
    <row r="177" spans="1:5" ht="11.25" hidden="1" customHeight="1">
      <c r="A177" s="159">
        <v>5422</v>
      </c>
      <c r="B177" s="160" t="s">
        <v>141</v>
      </c>
      <c r="C177" s="156">
        <v>0</v>
      </c>
      <c r="D177" s="23">
        <f t="shared" si="4"/>
        <v>0</v>
      </c>
    </row>
    <row r="178" spans="1:5" ht="11.25" hidden="1" customHeight="1">
      <c r="A178" s="159">
        <v>5430</v>
      </c>
      <c r="B178" s="160" t="s">
        <v>142</v>
      </c>
      <c r="C178" s="156">
        <v>0</v>
      </c>
      <c r="D178" s="23">
        <f t="shared" si="4"/>
        <v>0</v>
      </c>
    </row>
    <row r="179" spans="1:5" ht="11.25" hidden="1" customHeight="1">
      <c r="A179" s="159">
        <v>5431</v>
      </c>
      <c r="B179" s="160" t="s">
        <v>143</v>
      </c>
      <c r="C179" s="156">
        <v>0</v>
      </c>
      <c r="D179" s="23">
        <f t="shared" si="4"/>
        <v>0</v>
      </c>
    </row>
    <row r="180" spans="1:5" ht="11.25" hidden="1" customHeight="1">
      <c r="A180" s="159">
        <v>5432</v>
      </c>
      <c r="B180" s="160" t="s">
        <v>144</v>
      </c>
      <c r="C180" s="156">
        <v>0</v>
      </c>
      <c r="D180" s="23">
        <f t="shared" si="4"/>
        <v>0</v>
      </c>
    </row>
    <row r="181" spans="1:5" ht="11.25" hidden="1" customHeight="1">
      <c r="A181" s="159">
        <v>5440</v>
      </c>
      <c r="B181" s="160" t="s">
        <v>145</v>
      </c>
      <c r="C181" s="156">
        <v>0</v>
      </c>
      <c r="D181" s="23">
        <f t="shared" si="4"/>
        <v>0</v>
      </c>
    </row>
    <row r="182" spans="1:5" ht="11.25" hidden="1" customHeight="1">
      <c r="A182" s="159">
        <v>5441</v>
      </c>
      <c r="B182" s="160" t="s">
        <v>145</v>
      </c>
      <c r="C182" s="156">
        <v>0</v>
      </c>
      <c r="D182" s="23">
        <f t="shared" si="4"/>
        <v>0</v>
      </c>
    </row>
    <row r="183" spans="1:5" ht="11.25" hidden="1" customHeight="1">
      <c r="A183" s="159">
        <v>5450</v>
      </c>
      <c r="B183" s="160" t="s">
        <v>146</v>
      </c>
      <c r="C183" s="156">
        <v>0</v>
      </c>
      <c r="D183" s="23">
        <f t="shared" si="4"/>
        <v>0</v>
      </c>
    </row>
    <row r="184" spans="1:5" ht="11.25" hidden="1" customHeight="1">
      <c r="A184" s="159">
        <v>5451</v>
      </c>
      <c r="B184" s="160" t="s">
        <v>147</v>
      </c>
      <c r="C184" s="156">
        <v>0</v>
      </c>
      <c r="D184" s="23">
        <f t="shared" si="4"/>
        <v>0</v>
      </c>
    </row>
    <row r="185" spans="1:5" ht="11.25" hidden="1" customHeight="1">
      <c r="A185" s="159">
        <v>5452</v>
      </c>
      <c r="B185" s="160" t="s">
        <v>148</v>
      </c>
      <c r="C185" s="156">
        <v>0</v>
      </c>
      <c r="D185" s="23">
        <f t="shared" si="4"/>
        <v>0.25175384465267714</v>
      </c>
    </row>
    <row r="186" spans="1:5">
      <c r="A186" s="159">
        <v>5500</v>
      </c>
      <c r="B186" s="160" t="s">
        <v>149</v>
      </c>
      <c r="C186" s="156">
        <v>75046269.959999993</v>
      </c>
      <c r="D186" s="23"/>
    </row>
    <row r="187" spans="1:5">
      <c r="A187" s="159">
        <v>5510</v>
      </c>
      <c r="B187" s="160" t="s">
        <v>150</v>
      </c>
      <c r="C187" s="156">
        <v>57920302.469999999</v>
      </c>
      <c r="D187" s="23"/>
    </row>
    <row r="188" spans="1:5" ht="11.25" hidden="1" customHeight="1">
      <c r="A188" s="159">
        <v>5511</v>
      </c>
      <c r="B188" s="160" t="s">
        <v>151</v>
      </c>
      <c r="C188" s="156">
        <v>0</v>
      </c>
      <c r="D188" s="23">
        <f t="shared" ref="D188:D218" si="6">C188/$C$99</f>
        <v>0</v>
      </c>
    </row>
    <row r="189" spans="1:5" ht="11.25" hidden="1" customHeight="1">
      <c r="A189" s="159">
        <v>5512</v>
      </c>
      <c r="B189" s="160" t="s">
        <v>152</v>
      </c>
      <c r="C189" s="156">
        <v>0</v>
      </c>
      <c r="D189" s="23">
        <f t="shared" si="6"/>
        <v>0</v>
      </c>
    </row>
    <row r="190" spans="1:5">
      <c r="A190" s="159">
        <v>5513</v>
      </c>
      <c r="B190" s="160" t="s">
        <v>153</v>
      </c>
      <c r="C190" s="156">
        <v>13826288.82</v>
      </c>
      <c r="D190" s="23">
        <f t="shared" si="6"/>
        <v>2.292637485301673E-2</v>
      </c>
    </row>
    <row r="191" spans="1:5" ht="30.6">
      <c r="A191" s="159">
        <v>5514</v>
      </c>
      <c r="B191" s="160" t="s">
        <v>154</v>
      </c>
      <c r="C191" s="156">
        <v>31598473.120000001</v>
      </c>
      <c r="D191" s="23">
        <f t="shared" si="6"/>
        <v>5.2395725922069453E-2</v>
      </c>
      <c r="E191" s="130" t="s">
        <v>567</v>
      </c>
    </row>
    <row r="192" spans="1:5">
      <c r="A192" s="159">
        <v>5515</v>
      </c>
      <c r="B192" s="160" t="s">
        <v>155</v>
      </c>
      <c r="C192" s="156">
        <v>12410153.189999999</v>
      </c>
      <c r="D192" s="23">
        <f t="shared" si="6"/>
        <v>2.0578177392456737E-2</v>
      </c>
    </row>
    <row r="193" spans="1:4" ht="11.25" hidden="1" customHeight="1">
      <c r="A193" s="159">
        <v>5516</v>
      </c>
      <c r="B193" s="160" t="s">
        <v>156</v>
      </c>
      <c r="C193" s="156">
        <v>0</v>
      </c>
      <c r="D193" s="23">
        <f t="shared" si="6"/>
        <v>0</v>
      </c>
    </row>
    <row r="194" spans="1:4" hidden="1">
      <c r="A194" s="159">
        <v>5517</v>
      </c>
      <c r="B194" s="160" t="s">
        <v>157</v>
      </c>
      <c r="C194" s="156">
        <v>0</v>
      </c>
      <c r="D194" s="23">
        <f t="shared" si="6"/>
        <v>0</v>
      </c>
    </row>
    <row r="195" spans="1:4">
      <c r="A195" s="159">
        <v>5518</v>
      </c>
      <c r="B195" s="160" t="s">
        <v>158</v>
      </c>
      <c r="C195" s="156">
        <v>85387.34</v>
      </c>
      <c r="D195" s="23">
        <f t="shared" si="6"/>
        <v>1.4158695728316121E-4</v>
      </c>
    </row>
    <row r="196" spans="1:4" ht="11.25" hidden="1" customHeight="1">
      <c r="A196" s="159">
        <v>5520</v>
      </c>
      <c r="B196" s="160" t="s">
        <v>159</v>
      </c>
      <c r="C196" s="156">
        <v>0</v>
      </c>
      <c r="D196" s="23">
        <f t="shared" si="6"/>
        <v>0</v>
      </c>
    </row>
    <row r="197" spans="1:4" ht="11.25" hidden="1" customHeight="1">
      <c r="A197" s="159">
        <v>5521</v>
      </c>
      <c r="B197" s="160" t="s">
        <v>160</v>
      </c>
      <c r="C197" s="156">
        <v>0</v>
      </c>
      <c r="D197" s="23">
        <f t="shared" si="6"/>
        <v>0</v>
      </c>
    </row>
    <row r="198" spans="1:4" ht="11.25" hidden="1" customHeight="1">
      <c r="A198" s="159">
        <v>5522</v>
      </c>
      <c r="B198" s="160" t="s">
        <v>161</v>
      </c>
      <c r="C198" s="156">
        <v>0</v>
      </c>
      <c r="D198" s="23">
        <f t="shared" si="6"/>
        <v>0</v>
      </c>
    </row>
    <row r="199" spans="1:4" ht="11.25" hidden="1" customHeight="1">
      <c r="A199" s="159">
        <v>5530</v>
      </c>
      <c r="B199" s="160" t="s">
        <v>162</v>
      </c>
      <c r="C199" s="156">
        <v>0</v>
      </c>
      <c r="D199" s="23">
        <f t="shared" si="6"/>
        <v>0</v>
      </c>
    </row>
    <row r="200" spans="1:4" ht="11.25" hidden="1" customHeight="1">
      <c r="A200" s="159">
        <v>5531</v>
      </c>
      <c r="B200" s="160" t="s">
        <v>163</v>
      </c>
      <c r="C200" s="156">
        <v>0</v>
      </c>
      <c r="D200" s="23">
        <f t="shared" si="6"/>
        <v>0</v>
      </c>
    </row>
    <row r="201" spans="1:4" ht="11.25" hidden="1" customHeight="1">
      <c r="A201" s="159">
        <v>5532</v>
      </c>
      <c r="B201" s="160" t="s">
        <v>164</v>
      </c>
      <c r="C201" s="156">
        <v>0</v>
      </c>
      <c r="D201" s="23">
        <f t="shared" si="6"/>
        <v>0</v>
      </c>
    </row>
    <row r="202" spans="1:4" ht="11.25" hidden="1" customHeight="1">
      <c r="A202" s="159">
        <v>5533</v>
      </c>
      <c r="B202" s="160" t="s">
        <v>165</v>
      </c>
      <c r="C202" s="156">
        <v>0</v>
      </c>
      <c r="D202" s="23">
        <f t="shared" si="6"/>
        <v>0</v>
      </c>
    </row>
    <row r="203" spans="1:4" ht="11.25" hidden="1" customHeight="1">
      <c r="A203" s="159">
        <v>5534</v>
      </c>
      <c r="B203" s="160" t="s">
        <v>166</v>
      </c>
      <c r="C203" s="156">
        <v>0</v>
      </c>
      <c r="D203" s="23">
        <f t="shared" si="6"/>
        <v>0</v>
      </c>
    </row>
    <row r="204" spans="1:4" ht="11.25" hidden="1" customHeight="1">
      <c r="A204" s="159">
        <v>5535</v>
      </c>
      <c r="B204" s="160" t="s">
        <v>167</v>
      </c>
      <c r="C204" s="156">
        <v>0</v>
      </c>
      <c r="D204" s="23">
        <f t="shared" si="6"/>
        <v>0</v>
      </c>
    </row>
    <row r="205" spans="1:4" ht="11.25" hidden="1" customHeight="1">
      <c r="A205" s="159">
        <v>5540</v>
      </c>
      <c r="B205" s="160" t="s">
        <v>168</v>
      </c>
      <c r="C205" s="156">
        <v>0</v>
      </c>
      <c r="D205" s="23">
        <f t="shared" si="6"/>
        <v>0</v>
      </c>
    </row>
    <row r="206" spans="1:4" ht="11.25" hidden="1" customHeight="1">
      <c r="A206" s="159">
        <v>5541</v>
      </c>
      <c r="B206" s="160" t="s">
        <v>168</v>
      </c>
      <c r="C206" s="156">
        <v>0</v>
      </c>
      <c r="D206" s="23">
        <f t="shared" si="6"/>
        <v>0</v>
      </c>
    </row>
    <row r="207" spans="1:4" ht="11.25" hidden="1" customHeight="1">
      <c r="A207" s="159">
        <v>5550</v>
      </c>
      <c r="B207" s="160" t="s">
        <v>169</v>
      </c>
      <c r="C207" s="156">
        <v>0</v>
      </c>
      <c r="D207" s="23">
        <f t="shared" si="6"/>
        <v>0</v>
      </c>
    </row>
    <row r="208" spans="1:4" ht="11.25" hidden="1" customHeight="1">
      <c r="A208" s="159">
        <v>5551</v>
      </c>
      <c r="B208" s="160" t="s">
        <v>169</v>
      </c>
      <c r="C208" s="156">
        <v>0</v>
      </c>
      <c r="D208" s="23">
        <f t="shared" si="6"/>
        <v>0</v>
      </c>
    </row>
    <row r="209" spans="1:5">
      <c r="A209" s="159">
        <v>5590</v>
      </c>
      <c r="B209" s="160" t="s">
        <v>170</v>
      </c>
      <c r="C209" s="156">
        <v>17125967.489999998</v>
      </c>
      <c r="D209" s="23"/>
    </row>
    <row r="210" spans="1:5" ht="11.25" hidden="1" customHeight="1">
      <c r="A210" s="159">
        <v>5591</v>
      </c>
      <c r="B210" s="160" t="s">
        <v>171</v>
      </c>
      <c r="C210" s="156">
        <v>0</v>
      </c>
      <c r="D210" s="23">
        <f t="shared" si="6"/>
        <v>0</v>
      </c>
    </row>
    <row r="211" spans="1:5" ht="11.25" hidden="1" customHeight="1">
      <c r="A211" s="159">
        <v>5592</v>
      </c>
      <c r="B211" s="160" t="s">
        <v>172</v>
      </c>
      <c r="C211" s="156">
        <v>0</v>
      </c>
      <c r="D211" s="23">
        <f t="shared" si="6"/>
        <v>0</v>
      </c>
    </row>
    <row r="212" spans="1:5" ht="11.25" hidden="1" customHeight="1">
      <c r="A212" s="159">
        <v>5593</v>
      </c>
      <c r="B212" s="160" t="s">
        <v>173</v>
      </c>
      <c r="C212" s="156">
        <v>0</v>
      </c>
      <c r="D212" s="23">
        <f t="shared" si="6"/>
        <v>0</v>
      </c>
    </row>
    <row r="213" spans="1:5" ht="11.25" hidden="1" customHeight="1">
      <c r="A213" s="159">
        <v>5594</v>
      </c>
      <c r="B213" s="160" t="s">
        <v>573</v>
      </c>
      <c r="C213" s="156">
        <v>0</v>
      </c>
      <c r="D213" s="23">
        <f t="shared" si="6"/>
        <v>0</v>
      </c>
    </row>
    <row r="214" spans="1:5" ht="11.25" hidden="1" customHeight="1">
      <c r="A214" s="159">
        <v>5595</v>
      </c>
      <c r="B214" s="160" t="s">
        <v>175</v>
      </c>
      <c r="C214" s="156">
        <v>0</v>
      </c>
      <c r="D214" s="23">
        <f t="shared" si="6"/>
        <v>0</v>
      </c>
    </row>
    <row r="215" spans="1:5" ht="11.25" hidden="1" customHeight="1">
      <c r="A215" s="159">
        <v>5596</v>
      </c>
      <c r="B215" s="160" t="s">
        <v>66</v>
      </c>
      <c r="C215" s="156">
        <v>0</v>
      </c>
      <c r="D215" s="23">
        <f t="shared" si="6"/>
        <v>0</v>
      </c>
    </row>
    <row r="216" spans="1:5" ht="11.25" hidden="1" customHeight="1">
      <c r="A216" s="159">
        <v>5597</v>
      </c>
      <c r="B216" s="160" t="s">
        <v>176</v>
      </c>
      <c r="C216" s="156">
        <v>0</v>
      </c>
      <c r="D216" s="23">
        <f t="shared" si="6"/>
        <v>0</v>
      </c>
    </row>
    <row r="217" spans="1:5" hidden="1">
      <c r="A217" s="159">
        <v>5598</v>
      </c>
      <c r="B217" s="160" t="s">
        <v>574</v>
      </c>
      <c r="C217" s="156">
        <v>0</v>
      </c>
      <c r="D217" s="23">
        <f t="shared" si="6"/>
        <v>0</v>
      </c>
      <c r="E217" s="130"/>
    </row>
    <row r="218" spans="1:5" ht="51">
      <c r="A218" s="159">
        <v>5599</v>
      </c>
      <c r="B218" s="160" t="s">
        <v>177</v>
      </c>
      <c r="C218" s="156">
        <v>17125967.489999998</v>
      </c>
      <c r="D218" s="23">
        <f t="shared" si="6"/>
        <v>2.8397811987578458E-2</v>
      </c>
      <c r="E218" s="130" t="s">
        <v>568</v>
      </c>
    </row>
    <row r="219" spans="1:5" ht="11.25" customHeight="1">
      <c r="A219" s="159">
        <v>5600</v>
      </c>
      <c r="B219" s="160" t="s">
        <v>178</v>
      </c>
      <c r="C219" s="156">
        <v>171463802.00999999</v>
      </c>
      <c r="D219" s="23"/>
    </row>
    <row r="220" spans="1:5" ht="11.25" customHeight="1">
      <c r="A220" s="159">
        <v>5610</v>
      </c>
      <c r="B220" s="160" t="s">
        <v>179</v>
      </c>
      <c r="C220" s="156">
        <v>171463802.00999999</v>
      </c>
      <c r="D220" s="23"/>
    </row>
    <row r="221" spans="1:5" ht="24" customHeight="1">
      <c r="A221" s="159">
        <v>5611</v>
      </c>
      <c r="B221" s="160" t="s">
        <v>180</v>
      </c>
      <c r="C221" s="156">
        <v>171463802.00999999</v>
      </c>
      <c r="D221" s="23">
        <f t="shared" ref="D221" si="7">C221/$C$99</f>
        <v>0.28431659787971236</v>
      </c>
      <c r="E221" s="177" t="s">
        <v>589</v>
      </c>
    </row>
    <row r="222" spans="1:5" ht="11.25" customHeight="1">
      <c r="A222" s="159"/>
      <c r="B222" s="160"/>
      <c r="C222" s="156"/>
      <c r="D222" s="23"/>
    </row>
    <row r="224" spans="1:5">
      <c r="B224" s="56" t="s">
        <v>449</v>
      </c>
      <c r="C224" s="57"/>
      <c r="D224" s="57"/>
    </row>
    <row r="225" spans="2:4">
      <c r="B225" s="58"/>
      <c r="C225" s="58"/>
      <c r="D225" s="59"/>
    </row>
    <row r="226" spans="2:4">
      <c r="B226" s="60" t="s">
        <v>450</v>
      </c>
      <c r="C226" s="60" t="s">
        <v>450</v>
      </c>
      <c r="D226" s="26"/>
    </row>
    <row r="227" spans="2:4">
      <c r="B227" s="58"/>
      <c r="C227" s="58"/>
      <c r="D227" s="26"/>
    </row>
    <row r="228" spans="2:4">
      <c r="B228" s="60" t="s">
        <v>451</v>
      </c>
      <c r="C228" s="61" t="s">
        <v>452</v>
      </c>
      <c r="D228" s="26"/>
    </row>
    <row r="229" spans="2:4">
      <c r="B229" s="60" t="s">
        <v>453</v>
      </c>
      <c r="C229" s="204" t="s">
        <v>454</v>
      </c>
      <c r="D229" s="204"/>
    </row>
    <row r="230" spans="2:4">
      <c r="B230" s="60" t="s">
        <v>455</v>
      </c>
      <c r="C230" s="62" t="s">
        <v>601</v>
      </c>
      <c r="D230" s="26"/>
    </row>
    <row r="231" spans="2:4">
      <c r="B231" s="58"/>
      <c r="C231" s="58"/>
      <c r="D231" s="59"/>
    </row>
    <row r="232" spans="2:4">
      <c r="B232" s="63"/>
      <c r="C232" s="58"/>
      <c r="D232" s="59"/>
    </row>
    <row r="233" spans="2:4">
      <c r="B233" s="58" t="s">
        <v>456</v>
      </c>
      <c r="C233" s="58"/>
      <c r="D233" s="59"/>
    </row>
    <row r="234" spans="2:4">
      <c r="B234" s="58"/>
      <c r="C234" s="58"/>
      <c r="D234" s="59"/>
    </row>
    <row r="235" spans="2:4">
      <c r="B235" s="58" t="s">
        <v>457</v>
      </c>
      <c r="C235" s="58"/>
      <c r="D235" s="59"/>
    </row>
    <row r="236" spans="2:4">
      <c r="B236" s="58" t="s">
        <v>458</v>
      </c>
      <c r="C236" s="58"/>
      <c r="D236" s="59"/>
    </row>
    <row r="237" spans="2:4">
      <c r="B237" s="58" t="s">
        <v>459</v>
      </c>
      <c r="C237" s="58"/>
      <c r="D237" s="59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9:D229"/>
  </mergeCell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D99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A4" sqref="A4"/>
    </sheetView>
  </sheetViews>
  <sheetFormatPr baseColWidth="10" defaultColWidth="9.109375" defaultRowHeight="10.199999999999999"/>
  <cols>
    <col min="1" max="1" width="10" style="26" customWidth="1"/>
    <col min="2" max="2" width="48.109375" style="26" customWidth="1"/>
    <col min="3" max="3" width="22.88671875" style="26" customWidth="1"/>
    <col min="4" max="5" width="16.6640625" style="26" customWidth="1"/>
    <col min="6" max="6" width="9.109375" style="26" customWidth="1"/>
    <col min="7" max="16384" width="9.109375" style="26"/>
  </cols>
  <sheetData>
    <row r="1" spans="1:5" ht="18.899999999999999" customHeight="1">
      <c r="A1" s="216" t="str">
        <f>'NOTAS ESF'!A1</f>
        <v>JUNTA DE AGUA POTABLE DRENAJE ALCANTARILLADO Y SANEAMIENTO DEL MUNICIPIO DE IRAPUATO GTO</v>
      </c>
      <c r="B1" s="216"/>
      <c r="C1" s="216"/>
      <c r="D1" s="24" t="s">
        <v>0</v>
      </c>
      <c r="E1" s="25">
        <v>2021</v>
      </c>
    </row>
    <row r="2" spans="1:5" ht="18.899999999999999" customHeight="1">
      <c r="A2" s="216" t="s">
        <v>429</v>
      </c>
      <c r="B2" s="216"/>
      <c r="C2" s="216"/>
      <c r="D2" s="24" t="s">
        <v>2</v>
      </c>
      <c r="E2" s="25" t="str">
        <f>'NOTAS ESF'!H2</f>
        <v>Trimestral</v>
      </c>
    </row>
    <row r="3" spans="1:5" ht="18.899999999999999" customHeight="1">
      <c r="A3" s="216" t="s">
        <v>602</v>
      </c>
      <c r="B3" s="216"/>
      <c r="C3" s="216"/>
      <c r="D3" s="24" t="s">
        <v>3</v>
      </c>
      <c r="E3" s="25">
        <f>'NOTAS ESF'!H3</f>
        <v>4</v>
      </c>
    </row>
    <row r="5" spans="1:5">
      <c r="A5" s="27" t="s">
        <v>4</v>
      </c>
      <c r="B5" s="28"/>
      <c r="C5" s="28"/>
      <c r="D5" s="28"/>
      <c r="E5" s="28"/>
    </row>
    <row r="6" spans="1:5">
      <c r="A6" s="28" t="s">
        <v>430</v>
      </c>
      <c r="B6" s="28"/>
      <c r="C6" s="28"/>
      <c r="D6" s="28"/>
      <c r="E6" s="28"/>
    </row>
    <row r="7" spans="1:5">
      <c r="A7" s="29" t="s">
        <v>5</v>
      </c>
      <c r="B7" s="29" t="s">
        <v>6</v>
      </c>
      <c r="C7" s="29" t="s">
        <v>7</v>
      </c>
      <c r="D7" s="29" t="s">
        <v>182</v>
      </c>
      <c r="E7" s="29" t="s">
        <v>46</v>
      </c>
    </row>
    <row r="8" spans="1:5">
      <c r="A8" s="30">
        <v>3110</v>
      </c>
      <c r="B8" s="26" t="s">
        <v>39</v>
      </c>
      <c r="C8" s="149">
        <v>4610300.5999999996</v>
      </c>
    </row>
    <row r="9" spans="1:5">
      <c r="A9" s="30">
        <v>3120</v>
      </c>
      <c r="B9" s="26" t="s">
        <v>431</v>
      </c>
      <c r="C9" s="149">
        <v>28217202.57</v>
      </c>
    </row>
    <row r="10" spans="1:5">
      <c r="A10" s="30">
        <v>3130</v>
      </c>
      <c r="B10" s="26" t="s">
        <v>432</v>
      </c>
      <c r="C10" s="149">
        <v>383017374.66000003</v>
      </c>
    </row>
    <row r="11" spans="1:5">
      <c r="C11" s="150"/>
    </row>
    <row r="12" spans="1:5">
      <c r="A12" s="28" t="s">
        <v>433</v>
      </c>
      <c r="B12" s="28"/>
      <c r="C12" s="151"/>
      <c r="D12" s="28"/>
      <c r="E12" s="28"/>
    </row>
    <row r="13" spans="1:5">
      <c r="A13" s="29" t="s">
        <v>5</v>
      </c>
      <c r="B13" s="29" t="s">
        <v>6</v>
      </c>
      <c r="C13" s="152" t="s">
        <v>7</v>
      </c>
      <c r="D13" s="29" t="s">
        <v>434</v>
      </c>
      <c r="E13" s="29"/>
    </row>
    <row r="14" spans="1:5">
      <c r="A14" s="30">
        <v>3210</v>
      </c>
      <c r="B14" s="26" t="s">
        <v>435</v>
      </c>
      <c r="C14" s="149">
        <v>-24236171.940000001</v>
      </c>
    </row>
    <row r="15" spans="1:5">
      <c r="A15" s="30">
        <v>3220</v>
      </c>
      <c r="B15" s="26" t="s">
        <v>436</v>
      </c>
      <c r="C15" s="149">
        <v>918929198.16999996</v>
      </c>
    </row>
    <row r="16" spans="1:5">
      <c r="A16" s="30">
        <v>3230</v>
      </c>
      <c r="B16" s="26" t="s">
        <v>437</v>
      </c>
      <c r="C16" s="149">
        <v>5064933.6100000003</v>
      </c>
    </row>
    <row r="17" spans="1:4">
      <c r="A17" s="30">
        <v>3231</v>
      </c>
      <c r="B17" s="26" t="s">
        <v>438</v>
      </c>
      <c r="C17" s="149">
        <v>5064933.6100000003</v>
      </c>
    </row>
    <row r="18" spans="1:4" ht="11.25" hidden="1" customHeight="1">
      <c r="A18" s="30">
        <v>3232</v>
      </c>
      <c r="B18" s="26" t="s">
        <v>439</v>
      </c>
      <c r="C18" s="149">
        <v>0</v>
      </c>
    </row>
    <row r="19" spans="1:4" ht="11.25" hidden="1" customHeight="1">
      <c r="A19" s="30">
        <v>3233</v>
      </c>
      <c r="B19" s="26" t="s">
        <v>440</v>
      </c>
      <c r="C19" s="149">
        <v>0</v>
      </c>
    </row>
    <row r="20" spans="1:4" ht="11.25" hidden="1" customHeight="1">
      <c r="A20" s="30">
        <v>3239</v>
      </c>
      <c r="B20" s="26" t="s">
        <v>441</v>
      </c>
      <c r="C20" s="149">
        <v>0</v>
      </c>
    </row>
    <row r="21" spans="1:4" ht="11.25" hidden="1" customHeight="1">
      <c r="A21" s="30">
        <v>3240</v>
      </c>
      <c r="B21" s="26" t="s">
        <v>442</v>
      </c>
      <c r="C21" s="149">
        <v>0</v>
      </c>
    </row>
    <row r="22" spans="1:4" ht="11.25" hidden="1" customHeight="1">
      <c r="A22" s="30">
        <v>3241</v>
      </c>
      <c r="B22" s="26" t="s">
        <v>443</v>
      </c>
      <c r="C22" s="149">
        <v>0</v>
      </c>
    </row>
    <row r="23" spans="1:4" ht="11.25" hidden="1" customHeight="1">
      <c r="A23" s="30">
        <v>3242</v>
      </c>
      <c r="B23" s="26" t="s">
        <v>444</v>
      </c>
      <c r="C23" s="149">
        <v>0</v>
      </c>
    </row>
    <row r="24" spans="1:4" ht="11.25" hidden="1" customHeight="1">
      <c r="A24" s="30">
        <v>3243</v>
      </c>
      <c r="B24" s="26" t="s">
        <v>445</v>
      </c>
      <c r="C24" s="149">
        <v>0</v>
      </c>
    </row>
    <row r="25" spans="1:4">
      <c r="A25" s="30">
        <v>3250</v>
      </c>
      <c r="B25" s="26" t="s">
        <v>446</v>
      </c>
      <c r="C25" s="149">
        <v>2250212.2599999998</v>
      </c>
    </row>
    <row r="26" spans="1:4" ht="11.25" hidden="1" customHeight="1">
      <c r="A26" s="30">
        <v>3251</v>
      </c>
      <c r="B26" s="26" t="s">
        <v>447</v>
      </c>
      <c r="C26" s="149">
        <v>0</v>
      </c>
    </row>
    <row r="27" spans="1:4">
      <c r="A27" s="30">
        <v>3252</v>
      </c>
      <c r="B27" s="26" t="s">
        <v>448</v>
      </c>
      <c r="C27" s="149">
        <v>2250212.2599999998</v>
      </c>
    </row>
    <row r="30" spans="1:4">
      <c r="B30" s="56" t="s">
        <v>449</v>
      </c>
      <c r="C30" s="57"/>
      <c r="D30" s="57"/>
    </row>
    <row r="31" spans="1:4">
      <c r="B31" s="58"/>
      <c r="C31" s="58"/>
      <c r="D31" s="59"/>
    </row>
    <row r="32" spans="1:4">
      <c r="B32" s="60" t="s">
        <v>450</v>
      </c>
      <c r="C32" s="60" t="s">
        <v>450</v>
      </c>
    </row>
    <row r="33" spans="2:4">
      <c r="B33" s="58"/>
      <c r="C33" s="58"/>
    </row>
    <row r="34" spans="2:4">
      <c r="B34" s="60" t="s">
        <v>451</v>
      </c>
      <c r="C34" s="61" t="s">
        <v>452</v>
      </c>
    </row>
    <row r="35" spans="2:4">
      <c r="B35" s="60" t="s">
        <v>453</v>
      </c>
      <c r="C35" s="204" t="s">
        <v>454</v>
      </c>
      <c r="D35" s="204"/>
    </row>
    <row r="36" spans="2:4">
      <c r="B36" s="60" t="s">
        <v>455</v>
      </c>
      <c r="C36" s="62" t="s">
        <v>601</v>
      </c>
    </row>
    <row r="37" spans="2:4">
      <c r="B37" s="58"/>
      <c r="C37" s="58"/>
      <c r="D37" s="59"/>
    </row>
    <row r="38" spans="2:4">
      <c r="B38" s="63"/>
      <c r="C38" s="58"/>
      <c r="D38" s="59"/>
    </row>
    <row r="39" spans="2:4">
      <c r="B39" s="58" t="s">
        <v>456</v>
      </c>
      <c r="C39" s="58"/>
      <c r="D39" s="59"/>
    </row>
    <row r="40" spans="2:4">
      <c r="B40" s="58"/>
      <c r="C40" s="58"/>
      <c r="D40" s="59"/>
    </row>
    <row r="41" spans="2:4">
      <c r="B41" s="58" t="s">
        <v>457</v>
      </c>
      <c r="C41" s="58"/>
      <c r="D41" s="59"/>
    </row>
    <row r="42" spans="2:4">
      <c r="B42" s="58" t="s">
        <v>458</v>
      </c>
      <c r="C42" s="58"/>
      <c r="D42" s="59"/>
    </row>
    <row r="43" spans="2:4">
      <c r="B43" s="58" t="s">
        <v>459</v>
      </c>
      <c r="C43" s="58"/>
      <c r="D43" s="59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workbookViewId="0">
      <selection activeCell="C43" sqref="C43"/>
    </sheetView>
  </sheetViews>
  <sheetFormatPr baseColWidth="10" defaultColWidth="9.109375" defaultRowHeight="10.199999999999999"/>
  <cols>
    <col min="1" max="1" width="10" style="26" customWidth="1"/>
    <col min="2" max="2" width="63.44140625" style="26" bestFit="1" customWidth="1"/>
    <col min="3" max="3" width="15.33203125" style="26" bestFit="1" customWidth="1"/>
    <col min="4" max="4" width="16.44140625" style="26" bestFit="1" customWidth="1"/>
    <col min="5" max="5" width="19.109375" style="26" customWidth="1"/>
    <col min="6" max="6" width="9.109375" style="26" customWidth="1"/>
    <col min="7" max="7" width="13" style="26" bestFit="1" customWidth="1"/>
    <col min="8" max="8" width="11.44140625" style="26" bestFit="1" customWidth="1"/>
    <col min="9" max="9" width="9.109375" style="26"/>
    <col min="10" max="10" width="13" style="26" bestFit="1" customWidth="1"/>
    <col min="11" max="11" width="11.44140625" style="26" bestFit="1" customWidth="1"/>
    <col min="12" max="16384" width="9.109375" style="26"/>
  </cols>
  <sheetData>
    <row r="1" spans="1:5" s="32" customFormat="1" ht="18.899999999999999" customHeight="1">
      <c r="A1" s="217" t="str">
        <f>'NOTAS ESF'!A1</f>
        <v>JUNTA DE AGUA POTABLE DRENAJE ALCANTARILLADO Y SANEAMIENTO DEL MUNICIPIO DE IRAPUATO GTO</v>
      </c>
      <c r="B1" s="217"/>
      <c r="C1" s="217"/>
      <c r="D1" s="24" t="s">
        <v>0</v>
      </c>
      <c r="E1" s="25">
        <v>2021</v>
      </c>
    </row>
    <row r="2" spans="1:5" s="32" customFormat="1" ht="18.899999999999999" customHeight="1">
      <c r="A2" s="217" t="s">
        <v>419</v>
      </c>
      <c r="B2" s="217"/>
      <c r="C2" s="217"/>
      <c r="D2" s="24" t="s">
        <v>2</v>
      </c>
      <c r="E2" s="25" t="str">
        <f>'NOTAS ESF'!H2</f>
        <v>Trimestral</v>
      </c>
    </row>
    <row r="3" spans="1:5" s="32" customFormat="1" ht="18.899999999999999" customHeight="1">
      <c r="A3" s="217" t="s">
        <v>602</v>
      </c>
      <c r="B3" s="217"/>
      <c r="C3" s="217"/>
      <c r="D3" s="24" t="s">
        <v>3</v>
      </c>
      <c r="E3" s="25">
        <f>'NOTAS ESF'!H3</f>
        <v>4</v>
      </c>
    </row>
    <row r="4" spans="1:5">
      <c r="A4" s="27" t="s">
        <v>4</v>
      </c>
      <c r="B4" s="28"/>
      <c r="C4" s="28"/>
      <c r="D4" s="28"/>
      <c r="E4" s="28"/>
    </row>
    <row r="6" spans="1:5">
      <c r="A6" s="28">
        <v>0</v>
      </c>
      <c r="B6" s="28"/>
      <c r="C6" s="28"/>
      <c r="D6" s="28"/>
      <c r="E6" s="28"/>
    </row>
    <row r="7" spans="1:5">
      <c r="A7" s="29" t="s">
        <v>5</v>
      </c>
      <c r="B7" s="70" t="s">
        <v>592</v>
      </c>
      <c r="C7" s="69">
        <v>2021</v>
      </c>
      <c r="D7" s="69">
        <v>2020</v>
      </c>
      <c r="E7" s="29"/>
    </row>
    <row r="8" spans="1:5">
      <c r="A8" s="30">
        <v>1111</v>
      </c>
      <c r="B8" s="26" t="s">
        <v>420</v>
      </c>
      <c r="C8" s="149">
        <v>431000</v>
      </c>
      <c r="D8" s="137">
        <v>428000</v>
      </c>
    </row>
    <row r="9" spans="1:5">
      <c r="A9" s="30">
        <v>1112</v>
      </c>
      <c r="B9" s="26" t="s">
        <v>421</v>
      </c>
      <c r="C9" s="149">
        <v>282795098.07999998</v>
      </c>
      <c r="D9" s="137">
        <v>8322327.46</v>
      </c>
    </row>
    <row r="10" spans="1:5" hidden="1">
      <c r="A10" s="30">
        <v>1113</v>
      </c>
      <c r="B10" s="26" t="s">
        <v>422</v>
      </c>
      <c r="C10" s="149">
        <v>0</v>
      </c>
      <c r="D10" s="137">
        <v>0</v>
      </c>
    </row>
    <row r="11" spans="1:5">
      <c r="A11" s="30">
        <v>1114</v>
      </c>
      <c r="B11" s="26" t="s">
        <v>183</v>
      </c>
      <c r="C11" s="149">
        <v>195090912.61000001</v>
      </c>
      <c r="D11" s="137">
        <v>364986566.66000003</v>
      </c>
    </row>
    <row r="12" spans="1:5" ht="13.5" customHeight="1">
      <c r="A12" s="30">
        <v>1115</v>
      </c>
      <c r="B12" s="26" t="s">
        <v>184</v>
      </c>
      <c r="C12" s="149">
        <v>33583580.359999999</v>
      </c>
      <c r="D12" s="137">
        <v>42237378.109999999</v>
      </c>
    </row>
    <row r="13" spans="1:5" ht="12.75" hidden="1" customHeight="1">
      <c r="A13" s="30">
        <v>1116</v>
      </c>
      <c r="B13" s="26" t="s">
        <v>423</v>
      </c>
      <c r="C13" s="149">
        <v>0</v>
      </c>
      <c r="D13" s="137">
        <v>0</v>
      </c>
    </row>
    <row r="14" spans="1:5" ht="12" hidden="1" customHeight="1">
      <c r="A14" s="30">
        <v>1119</v>
      </c>
      <c r="B14" s="26" t="s">
        <v>424</v>
      </c>
      <c r="C14" s="149">
        <v>0</v>
      </c>
      <c r="D14" s="137">
        <v>0</v>
      </c>
    </row>
    <row r="15" spans="1:5">
      <c r="A15" s="30">
        <v>1110</v>
      </c>
      <c r="B15" s="26" t="s">
        <v>425</v>
      </c>
      <c r="C15" s="149">
        <v>511900591.05000001</v>
      </c>
      <c r="D15" s="137">
        <v>415974272.23000002</v>
      </c>
    </row>
    <row r="16" spans="1:5">
      <c r="C16" s="150"/>
    </row>
    <row r="17" spans="1:11">
      <c r="C17" s="150"/>
    </row>
    <row r="18" spans="1:11">
      <c r="A18" s="28" t="s">
        <v>426</v>
      </c>
      <c r="B18" s="28"/>
      <c r="C18" s="151"/>
      <c r="D18" s="28"/>
      <c r="E18" s="150"/>
    </row>
    <row r="19" spans="1:11">
      <c r="A19" s="29" t="s">
        <v>5</v>
      </c>
      <c r="B19" s="70" t="s">
        <v>592</v>
      </c>
      <c r="C19" s="69" t="s">
        <v>591</v>
      </c>
      <c r="D19" s="69" t="s">
        <v>427</v>
      </c>
      <c r="E19" s="150"/>
      <c r="J19" s="185"/>
    </row>
    <row r="20" spans="1:11">
      <c r="A20" s="30">
        <v>1230</v>
      </c>
      <c r="B20" s="26" t="s">
        <v>230</v>
      </c>
      <c r="C20" s="149">
        <f>+C21+C23+C24+C26</f>
        <v>30826340.059999995</v>
      </c>
      <c r="D20" s="149">
        <f>+D21+D23+D24+D26</f>
        <v>30826340.059999995</v>
      </c>
      <c r="G20" s="149"/>
      <c r="H20" s="137"/>
      <c r="J20" s="149"/>
      <c r="K20" s="137"/>
    </row>
    <row r="21" spans="1:11">
      <c r="A21" s="30">
        <v>1231</v>
      </c>
      <c r="B21" s="26" t="s">
        <v>231</v>
      </c>
      <c r="C21" s="149">
        <v>646355.5700000003</v>
      </c>
      <c r="D21" s="149">
        <f>+C21</f>
        <v>646355.5700000003</v>
      </c>
      <c r="G21" s="149"/>
      <c r="H21" s="137"/>
      <c r="J21" s="149"/>
      <c r="K21" s="137"/>
    </row>
    <row r="22" spans="1:11" ht="11.25" hidden="1" customHeight="1">
      <c r="A22" s="30">
        <v>1232</v>
      </c>
      <c r="B22" s="26" t="s">
        <v>232</v>
      </c>
      <c r="C22" s="149">
        <v>0</v>
      </c>
      <c r="D22" s="149"/>
      <c r="G22" s="149"/>
      <c r="H22" s="137"/>
      <c r="J22" s="149"/>
      <c r="K22" s="137"/>
    </row>
    <row r="23" spans="1:11">
      <c r="A23" s="30">
        <v>1233</v>
      </c>
      <c r="B23" s="26" t="s">
        <v>233</v>
      </c>
      <c r="C23" s="149">
        <v>10539679.019999981</v>
      </c>
      <c r="D23" s="149">
        <f t="shared" ref="D23:D34" si="0">+C23</f>
        <v>10539679.019999981</v>
      </c>
      <c r="G23" s="149"/>
      <c r="H23" s="137"/>
      <c r="J23" s="149"/>
      <c r="K23" s="137"/>
    </row>
    <row r="24" spans="1:11">
      <c r="A24" s="30">
        <v>1234</v>
      </c>
      <c r="B24" s="26" t="s">
        <v>234</v>
      </c>
      <c r="C24" s="149">
        <v>11690793.930000007</v>
      </c>
      <c r="D24" s="149">
        <f t="shared" si="0"/>
        <v>11690793.930000007</v>
      </c>
      <c r="G24" s="149"/>
      <c r="H24" s="137"/>
      <c r="J24" s="149"/>
      <c r="K24" s="137"/>
    </row>
    <row r="25" spans="1:11" hidden="1">
      <c r="A25" s="30">
        <v>1235</v>
      </c>
      <c r="B25" s="26" t="s">
        <v>235</v>
      </c>
      <c r="C25" s="149"/>
      <c r="D25" s="149">
        <f t="shared" si="0"/>
        <v>0</v>
      </c>
      <c r="G25" s="149"/>
      <c r="H25" s="137"/>
      <c r="J25" s="149"/>
      <c r="K25" s="137"/>
    </row>
    <row r="26" spans="1:11">
      <c r="A26" s="30">
        <v>1236</v>
      </c>
      <c r="B26" s="26" t="s">
        <v>236</v>
      </c>
      <c r="C26" s="149">
        <v>7949511.5400000066</v>
      </c>
      <c r="D26" s="149">
        <f t="shared" si="0"/>
        <v>7949511.5400000066</v>
      </c>
      <c r="G26" s="149"/>
      <c r="H26" s="137"/>
      <c r="J26" s="149"/>
      <c r="K26" s="137"/>
    </row>
    <row r="27" spans="1:11" hidden="1">
      <c r="A27" s="30">
        <v>1239</v>
      </c>
      <c r="B27" s="26" t="s">
        <v>237</v>
      </c>
      <c r="C27" s="149">
        <v>0</v>
      </c>
      <c r="D27" s="149">
        <f t="shared" si="0"/>
        <v>0</v>
      </c>
      <c r="G27" s="149"/>
      <c r="H27" s="137"/>
      <c r="J27" s="149"/>
      <c r="K27" s="137"/>
    </row>
    <row r="28" spans="1:11">
      <c r="A28" s="30">
        <v>1240</v>
      </c>
      <c r="B28" s="26" t="s">
        <v>238</v>
      </c>
      <c r="C28" s="149">
        <v>712666.09999999404</v>
      </c>
      <c r="D28" s="149">
        <f t="shared" si="0"/>
        <v>712666.09999999404</v>
      </c>
      <c r="G28" s="149"/>
      <c r="H28" s="137"/>
      <c r="J28" s="149"/>
      <c r="K28" s="137"/>
    </row>
    <row r="29" spans="1:11">
      <c r="A29" s="30">
        <v>1241</v>
      </c>
      <c r="B29" s="26" t="s">
        <v>239</v>
      </c>
      <c r="C29" s="149">
        <v>17240</v>
      </c>
      <c r="D29" s="149">
        <f t="shared" si="0"/>
        <v>17240</v>
      </c>
      <c r="G29" s="149"/>
      <c r="H29" s="137"/>
      <c r="J29" s="149"/>
      <c r="K29" s="137"/>
    </row>
    <row r="30" spans="1:11" hidden="1">
      <c r="A30" s="30">
        <v>1242</v>
      </c>
      <c r="B30" s="26" t="s">
        <v>240</v>
      </c>
      <c r="C30" s="149">
        <v>0</v>
      </c>
      <c r="D30" s="149">
        <f t="shared" si="0"/>
        <v>0</v>
      </c>
      <c r="G30" s="149"/>
      <c r="H30" s="137"/>
      <c r="J30" s="149"/>
      <c r="K30" s="137"/>
    </row>
    <row r="31" spans="1:11" hidden="1">
      <c r="A31" s="30">
        <v>1243</v>
      </c>
      <c r="B31" s="26" t="s">
        <v>241</v>
      </c>
      <c r="C31" s="149">
        <v>0</v>
      </c>
      <c r="D31" s="149">
        <f t="shared" si="0"/>
        <v>0</v>
      </c>
      <c r="G31" s="149"/>
      <c r="H31" s="137"/>
      <c r="J31" s="149"/>
      <c r="K31" s="137"/>
    </row>
    <row r="32" spans="1:11" hidden="1">
      <c r="A32" s="30">
        <v>1244</v>
      </c>
      <c r="B32" s="26" t="s">
        <v>242</v>
      </c>
      <c r="C32" s="149">
        <v>0</v>
      </c>
      <c r="D32" s="149">
        <f t="shared" si="0"/>
        <v>0</v>
      </c>
      <c r="G32" s="149"/>
      <c r="H32" s="137"/>
      <c r="J32" s="149"/>
      <c r="K32" s="137"/>
    </row>
    <row r="33" spans="1:11" ht="11.25" hidden="1" customHeight="1">
      <c r="A33" s="30">
        <v>1245</v>
      </c>
      <c r="B33" s="26" t="s">
        <v>243</v>
      </c>
      <c r="C33" s="149">
        <v>0</v>
      </c>
      <c r="D33" s="149">
        <f t="shared" si="0"/>
        <v>0</v>
      </c>
      <c r="G33" s="149"/>
      <c r="H33" s="137"/>
      <c r="J33" s="149"/>
      <c r="K33" s="137"/>
    </row>
    <row r="34" spans="1:11">
      <c r="A34" s="30">
        <v>1246</v>
      </c>
      <c r="B34" s="26" t="s">
        <v>244</v>
      </c>
      <c r="C34" s="149">
        <v>695426.10000000894</v>
      </c>
      <c r="D34" s="149">
        <f t="shared" si="0"/>
        <v>695426.10000000894</v>
      </c>
      <c r="G34" s="149"/>
      <c r="H34" s="137"/>
      <c r="J34" s="149"/>
      <c r="K34" s="137"/>
    </row>
    <row r="35" spans="1:11" ht="11.25" hidden="1" customHeight="1">
      <c r="A35" s="30">
        <v>1247</v>
      </c>
      <c r="B35" s="26" t="s">
        <v>245</v>
      </c>
      <c r="C35" s="149">
        <v>0</v>
      </c>
      <c r="D35" s="149"/>
      <c r="E35" s="149"/>
      <c r="G35" s="149"/>
      <c r="H35" s="137"/>
      <c r="J35" s="149"/>
      <c r="K35" s="137"/>
    </row>
    <row r="36" spans="1:11" ht="11.25" hidden="1" customHeight="1">
      <c r="A36" s="30">
        <v>1248</v>
      </c>
      <c r="B36" s="26" t="s">
        <v>246</v>
      </c>
      <c r="C36" s="149">
        <v>0</v>
      </c>
      <c r="D36" s="149"/>
      <c r="E36" s="149"/>
      <c r="G36" s="149"/>
      <c r="H36" s="137"/>
      <c r="J36" s="149"/>
      <c r="K36" s="137"/>
    </row>
    <row r="37" spans="1:11" hidden="1">
      <c r="A37" s="30">
        <v>1250</v>
      </c>
      <c r="B37" s="26" t="s">
        <v>250</v>
      </c>
      <c r="C37" s="149">
        <v>0</v>
      </c>
      <c r="D37" s="149"/>
      <c r="E37" s="149"/>
      <c r="G37" s="149"/>
      <c r="H37" s="137"/>
      <c r="J37" s="149"/>
      <c r="K37" s="137"/>
    </row>
    <row r="38" spans="1:11" hidden="1">
      <c r="A38" s="30">
        <v>1251</v>
      </c>
      <c r="B38" s="26" t="s">
        <v>251</v>
      </c>
      <c r="C38" s="149">
        <v>0</v>
      </c>
      <c r="D38" s="149"/>
      <c r="E38" s="149"/>
      <c r="G38" s="149"/>
      <c r="H38" s="137"/>
      <c r="J38" s="149"/>
      <c r="K38" s="137"/>
    </row>
    <row r="39" spans="1:11" ht="11.25" hidden="1" customHeight="1">
      <c r="A39" s="30">
        <v>1252</v>
      </c>
      <c r="B39" s="26" t="s">
        <v>252</v>
      </c>
      <c r="C39" s="191">
        <v>0</v>
      </c>
      <c r="D39" s="192"/>
      <c r="E39" s="149">
        <v>0</v>
      </c>
      <c r="G39" s="149">
        <v>0</v>
      </c>
      <c r="J39" s="149"/>
    </row>
    <row r="40" spans="1:11" ht="11.25" hidden="1" customHeight="1">
      <c r="A40" s="30">
        <v>1253</v>
      </c>
      <c r="B40" s="26" t="s">
        <v>253</v>
      </c>
      <c r="C40" s="191">
        <v>0</v>
      </c>
      <c r="D40" s="192"/>
      <c r="E40" s="149">
        <v>0</v>
      </c>
      <c r="G40" s="149">
        <v>0</v>
      </c>
      <c r="J40" s="149"/>
    </row>
    <row r="41" spans="1:11" ht="11.25" hidden="1" customHeight="1">
      <c r="A41" s="30">
        <v>1254</v>
      </c>
      <c r="B41" s="26" t="s">
        <v>254</v>
      </c>
      <c r="C41" s="191">
        <v>0</v>
      </c>
      <c r="D41" s="192"/>
      <c r="E41" s="149">
        <v>0</v>
      </c>
      <c r="G41" s="149">
        <v>0</v>
      </c>
      <c r="J41" s="149"/>
    </row>
    <row r="42" spans="1:11" ht="11.25" hidden="1" customHeight="1">
      <c r="A42" s="30">
        <v>1259</v>
      </c>
      <c r="B42" s="26" t="s">
        <v>255</v>
      </c>
      <c r="C42" s="191">
        <v>0</v>
      </c>
      <c r="D42" s="192"/>
      <c r="E42" s="149">
        <v>0</v>
      </c>
      <c r="G42" s="149">
        <v>0</v>
      </c>
      <c r="J42" s="149"/>
    </row>
    <row r="43" spans="1:11">
      <c r="C43" s="150"/>
      <c r="D43" s="150"/>
    </row>
    <row r="44" spans="1:11">
      <c r="A44" s="28" t="s">
        <v>428</v>
      </c>
      <c r="B44" s="28"/>
      <c r="C44" s="151"/>
      <c r="D44" s="28"/>
      <c r="E44" s="28"/>
    </row>
    <row r="45" spans="1:11">
      <c r="A45" s="29" t="s">
        <v>5</v>
      </c>
      <c r="B45" s="70" t="s">
        <v>592</v>
      </c>
      <c r="C45" s="69">
        <v>2021</v>
      </c>
      <c r="D45" s="69">
        <v>2020</v>
      </c>
      <c r="E45" s="29"/>
    </row>
    <row r="46" spans="1:11">
      <c r="A46" s="30">
        <v>5500</v>
      </c>
      <c r="B46" s="26" t="s">
        <v>149</v>
      </c>
      <c r="C46" s="149">
        <v>75046269.959999993</v>
      </c>
      <c r="D46" s="137">
        <v>140301541.11000001</v>
      </c>
    </row>
    <row r="47" spans="1:11">
      <c r="A47" s="30">
        <v>5510</v>
      </c>
      <c r="B47" s="26" t="s">
        <v>150</v>
      </c>
      <c r="C47" s="149">
        <v>57920302.469999999</v>
      </c>
      <c r="D47" s="137">
        <v>117358200.65000001</v>
      </c>
    </row>
    <row r="48" spans="1:11" ht="11.25" hidden="1" customHeight="1">
      <c r="A48" s="30">
        <v>5511</v>
      </c>
      <c r="B48" s="26" t="s">
        <v>151</v>
      </c>
      <c r="C48" s="149">
        <v>0</v>
      </c>
      <c r="D48" s="137">
        <v>0</v>
      </c>
    </row>
    <row r="49" spans="1:4" ht="11.25" hidden="1" customHeight="1">
      <c r="A49" s="30">
        <v>5512</v>
      </c>
      <c r="B49" s="26" t="s">
        <v>152</v>
      </c>
      <c r="C49" s="149">
        <v>0</v>
      </c>
      <c r="D49" s="137">
        <v>0</v>
      </c>
    </row>
    <row r="50" spans="1:4">
      <c r="A50" s="30">
        <v>5513</v>
      </c>
      <c r="B50" s="26" t="s">
        <v>153</v>
      </c>
      <c r="C50" s="149">
        <v>13826288.82</v>
      </c>
      <c r="D50" s="137">
        <v>7698486.0599999996</v>
      </c>
    </row>
    <row r="51" spans="1:4">
      <c r="A51" s="30">
        <v>5514</v>
      </c>
      <c r="B51" s="26" t="s">
        <v>154</v>
      </c>
      <c r="C51" s="149">
        <v>31598473.120000001</v>
      </c>
      <c r="D51" s="137">
        <v>90889125.25</v>
      </c>
    </row>
    <row r="52" spans="1:4">
      <c r="A52" s="30">
        <v>5515</v>
      </c>
      <c r="B52" s="26" t="s">
        <v>155</v>
      </c>
      <c r="C52" s="149">
        <v>12410153.189999999</v>
      </c>
      <c r="D52" s="137">
        <v>18502872.260000002</v>
      </c>
    </row>
    <row r="53" spans="1:4" ht="11.25" hidden="1" customHeight="1">
      <c r="A53" s="30">
        <v>5516</v>
      </c>
      <c r="B53" s="26" t="s">
        <v>156</v>
      </c>
      <c r="C53" s="149">
        <v>0</v>
      </c>
      <c r="D53" s="137">
        <v>0</v>
      </c>
    </row>
    <row r="54" spans="1:4">
      <c r="A54" s="30">
        <v>5517</v>
      </c>
      <c r="B54" s="26" t="s">
        <v>157</v>
      </c>
      <c r="C54" s="149">
        <v>0</v>
      </c>
      <c r="D54" s="137">
        <v>90001.97</v>
      </c>
    </row>
    <row r="55" spans="1:4">
      <c r="A55" s="30">
        <v>5518</v>
      </c>
      <c r="B55" s="26" t="s">
        <v>158</v>
      </c>
      <c r="C55" s="149">
        <v>85387.34</v>
      </c>
      <c r="D55" s="137">
        <v>177715.11</v>
      </c>
    </row>
    <row r="56" spans="1:4" ht="11.25" hidden="1" customHeight="1">
      <c r="A56" s="30">
        <v>5520</v>
      </c>
      <c r="B56" s="26" t="s">
        <v>159</v>
      </c>
      <c r="C56" s="149">
        <v>0</v>
      </c>
      <c r="D56" s="137">
        <v>0</v>
      </c>
    </row>
    <row r="57" spans="1:4" ht="11.25" hidden="1" customHeight="1">
      <c r="A57" s="30">
        <v>5521</v>
      </c>
      <c r="B57" s="26" t="s">
        <v>160</v>
      </c>
      <c r="C57" s="149">
        <v>0</v>
      </c>
      <c r="D57" s="137">
        <v>0</v>
      </c>
    </row>
    <row r="58" spans="1:4" ht="11.25" hidden="1" customHeight="1">
      <c r="A58" s="30">
        <v>5522</v>
      </c>
      <c r="B58" s="26" t="s">
        <v>161</v>
      </c>
      <c r="C58" s="149">
        <v>0</v>
      </c>
      <c r="D58" s="137">
        <v>0</v>
      </c>
    </row>
    <row r="59" spans="1:4" ht="11.25" hidden="1" customHeight="1">
      <c r="A59" s="30">
        <v>5530</v>
      </c>
      <c r="B59" s="26" t="s">
        <v>162</v>
      </c>
      <c r="C59" s="149">
        <v>0</v>
      </c>
      <c r="D59" s="137">
        <v>0</v>
      </c>
    </row>
    <row r="60" spans="1:4" ht="11.25" hidden="1" customHeight="1">
      <c r="A60" s="30">
        <v>5531</v>
      </c>
      <c r="B60" s="26" t="s">
        <v>163</v>
      </c>
      <c r="C60" s="149">
        <v>0</v>
      </c>
      <c r="D60" s="137">
        <v>0</v>
      </c>
    </row>
    <row r="61" spans="1:4" ht="11.25" hidden="1" customHeight="1">
      <c r="A61" s="30">
        <v>5532</v>
      </c>
      <c r="B61" s="26" t="s">
        <v>164</v>
      </c>
      <c r="C61" s="149">
        <v>0</v>
      </c>
      <c r="D61" s="137">
        <v>0</v>
      </c>
    </row>
    <row r="62" spans="1:4" ht="11.25" hidden="1" customHeight="1">
      <c r="A62" s="30">
        <v>5533</v>
      </c>
      <c r="B62" s="26" t="s">
        <v>165</v>
      </c>
      <c r="C62" s="149">
        <v>0</v>
      </c>
      <c r="D62" s="137">
        <v>0</v>
      </c>
    </row>
    <row r="63" spans="1:4" ht="11.25" hidden="1" customHeight="1">
      <c r="A63" s="30">
        <v>5534</v>
      </c>
      <c r="B63" s="26" t="s">
        <v>166</v>
      </c>
      <c r="C63" s="149">
        <v>0</v>
      </c>
      <c r="D63" s="137">
        <v>0</v>
      </c>
    </row>
    <row r="64" spans="1:4" ht="11.25" hidden="1" customHeight="1">
      <c r="A64" s="30">
        <v>5535</v>
      </c>
      <c r="B64" s="26" t="s">
        <v>167</v>
      </c>
      <c r="C64" s="149">
        <v>0</v>
      </c>
      <c r="D64" s="137">
        <v>0</v>
      </c>
    </row>
    <row r="65" spans="1:4" ht="11.25" hidden="1" customHeight="1">
      <c r="A65" s="30">
        <v>5540</v>
      </c>
      <c r="B65" s="26" t="s">
        <v>168</v>
      </c>
      <c r="C65" s="149">
        <v>0</v>
      </c>
      <c r="D65" s="137">
        <v>0</v>
      </c>
    </row>
    <row r="66" spans="1:4" ht="11.25" hidden="1" customHeight="1">
      <c r="A66" s="30">
        <v>5541</v>
      </c>
      <c r="B66" s="26" t="s">
        <v>168</v>
      </c>
      <c r="C66" s="149">
        <v>0</v>
      </c>
      <c r="D66" s="137">
        <v>0</v>
      </c>
    </row>
    <row r="67" spans="1:4" ht="11.25" hidden="1" customHeight="1">
      <c r="A67" s="30">
        <v>5550</v>
      </c>
      <c r="B67" s="26" t="s">
        <v>169</v>
      </c>
      <c r="C67" s="149">
        <v>0</v>
      </c>
      <c r="D67" s="137">
        <v>0</v>
      </c>
    </row>
    <row r="68" spans="1:4" ht="11.25" hidden="1" customHeight="1">
      <c r="A68" s="30">
        <v>5551</v>
      </c>
      <c r="B68" s="26" t="s">
        <v>169</v>
      </c>
      <c r="C68" s="149">
        <v>0</v>
      </c>
      <c r="D68" s="137">
        <v>0</v>
      </c>
    </row>
    <row r="69" spans="1:4">
      <c r="A69" s="30">
        <v>5590</v>
      </c>
      <c r="B69" s="26" t="s">
        <v>170</v>
      </c>
      <c r="C69" s="149">
        <v>17125967.489999998</v>
      </c>
      <c r="D69" s="137">
        <v>22943340.460000001</v>
      </c>
    </row>
    <row r="70" spans="1:4" ht="11.25" hidden="1" customHeight="1">
      <c r="A70" s="30">
        <v>5591</v>
      </c>
      <c r="B70" s="26" t="s">
        <v>171</v>
      </c>
      <c r="C70" s="149">
        <v>0</v>
      </c>
      <c r="D70" s="137">
        <v>0</v>
      </c>
    </row>
    <row r="71" spans="1:4" ht="11.25" hidden="1" customHeight="1">
      <c r="A71" s="30">
        <v>5592</v>
      </c>
      <c r="B71" s="26" t="s">
        <v>172</v>
      </c>
      <c r="C71" s="149">
        <v>0</v>
      </c>
      <c r="D71" s="137">
        <v>0</v>
      </c>
    </row>
    <row r="72" spans="1:4" ht="11.25" hidden="1" customHeight="1">
      <c r="A72" s="30">
        <v>5593</v>
      </c>
      <c r="B72" s="26" t="s">
        <v>173</v>
      </c>
      <c r="C72" s="149">
        <v>0</v>
      </c>
      <c r="D72" s="137">
        <v>0</v>
      </c>
    </row>
    <row r="73" spans="1:4" ht="11.25" hidden="1" customHeight="1">
      <c r="A73" s="30">
        <v>5594</v>
      </c>
      <c r="B73" s="26" t="s">
        <v>174</v>
      </c>
      <c r="C73" s="149">
        <v>0</v>
      </c>
      <c r="D73" s="137">
        <v>0</v>
      </c>
    </row>
    <row r="74" spans="1:4" ht="11.25" hidden="1" customHeight="1">
      <c r="A74" s="30">
        <v>5595</v>
      </c>
      <c r="B74" s="26" t="s">
        <v>175</v>
      </c>
      <c r="C74" s="149">
        <v>0</v>
      </c>
      <c r="D74" s="137">
        <v>0</v>
      </c>
    </row>
    <row r="75" spans="1:4" ht="11.25" hidden="1" customHeight="1">
      <c r="A75" s="30">
        <v>5596</v>
      </c>
      <c r="B75" s="26" t="s">
        <v>66</v>
      </c>
      <c r="C75" s="149">
        <v>0</v>
      </c>
      <c r="D75" s="137">
        <v>0</v>
      </c>
    </row>
    <row r="76" spans="1:4" ht="11.25" hidden="1" customHeight="1">
      <c r="A76" s="30">
        <v>5597</v>
      </c>
      <c r="B76" s="26" t="s">
        <v>176</v>
      </c>
      <c r="C76" s="149">
        <v>0</v>
      </c>
      <c r="D76" s="137">
        <v>0</v>
      </c>
    </row>
    <row r="77" spans="1:4">
      <c r="A77" s="30">
        <v>5599</v>
      </c>
      <c r="B77" s="26" t="s">
        <v>177</v>
      </c>
      <c r="C77" s="149">
        <v>17125967.489999998</v>
      </c>
      <c r="D77" s="137">
        <v>22943340.460000001</v>
      </c>
    </row>
    <row r="78" spans="1:4">
      <c r="A78" s="30">
        <v>5600</v>
      </c>
      <c r="B78" s="26" t="s">
        <v>178</v>
      </c>
      <c r="C78" s="149">
        <v>171463802.00999999</v>
      </c>
      <c r="D78" s="137">
        <v>129074004.19</v>
      </c>
    </row>
    <row r="79" spans="1:4">
      <c r="A79" s="30">
        <v>5610</v>
      </c>
      <c r="B79" s="26" t="s">
        <v>179</v>
      </c>
      <c r="C79" s="149">
        <v>171463802.00999999</v>
      </c>
      <c r="D79" s="137">
        <v>129074004.19</v>
      </c>
    </row>
    <row r="80" spans="1:4">
      <c r="A80" s="30">
        <v>5611</v>
      </c>
      <c r="B80" s="26" t="s">
        <v>180</v>
      </c>
      <c r="C80" s="149">
        <v>171463802.00999999</v>
      </c>
      <c r="D80" s="137">
        <v>129074004.19</v>
      </c>
    </row>
    <row r="82" spans="2:4" s="150" customFormat="1"/>
    <row r="83" spans="2:4" s="150" customFormat="1"/>
    <row r="84" spans="2:4" s="150" customFormat="1"/>
    <row r="86" spans="2:4">
      <c r="B86" s="56" t="s">
        <v>449</v>
      </c>
      <c r="C86" s="57"/>
      <c r="D86" s="57"/>
    </row>
    <row r="87" spans="2:4">
      <c r="B87" s="58"/>
      <c r="C87" s="58"/>
      <c r="D87" s="59"/>
    </row>
    <row r="88" spans="2:4">
      <c r="B88" s="60" t="s">
        <v>450</v>
      </c>
      <c r="C88" s="60" t="s">
        <v>450</v>
      </c>
    </row>
    <row r="89" spans="2:4">
      <c r="B89" s="58"/>
      <c r="C89" s="58"/>
    </row>
    <row r="90" spans="2:4">
      <c r="B90" s="60" t="s">
        <v>451</v>
      </c>
      <c r="C90" s="61" t="s">
        <v>452</v>
      </c>
    </row>
    <row r="91" spans="2:4">
      <c r="B91" s="60" t="s">
        <v>453</v>
      </c>
      <c r="C91" s="204" t="s">
        <v>454</v>
      </c>
      <c r="D91" s="204"/>
    </row>
    <row r="92" spans="2:4">
      <c r="B92" s="60" t="s">
        <v>455</v>
      </c>
      <c r="C92" s="62" t="s">
        <v>601</v>
      </c>
    </row>
    <row r="93" spans="2:4">
      <c r="B93" s="58"/>
      <c r="C93" s="58"/>
      <c r="D93" s="59"/>
    </row>
    <row r="94" spans="2:4">
      <c r="B94" s="63"/>
      <c r="C94" s="58"/>
      <c r="D94" s="59"/>
    </row>
    <row r="95" spans="2:4">
      <c r="B95" s="58" t="s">
        <v>456</v>
      </c>
      <c r="C95" s="58"/>
      <c r="D95" s="59"/>
    </row>
    <row r="96" spans="2:4">
      <c r="B96" s="58"/>
      <c r="C96" s="58"/>
      <c r="D96" s="59"/>
    </row>
    <row r="97" spans="2:4">
      <c r="B97" s="58" t="s">
        <v>457</v>
      </c>
      <c r="C97" s="58"/>
      <c r="D97" s="59"/>
    </row>
    <row r="98" spans="2:4">
      <c r="B98" s="58" t="s">
        <v>458</v>
      </c>
      <c r="C98" s="58"/>
      <c r="D98" s="59"/>
    </row>
    <row r="99" spans="2:4">
      <c r="B99" s="58" t="s">
        <v>459</v>
      </c>
      <c r="C99" s="58"/>
      <c r="D99" s="59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91:D91"/>
  </mergeCells>
  <dataValidations count="2">
    <dataValidation allowBlank="1" showInputMessage="1" showErrorMessage="1" prompt="Importe final del periodo que corresponde la información financiera trimestral que se presenta." sqref="C7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workbookViewId="0">
      <selection activeCell="C13" sqref="C13"/>
    </sheetView>
  </sheetViews>
  <sheetFormatPr baseColWidth="10" defaultColWidth="11.44140625" defaultRowHeight="10.199999999999999"/>
  <cols>
    <col min="1" max="1" width="3.5546875" style="35" customWidth="1"/>
    <col min="2" max="2" width="63.109375" style="35" customWidth="1"/>
    <col min="3" max="4" width="17.6640625" style="35" customWidth="1"/>
    <col min="5" max="5" width="11.44140625" style="35" customWidth="1"/>
    <col min="6" max="16384" width="11.44140625" style="35"/>
  </cols>
  <sheetData>
    <row r="1" spans="1:4" s="33" customFormat="1" ht="18.899999999999999" customHeight="1">
      <c r="A1" s="218" t="str">
        <f>'Notas a los Edos Financieros'!A1</f>
        <v>JUNTA DE AGUA POTABLE DRENAJE ALCANTARILLADO Y SANEAMIENTO DEL MUNICIPIO DE IRAPUATO GTO</v>
      </c>
      <c r="B1" s="218"/>
      <c r="C1" s="218"/>
      <c r="D1" s="175"/>
    </row>
    <row r="2" spans="1:4" s="33" customFormat="1" ht="18.899999999999999" customHeight="1">
      <c r="A2" s="218" t="s">
        <v>364</v>
      </c>
      <c r="B2" s="218"/>
      <c r="C2" s="218"/>
      <c r="D2" s="175"/>
    </row>
    <row r="3" spans="1:4" s="33" customFormat="1" ht="18.899999999999999" customHeight="1">
      <c r="A3" s="218" t="s">
        <v>602</v>
      </c>
      <c r="B3" s="218"/>
      <c r="C3" s="218"/>
      <c r="D3" s="175"/>
    </row>
    <row r="4" spans="1:4" s="36" customFormat="1" ht="18.899999999999999" customHeight="1">
      <c r="A4" s="220" t="s">
        <v>365</v>
      </c>
      <c r="B4" s="220"/>
      <c r="C4" s="220"/>
      <c r="D4" s="176"/>
    </row>
    <row r="5" spans="1:4" s="34" customFormat="1">
      <c r="A5" s="99" t="s">
        <v>517</v>
      </c>
      <c r="B5" s="45"/>
      <c r="C5" s="38">
        <v>1122355466.1213088</v>
      </c>
      <c r="D5" s="89"/>
    </row>
    <row r="6" spans="1:4">
      <c r="B6" s="39"/>
      <c r="C6" s="37"/>
      <c r="D6" s="44"/>
    </row>
    <row r="7" spans="1:4">
      <c r="A7" s="100" t="s">
        <v>518</v>
      </c>
      <c r="B7" s="100"/>
      <c r="C7" s="40">
        <f>SUM(C8:C13)</f>
        <v>7347207.4100000011</v>
      </c>
      <c r="D7" s="97"/>
    </row>
    <row r="8" spans="1:4">
      <c r="A8" s="101" t="s">
        <v>519</v>
      </c>
      <c r="B8" s="102" t="s">
        <v>49</v>
      </c>
      <c r="C8" s="41">
        <v>0</v>
      </c>
      <c r="D8" s="44"/>
    </row>
    <row r="9" spans="1:4">
      <c r="A9" s="103" t="s">
        <v>520</v>
      </c>
      <c r="B9" s="104" t="s">
        <v>521</v>
      </c>
      <c r="C9" s="41">
        <v>0</v>
      </c>
      <c r="D9" s="98"/>
    </row>
    <row r="10" spans="1:4">
      <c r="A10" s="103" t="s">
        <v>522</v>
      </c>
      <c r="B10" s="104" t="s">
        <v>58</v>
      </c>
      <c r="C10" s="41">
        <v>0</v>
      </c>
      <c r="D10" s="98"/>
    </row>
    <row r="11" spans="1:4">
      <c r="A11" s="103" t="s">
        <v>523</v>
      </c>
      <c r="B11" s="104" t="s">
        <v>59</v>
      </c>
      <c r="C11" s="41">
        <v>0</v>
      </c>
      <c r="D11" s="98"/>
    </row>
    <row r="12" spans="1:4">
      <c r="A12" s="103" t="s">
        <v>524</v>
      </c>
      <c r="B12" s="104" t="s">
        <v>61</v>
      </c>
      <c r="C12" s="131">
        <v>7122526.29</v>
      </c>
      <c r="D12" s="98"/>
    </row>
    <row r="13" spans="1:4">
      <c r="A13" s="105" t="s">
        <v>525</v>
      </c>
      <c r="B13" s="106" t="s">
        <v>526</v>
      </c>
      <c r="C13" s="42">
        <v>224681.12000000101</v>
      </c>
      <c r="D13" s="98"/>
    </row>
    <row r="14" spans="1:4">
      <c r="A14" s="107"/>
      <c r="B14" s="108"/>
      <c r="C14" s="40"/>
      <c r="D14" s="98"/>
    </row>
    <row r="15" spans="1:4">
      <c r="A15" s="100" t="s">
        <v>366</v>
      </c>
      <c r="B15" s="109"/>
      <c r="C15" s="40">
        <f>SUM(C16:C18)</f>
        <v>550640677.64999998</v>
      </c>
      <c r="D15" s="44"/>
    </row>
    <row r="16" spans="1:4">
      <c r="A16" s="110">
        <v>3.1</v>
      </c>
      <c r="B16" s="104" t="s">
        <v>527</v>
      </c>
      <c r="C16" s="41">
        <v>0</v>
      </c>
      <c r="D16" s="98"/>
    </row>
    <row r="17" spans="1:5">
      <c r="A17" s="111">
        <v>3.2</v>
      </c>
      <c r="B17" s="104" t="s">
        <v>528</v>
      </c>
      <c r="C17" s="41">
        <v>0</v>
      </c>
      <c r="D17" s="98"/>
    </row>
    <row r="18" spans="1:5">
      <c r="A18" s="111">
        <v>3.3</v>
      </c>
      <c r="B18" s="106" t="s">
        <v>529</v>
      </c>
      <c r="C18" s="42">
        <v>550640677.64999998</v>
      </c>
      <c r="D18" s="98"/>
    </row>
    <row r="19" spans="1:5">
      <c r="A19" s="107"/>
      <c r="B19" s="112"/>
      <c r="C19" s="42"/>
      <c r="D19" s="98"/>
    </row>
    <row r="20" spans="1:5">
      <c r="A20" s="113" t="s">
        <v>367</v>
      </c>
      <c r="B20" s="113"/>
      <c r="C20" s="38">
        <f>+C5+C7-C15</f>
        <v>579061995.88130891</v>
      </c>
      <c r="D20" s="98"/>
    </row>
    <row r="21" spans="1:5">
      <c r="C21" s="162"/>
      <c r="D21" s="44"/>
    </row>
    <row r="22" spans="1:5">
      <c r="C22" s="162"/>
      <c r="D22" s="50"/>
      <c r="E22" s="50"/>
    </row>
    <row r="23" spans="1:5">
      <c r="C23" s="50"/>
      <c r="D23" s="64"/>
    </row>
    <row r="24" spans="1:5">
      <c r="B24" s="56" t="s">
        <v>449</v>
      </c>
      <c r="C24" s="57"/>
      <c r="D24" s="57"/>
      <c r="E24" s="26"/>
    </row>
    <row r="25" spans="1:5">
      <c r="B25" s="58"/>
      <c r="C25" s="58"/>
      <c r="D25" s="59"/>
      <c r="E25" s="26"/>
    </row>
    <row r="26" spans="1:5">
      <c r="B26" s="60" t="s">
        <v>450</v>
      </c>
      <c r="C26" s="60" t="s">
        <v>450</v>
      </c>
      <c r="D26" s="26"/>
      <c r="E26" s="26"/>
    </row>
    <row r="27" spans="1:5">
      <c r="B27" s="58"/>
      <c r="C27" s="58"/>
      <c r="D27" s="26"/>
      <c r="E27" s="26"/>
    </row>
    <row r="28" spans="1:5">
      <c r="B28" s="60" t="s">
        <v>451</v>
      </c>
      <c r="C28" s="61" t="s">
        <v>452</v>
      </c>
      <c r="D28" s="26"/>
      <c r="E28" s="26"/>
    </row>
    <row r="29" spans="1:5">
      <c r="B29" s="60" t="s">
        <v>453</v>
      </c>
      <c r="C29" s="204" t="s">
        <v>454</v>
      </c>
      <c r="D29" s="204"/>
      <c r="E29" s="26"/>
    </row>
    <row r="30" spans="1:5">
      <c r="B30" s="60" t="s">
        <v>455</v>
      </c>
      <c r="C30" s="62" t="s">
        <v>601</v>
      </c>
      <c r="D30" s="26"/>
      <c r="E30" s="26"/>
    </row>
    <row r="31" spans="1:5">
      <c r="B31" s="58"/>
      <c r="C31" s="58"/>
      <c r="D31" s="59"/>
      <c r="E31" s="26"/>
    </row>
    <row r="32" spans="1:5">
      <c r="B32" s="63"/>
      <c r="C32" s="58"/>
      <c r="D32" s="59"/>
      <c r="E32" s="26"/>
    </row>
    <row r="33" spans="2:5">
      <c r="B33" s="58" t="s">
        <v>456</v>
      </c>
      <c r="C33" s="58" t="s">
        <v>456</v>
      </c>
      <c r="D33" s="59"/>
      <c r="E33" s="26"/>
    </row>
    <row r="34" spans="2:5">
      <c r="B34" s="58"/>
      <c r="C34" s="58"/>
      <c r="D34" s="59"/>
      <c r="E34" s="26"/>
    </row>
    <row r="35" spans="2:5">
      <c r="B35" s="58" t="s">
        <v>457</v>
      </c>
      <c r="C35" s="219" t="s">
        <v>483</v>
      </c>
      <c r="D35" s="219"/>
      <c r="E35" s="26"/>
    </row>
    <row r="36" spans="2:5">
      <c r="B36" s="58" t="s">
        <v>458</v>
      </c>
      <c r="C36" s="87" t="s">
        <v>481</v>
      </c>
      <c r="D36" s="59"/>
      <c r="E36" s="26"/>
    </row>
    <row r="37" spans="2:5" ht="22.5" customHeight="1">
      <c r="B37" s="58" t="s">
        <v>459</v>
      </c>
      <c r="C37" s="219" t="s">
        <v>482</v>
      </c>
      <c r="D37" s="219"/>
      <c r="E37" s="26"/>
    </row>
    <row r="38" spans="2:5">
      <c r="B38" s="26"/>
      <c r="C38" s="26"/>
      <c r="D38" s="26"/>
      <c r="E38" s="26"/>
    </row>
  </sheetData>
  <mergeCells count="7">
    <mergeCell ref="A1:C1"/>
    <mergeCell ref="C35:D35"/>
    <mergeCell ref="C37:D37"/>
    <mergeCell ref="C29:D29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workbookViewId="0">
      <selection activeCell="B10" sqref="B10"/>
    </sheetView>
  </sheetViews>
  <sheetFormatPr baseColWidth="10" defaultColWidth="11.44140625" defaultRowHeight="10.199999999999999"/>
  <cols>
    <col min="1" max="1" width="4.109375" style="35" customWidth="1"/>
    <col min="2" max="2" width="62.109375" style="35" customWidth="1"/>
    <col min="3" max="3" width="17.6640625" style="35" customWidth="1"/>
    <col min="4" max="4" width="17.6640625" style="50" customWidth="1"/>
    <col min="5" max="5" width="11.44140625" style="35" customWidth="1"/>
    <col min="6" max="16384" width="11.44140625" style="35"/>
  </cols>
  <sheetData>
    <row r="1" spans="1:6" s="43" customFormat="1" ht="18.899999999999999" customHeight="1">
      <c r="A1" s="221" t="str">
        <f>'Notas a los Edos Financieros'!A1</f>
        <v>JUNTA DE AGUA POTABLE DRENAJE ALCANTARILLADO Y SANEAMIENTO DEL MUNICIPIO DE IRAPUATO GTO</v>
      </c>
      <c r="B1" s="221"/>
      <c r="C1" s="221"/>
      <c r="D1" s="221"/>
    </row>
    <row r="2" spans="1:6" s="43" customFormat="1" ht="18.899999999999999" customHeight="1">
      <c r="A2" s="221" t="s">
        <v>368</v>
      </c>
      <c r="B2" s="221"/>
      <c r="C2" s="221"/>
      <c r="D2" s="221"/>
    </row>
    <row r="3" spans="1:6" s="43" customFormat="1" ht="18.899999999999999" customHeight="1">
      <c r="A3" s="221" t="s">
        <v>602</v>
      </c>
      <c r="B3" s="221"/>
      <c r="C3" s="221"/>
      <c r="D3" s="221"/>
    </row>
    <row r="4" spans="1:6" s="44" customFormat="1">
      <c r="A4" s="222"/>
      <c r="B4" s="222"/>
      <c r="C4" s="222"/>
      <c r="D4" s="222"/>
    </row>
    <row r="5" spans="1:6">
      <c r="A5" s="161" t="s">
        <v>369</v>
      </c>
      <c r="B5" s="45"/>
      <c r="C5" s="119">
        <v>610523515.14999998</v>
      </c>
      <c r="D5" s="49"/>
    </row>
    <row r="6" spans="1:6">
      <c r="A6" s="46"/>
      <c r="B6" s="39"/>
      <c r="C6" s="47"/>
      <c r="D6" s="121"/>
    </row>
    <row r="7" spans="1:6">
      <c r="A7" s="100" t="s">
        <v>530</v>
      </c>
      <c r="B7" s="115"/>
      <c r="C7" s="120">
        <f>SUM(C8:C28)</f>
        <v>290505816</v>
      </c>
      <c r="D7" s="49"/>
    </row>
    <row r="8" spans="1:6" hidden="1">
      <c r="A8" s="116">
        <v>2.1</v>
      </c>
      <c r="B8" s="102" t="s">
        <v>81</v>
      </c>
      <c r="C8" s="190">
        <v>0</v>
      </c>
      <c r="E8" s="88"/>
    </row>
    <row r="9" spans="1:6">
      <c r="A9" s="116">
        <v>2.2000000000000002</v>
      </c>
      <c r="B9" s="102" t="s">
        <v>78</v>
      </c>
      <c r="C9" s="190">
        <v>57042938.920000002</v>
      </c>
      <c r="E9" s="88"/>
    </row>
    <row r="10" spans="1:6" ht="12" customHeight="1">
      <c r="A10" s="117">
        <v>2.2999999999999998</v>
      </c>
      <c r="B10" s="118" t="s">
        <v>239</v>
      </c>
      <c r="C10" s="200">
        <v>5037993.8100000005</v>
      </c>
      <c r="D10" s="49"/>
      <c r="E10" s="88"/>
      <c r="F10" s="44"/>
    </row>
    <row r="11" spans="1:6" ht="13.5" hidden="1" customHeight="1">
      <c r="A11" s="117">
        <v>2.4</v>
      </c>
      <c r="B11" s="118" t="s">
        <v>240</v>
      </c>
      <c r="C11" s="200">
        <v>0</v>
      </c>
      <c r="D11" s="49"/>
      <c r="E11" s="88"/>
      <c r="F11" s="44"/>
    </row>
    <row r="12" spans="1:6" ht="12.75" hidden="1" customHeight="1">
      <c r="A12" s="117">
        <v>2.5</v>
      </c>
      <c r="B12" s="118" t="s">
        <v>241</v>
      </c>
      <c r="C12" s="200">
        <v>0</v>
      </c>
      <c r="D12" s="49"/>
      <c r="E12" s="88"/>
      <c r="F12" s="44"/>
    </row>
    <row r="13" spans="1:6" ht="12.75" customHeight="1">
      <c r="A13" s="117">
        <v>2.6</v>
      </c>
      <c r="B13" s="118" t="s">
        <v>242</v>
      </c>
      <c r="C13" s="200">
        <v>1969728.97</v>
      </c>
      <c r="D13" s="49"/>
      <c r="E13" s="88"/>
      <c r="F13" s="44"/>
    </row>
    <row r="14" spans="1:6" ht="11.25" hidden="1" customHeight="1">
      <c r="A14" s="117">
        <v>2.7</v>
      </c>
      <c r="B14" s="118" t="s">
        <v>243</v>
      </c>
      <c r="C14" s="200">
        <v>0</v>
      </c>
      <c r="D14" s="49"/>
      <c r="E14" s="88"/>
      <c r="F14" s="44"/>
    </row>
    <row r="15" spans="1:6">
      <c r="A15" s="117">
        <v>2.8</v>
      </c>
      <c r="B15" s="118" t="s">
        <v>244</v>
      </c>
      <c r="C15" s="200">
        <v>16946815.899999995</v>
      </c>
      <c r="D15" s="49"/>
      <c r="E15" s="88"/>
      <c r="F15" s="44"/>
    </row>
    <row r="16" spans="1:6" hidden="1">
      <c r="A16" s="117">
        <v>2.9</v>
      </c>
      <c r="B16" s="118" t="s">
        <v>246</v>
      </c>
      <c r="C16" s="200">
        <v>0</v>
      </c>
      <c r="D16" s="49"/>
      <c r="E16" s="88"/>
      <c r="F16" s="44"/>
    </row>
    <row r="17" spans="1:6">
      <c r="A17" s="117" t="s">
        <v>531</v>
      </c>
      <c r="B17" s="118" t="s">
        <v>532</v>
      </c>
      <c r="C17" s="200">
        <v>2300200</v>
      </c>
      <c r="D17" s="49"/>
      <c r="E17" s="88"/>
      <c r="F17" s="44"/>
    </row>
    <row r="18" spans="1:6" hidden="1">
      <c r="A18" s="117" t="s">
        <v>533</v>
      </c>
      <c r="B18" s="118" t="s">
        <v>250</v>
      </c>
      <c r="C18" s="200">
        <v>0</v>
      </c>
      <c r="D18" s="49"/>
      <c r="E18" s="88"/>
      <c r="F18" s="44"/>
    </row>
    <row r="19" spans="1:6">
      <c r="A19" s="117" t="s">
        <v>534</v>
      </c>
      <c r="B19" s="118" t="s">
        <v>535</v>
      </c>
      <c r="C19" s="200">
        <v>166642849.17999998</v>
      </c>
      <c r="D19" s="201"/>
      <c r="E19" s="44"/>
      <c r="F19" s="44"/>
    </row>
    <row r="20" spans="1:6">
      <c r="A20" s="117" t="s">
        <v>536</v>
      </c>
      <c r="B20" s="118" t="s">
        <v>537</v>
      </c>
      <c r="C20" s="200">
        <v>40565289.220000006</v>
      </c>
      <c r="D20" s="49"/>
      <c r="E20" s="44"/>
      <c r="F20" s="44"/>
    </row>
    <row r="21" spans="1:6" hidden="1">
      <c r="A21" s="117" t="s">
        <v>538</v>
      </c>
      <c r="B21" s="118" t="s">
        <v>539</v>
      </c>
      <c r="C21" s="41">
        <v>0</v>
      </c>
    </row>
    <row r="22" spans="1:6" hidden="1">
      <c r="A22" s="117" t="s">
        <v>540</v>
      </c>
      <c r="B22" s="118" t="s">
        <v>541</v>
      </c>
      <c r="C22" s="41">
        <v>0</v>
      </c>
    </row>
    <row r="23" spans="1:6" hidden="1">
      <c r="A23" s="117" t="s">
        <v>542</v>
      </c>
      <c r="B23" s="118" t="s">
        <v>543</v>
      </c>
      <c r="C23" s="41">
        <v>0</v>
      </c>
    </row>
    <row r="24" spans="1:6" hidden="1">
      <c r="A24" s="117" t="s">
        <v>544</v>
      </c>
      <c r="B24" s="118" t="s">
        <v>545</v>
      </c>
      <c r="C24" s="41">
        <v>0</v>
      </c>
    </row>
    <row r="25" spans="1:6" s="44" customFormat="1" hidden="1">
      <c r="A25" s="117" t="s">
        <v>546</v>
      </c>
      <c r="B25" s="118" t="s">
        <v>547</v>
      </c>
      <c r="C25" s="41">
        <v>0</v>
      </c>
      <c r="D25" s="50"/>
    </row>
    <row r="26" spans="1:6" s="44" customFormat="1" hidden="1">
      <c r="A26" s="117" t="s">
        <v>548</v>
      </c>
      <c r="B26" s="118" t="s">
        <v>549</v>
      </c>
      <c r="C26" s="41">
        <v>0</v>
      </c>
      <c r="D26" s="50"/>
    </row>
    <row r="27" spans="1:6" s="44" customFormat="1" hidden="1">
      <c r="A27" s="117" t="s">
        <v>550</v>
      </c>
      <c r="B27" s="118" t="s">
        <v>551</v>
      </c>
      <c r="C27" s="41">
        <v>0</v>
      </c>
      <c r="D27" s="50"/>
    </row>
    <row r="28" spans="1:6" s="44" customFormat="1">
      <c r="A28" s="138" t="s">
        <v>552</v>
      </c>
      <c r="B28" s="147" t="s">
        <v>553</v>
      </c>
      <c r="C28" s="41"/>
      <c r="D28" s="50"/>
    </row>
    <row r="29" spans="1:6" s="44" customFormat="1">
      <c r="A29" s="46"/>
      <c r="B29" s="114"/>
      <c r="C29" s="42"/>
      <c r="D29" s="50"/>
    </row>
    <row r="30" spans="1:6" s="44" customFormat="1">
      <c r="A30" s="122" t="s">
        <v>554</v>
      </c>
      <c r="B30" s="178"/>
      <c r="C30" s="48">
        <f>SUM(C31:C37)</f>
        <v>283055787.54999995</v>
      </c>
      <c r="D30" s="50"/>
    </row>
    <row r="31" spans="1:6">
      <c r="A31" s="117" t="s">
        <v>555</v>
      </c>
      <c r="B31" s="118" t="s">
        <v>150</v>
      </c>
      <c r="C31" s="195">
        <v>57920302.469999999</v>
      </c>
    </row>
    <row r="32" spans="1:6" hidden="1">
      <c r="A32" s="117" t="s">
        <v>556</v>
      </c>
      <c r="B32" s="118" t="s">
        <v>159</v>
      </c>
      <c r="C32" s="157"/>
    </row>
    <row r="33" spans="1:6" hidden="1">
      <c r="A33" s="117" t="s">
        <v>557</v>
      </c>
      <c r="B33" s="118" t="s">
        <v>162</v>
      </c>
      <c r="C33" s="158"/>
    </row>
    <row r="34" spans="1:6" hidden="1">
      <c r="A34" s="117" t="s">
        <v>558</v>
      </c>
      <c r="B34" s="118" t="s">
        <v>559</v>
      </c>
      <c r="C34" s="41">
        <v>0</v>
      </c>
    </row>
    <row r="35" spans="1:6" hidden="1">
      <c r="A35" s="117" t="s">
        <v>560</v>
      </c>
      <c r="B35" s="118" t="s">
        <v>561</v>
      </c>
      <c r="C35" s="41">
        <v>0</v>
      </c>
    </row>
    <row r="36" spans="1:6">
      <c r="A36" s="117" t="s">
        <v>562</v>
      </c>
      <c r="B36" s="118" t="s">
        <v>170</v>
      </c>
      <c r="C36" s="195">
        <v>17125967.489999998</v>
      </c>
    </row>
    <row r="37" spans="1:6">
      <c r="A37" s="117" t="s">
        <v>563</v>
      </c>
      <c r="B37" s="102" t="s">
        <v>564</v>
      </c>
      <c r="C37" s="195">
        <f>171463802.01+36545715.58</f>
        <v>208009517.58999997</v>
      </c>
    </row>
    <row r="38" spans="1:6">
      <c r="A38" s="123"/>
      <c r="B38" s="124"/>
      <c r="C38" s="158"/>
    </row>
    <row r="39" spans="1:6">
      <c r="A39" s="125" t="s">
        <v>370</v>
      </c>
      <c r="B39" s="99"/>
      <c r="C39" s="126">
        <f>C5-C7+C30</f>
        <v>603073486.69999993</v>
      </c>
      <c r="D39" s="49"/>
    </row>
    <row r="40" spans="1:6">
      <c r="A40" s="127"/>
      <c r="B40" s="128"/>
      <c r="C40" s="162"/>
    </row>
    <row r="41" spans="1:6">
      <c r="A41" s="44"/>
      <c r="B41" s="44"/>
      <c r="C41" s="162"/>
      <c r="D41" s="65"/>
      <c r="E41" s="44"/>
    </row>
    <row r="42" spans="1:6">
      <c r="B42" s="56" t="s">
        <v>449</v>
      </c>
      <c r="C42" s="66"/>
      <c r="D42" s="57"/>
      <c r="E42" s="67"/>
      <c r="F42" s="68"/>
    </row>
    <row r="43" spans="1:6">
      <c r="B43" s="66"/>
      <c r="C43" s="56"/>
      <c r="D43" s="57"/>
      <c r="E43" s="67"/>
      <c r="F43" s="68"/>
    </row>
    <row r="44" spans="1:6">
      <c r="B44" s="66"/>
      <c r="C44" s="58"/>
      <c r="D44" s="58"/>
      <c r="E44" s="67"/>
      <c r="F44" s="68"/>
    </row>
    <row r="45" spans="1:6">
      <c r="B45" s="60" t="s">
        <v>450</v>
      </c>
      <c r="C45" s="60" t="s">
        <v>450</v>
      </c>
      <c r="D45" s="66"/>
      <c r="E45" s="67"/>
      <c r="F45" s="68"/>
    </row>
    <row r="46" spans="1:6">
      <c r="B46" s="58"/>
      <c r="C46" s="58"/>
      <c r="D46" s="66"/>
      <c r="E46" s="67"/>
      <c r="F46" s="68"/>
    </row>
    <row r="47" spans="1:6">
      <c r="B47" s="60" t="s">
        <v>451</v>
      </c>
      <c r="C47" s="61" t="s">
        <v>452</v>
      </c>
      <c r="D47" s="66"/>
      <c r="E47" s="67"/>
      <c r="F47" s="68"/>
    </row>
    <row r="48" spans="1:6">
      <c r="B48" s="60" t="s">
        <v>453</v>
      </c>
      <c r="C48" s="204" t="s">
        <v>454</v>
      </c>
      <c r="D48" s="204"/>
      <c r="E48" s="67"/>
      <c r="F48" s="68"/>
    </row>
    <row r="49" spans="2:6">
      <c r="B49" s="60" t="s">
        <v>455</v>
      </c>
      <c r="C49" s="62" t="s">
        <v>601</v>
      </c>
      <c r="D49" s="66"/>
      <c r="E49" s="67"/>
      <c r="F49" s="68"/>
    </row>
    <row r="50" spans="2:6">
      <c r="B50" s="58"/>
      <c r="C50" s="66"/>
      <c r="D50" s="58"/>
      <c r="E50" s="67"/>
      <c r="F50" s="68"/>
    </row>
    <row r="51" spans="2:6">
      <c r="B51" s="63"/>
      <c r="C51" s="66"/>
      <c r="D51" s="58"/>
      <c r="E51" s="67"/>
      <c r="F51" s="68"/>
    </row>
    <row r="52" spans="2:6">
      <c r="B52" s="58" t="s">
        <v>456</v>
      </c>
      <c r="C52" s="58" t="s">
        <v>456</v>
      </c>
      <c r="D52" s="58"/>
      <c r="E52" s="67"/>
      <c r="F52" s="68"/>
    </row>
    <row r="53" spans="2:6">
      <c r="B53" s="58"/>
      <c r="C53" s="58"/>
      <c r="D53" s="58"/>
      <c r="E53" s="67"/>
      <c r="F53" s="68"/>
    </row>
    <row r="54" spans="2:6">
      <c r="B54" s="58" t="s">
        <v>457</v>
      </c>
      <c r="C54" s="219" t="s">
        <v>457</v>
      </c>
      <c r="D54" s="219"/>
      <c r="E54" s="219"/>
      <c r="F54" s="219"/>
    </row>
    <row r="55" spans="2:6">
      <c r="B55" s="58" t="s">
        <v>458</v>
      </c>
      <c r="C55" s="219" t="s">
        <v>460</v>
      </c>
      <c r="D55" s="219"/>
      <c r="E55" s="219"/>
      <c r="F55" s="219"/>
    </row>
    <row r="56" spans="2:6">
      <c r="B56" s="58" t="s">
        <v>459</v>
      </c>
      <c r="C56" s="219" t="s">
        <v>461</v>
      </c>
      <c r="D56" s="219"/>
      <c r="E56" s="219"/>
      <c r="F56" s="219"/>
    </row>
    <row r="57" spans="2:6">
      <c r="B57" s="44"/>
      <c r="C57" s="44"/>
      <c r="E57" s="44"/>
      <c r="F57" s="44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r:id="rId1"/>
  <ignoredErrors>
    <ignoredError sqref="A1 B3:D3 B2:D2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topLeftCell="A59" zoomScaleNormal="100" workbookViewId="0">
      <selection activeCell="A102" sqref="A102:F132"/>
    </sheetView>
  </sheetViews>
  <sheetFormatPr baseColWidth="10" defaultColWidth="9.109375" defaultRowHeight="10.199999999999999"/>
  <cols>
    <col min="1" max="1" width="10" style="30" customWidth="1"/>
    <col min="2" max="2" width="58.5546875" style="26" customWidth="1"/>
    <col min="3" max="3" width="15.44140625" style="26" customWidth="1"/>
    <col min="4" max="4" width="17" style="26" customWidth="1"/>
    <col min="5" max="5" width="18" style="26" customWidth="1"/>
    <col min="6" max="6" width="15.44140625" style="26" customWidth="1"/>
    <col min="7" max="7" width="20.5546875" style="26" customWidth="1"/>
    <col min="8" max="8" width="9.5546875" style="26" customWidth="1"/>
    <col min="9" max="10" width="20.33203125" style="26" customWidth="1"/>
    <col min="11" max="11" width="9.109375" style="26" customWidth="1"/>
    <col min="12" max="16384" width="9.109375" style="26"/>
  </cols>
  <sheetData>
    <row r="1" spans="1:10" ht="18.899999999999999" customHeight="1">
      <c r="A1" s="221" t="str">
        <f>'[1]Notas a los Edos Financieros'!A1</f>
        <v>JUNTA DE AGUA POTABLE DRENAJE ALCANTARILLADO Y SANEAMIENTO DEL MUNICIPIO DE IRAPUATO GTO</v>
      </c>
      <c r="B1" s="221"/>
      <c r="C1" s="221"/>
      <c r="D1" s="221"/>
      <c r="E1" s="221"/>
      <c r="F1" s="221"/>
      <c r="G1" s="24" t="s">
        <v>0</v>
      </c>
      <c r="H1" s="25">
        <v>2021</v>
      </c>
    </row>
    <row r="2" spans="1:10" ht="18.899999999999999" customHeight="1">
      <c r="A2" s="216" t="str">
        <f>'[2]Notas a los Edos Financieros'!A2</f>
        <v>Notas de Desglose Estado de Situación Financiera</v>
      </c>
      <c r="B2" s="223"/>
      <c r="C2" s="223"/>
      <c r="D2" s="223"/>
      <c r="E2" s="223"/>
      <c r="F2" s="223"/>
      <c r="G2" s="24" t="s">
        <v>2</v>
      </c>
      <c r="H2" s="25" t="str">
        <f>'[2]Notas a los Edos Financieros'!E2</f>
        <v>Trimestral</v>
      </c>
    </row>
    <row r="3" spans="1:10" ht="18.899999999999999" customHeight="1">
      <c r="A3" s="216" t="s">
        <v>602</v>
      </c>
      <c r="B3" s="223"/>
      <c r="C3" s="223"/>
      <c r="D3" s="223"/>
      <c r="E3" s="223"/>
      <c r="F3" s="223"/>
      <c r="G3" s="24" t="s">
        <v>3</v>
      </c>
      <c r="H3" s="25">
        <v>2</v>
      </c>
    </row>
    <row r="4" spans="1:10">
      <c r="A4" s="27" t="s">
        <v>4</v>
      </c>
      <c r="B4" s="28"/>
      <c r="C4" s="28"/>
      <c r="D4" s="28"/>
      <c r="E4" s="28"/>
      <c r="F4" s="28"/>
      <c r="G4" s="28"/>
      <c r="H4" s="28"/>
    </row>
    <row r="5" spans="1:10">
      <c r="A5" s="69" t="s">
        <v>5</v>
      </c>
      <c r="B5" s="70" t="s">
        <v>371</v>
      </c>
      <c r="C5" s="69" t="s">
        <v>372</v>
      </c>
      <c r="D5" s="69" t="s">
        <v>373</v>
      </c>
      <c r="E5" s="69" t="s">
        <v>374</v>
      </c>
      <c r="F5" s="69" t="s">
        <v>375</v>
      </c>
      <c r="G5" s="70"/>
      <c r="H5" s="70"/>
      <c r="I5" s="150"/>
      <c r="J5" s="150"/>
    </row>
    <row r="6" spans="1:10">
      <c r="A6" s="71">
        <v>7000</v>
      </c>
      <c r="B6" s="72" t="s">
        <v>380</v>
      </c>
      <c r="C6" s="73"/>
      <c r="D6" s="74"/>
      <c r="E6" s="74"/>
      <c r="F6" s="73"/>
      <c r="G6" s="75"/>
      <c r="H6" s="75"/>
      <c r="I6" s="75"/>
      <c r="J6" s="75"/>
    </row>
    <row r="7" spans="1:10" s="135" customFormat="1">
      <c r="A7" s="71"/>
      <c r="B7" s="145"/>
      <c r="C7" s="73"/>
      <c r="D7" s="74"/>
      <c r="E7" s="74"/>
      <c r="F7" s="73"/>
      <c r="G7" s="75"/>
      <c r="H7" s="75"/>
      <c r="I7" s="75"/>
      <c r="J7" s="75"/>
    </row>
    <row r="8" spans="1:10" s="135" customFormat="1">
      <c r="A8" s="71">
        <v>764</v>
      </c>
      <c r="B8" s="146" t="s">
        <v>569</v>
      </c>
      <c r="C8" s="73"/>
      <c r="D8" s="74"/>
      <c r="E8" s="74"/>
      <c r="F8" s="73"/>
      <c r="G8" s="75"/>
      <c r="H8" s="75"/>
      <c r="I8" s="75"/>
      <c r="J8" s="75"/>
    </row>
    <row r="9" spans="1:10" s="135" customFormat="1">
      <c r="A9" s="134">
        <v>764110001</v>
      </c>
      <c r="B9" s="132" t="s">
        <v>600</v>
      </c>
      <c r="C9" s="133">
        <v>136551.72</v>
      </c>
      <c r="D9" s="180">
        <v>0</v>
      </c>
      <c r="E9" s="180">
        <v>0</v>
      </c>
      <c r="F9" s="133">
        <v>136551.72</v>
      </c>
      <c r="G9" s="75"/>
      <c r="H9" s="75"/>
      <c r="I9" s="75"/>
      <c r="J9" s="75"/>
    </row>
    <row r="10" spans="1:10" s="135" customFormat="1">
      <c r="A10" s="134">
        <v>764110002</v>
      </c>
      <c r="B10" s="132" t="s">
        <v>570</v>
      </c>
      <c r="C10" s="133">
        <v>173017.24</v>
      </c>
      <c r="D10" s="180">
        <v>173017.24</v>
      </c>
      <c r="E10" s="180">
        <v>0</v>
      </c>
      <c r="F10" s="133">
        <v>0</v>
      </c>
      <c r="G10" s="75"/>
      <c r="H10" s="75"/>
      <c r="I10" s="75"/>
      <c r="J10" s="75"/>
    </row>
    <row r="11" spans="1:10" s="135" customFormat="1">
      <c r="A11" s="139">
        <v>764110003</v>
      </c>
      <c r="B11" s="140" t="s">
        <v>571</v>
      </c>
      <c r="C11" s="141">
        <v>325775.86</v>
      </c>
      <c r="D11" s="180">
        <v>325775.86</v>
      </c>
      <c r="E11" s="180">
        <v>0</v>
      </c>
      <c r="F11" s="141">
        <v>0</v>
      </c>
      <c r="G11" s="75"/>
      <c r="H11" s="75"/>
      <c r="I11" s="75"/>
      <c r="J11" s="75"/>
    </row>
    <row r="12" spans="1:10" s="150" customFormat="1">
      <c r="A12" s="139">
        <v>764110004</v>
      </c>
      <c r="B12" s="148" t="s">
        <v>572</v>
      </c>
      <c r="C12" s="165">
        <v>254500</v>
      </c>
      <c r="D12" s="180">
        <v>0</v>
      </c>
      <c r="E12" s="180">
        <v>0</v>
      </c>
      <c r="F12" s="78">
        <v>254500</v>
      </c>
      <c r="G12" s="75"/>
      <c r="H12" s="75"/>
      <c r="I12" s="75"/>
      <c r="J12" s="75"/>
    </row>
    <row r="13" spans="1:10" s="150" customFormat="1">
      <c r="A13" s="139">
        <v>764110005</v>
      </c>
      <c r="B13" s="134" t="s">
        <v>576</v>
      </c>
      <c r="C13" s="78">
        <v>301551.71999999997</v>
      </c>
      <c r="D13" s="180">
        <v>0</v>
      </c>
      <c r="E13" s="180">
        <v>0</v>
      </c>
      <c r="F13" s="78">
        <v>301551.71999999997</v>
      </c>
      <c r="G13" s="75"/>
      <c r="H13" s="75"/>
      <c r="I13" s="75"/>
      <c r="J13" s="75"/>
    </row>
    <row r="14" spans="1:10" s="150" customFormat="1">
      <c r="A14" s="139">
        <v>764110006</v>
      </c>
      <c r="B14" s="134" t="s">
        <v>577</v>
      </c>
      <c r="C14" s="78">
        <v>243960</v>
      </c>
      <c r="D14" s="180">
        <v>243960</v>
      </c>
      <c r="E14" s="180">
        <v>0</v>
      </c>
      <c r="F14" s="78">
        <v>0</v>
      </c>
      <c r="G14" s="75"/>
      <c r="H14" s="75"/>
      <c r="I14" s="75"/>
      <c r="J14" s="75"/>
    </row>
    <row r="15" spans="1:10" s="150" customFormat="1">
      <c r="A15" s="139">
        <v>764110007</v>
      </c>
      <c r="B15" s="134" t="s">
        <v>578</v>
      </c>
      <c r="C15" s="78">
        <v>115517.24</v>
      </c>
      <c r="D15" s="180">
        <v>115517.24</v>
      </c>
      <c r="E15" s="180">
        <v>0</v>
      </c>
      <c r="F15" s="78">
        <v>0</v>
      </c>
      <c r="G15" s="75"/>
      <c r="H15" s="75"/>
      <c r="I15" s="75"/>
      <c r="J15" s="75"/>
    </row>
    <row r="16" spans="1:10" s="150" customFormat="1">
      <c r="A16" s="139">
        <v>764110008</v>
      </c>
      <c r="B16" s="134" t="s">
        <v>579</v>
      </c>
      <c r="C16" s="78">
        <v>97241.38</v>
      </c>
      <c r="D16" s="180">
        <v>0</v>
      </c>
      <c r="E16" s="180">
        <v>0</v>
      </c>
      <c r="F16" s="78">
        <v>97241.38</v>
      </c>
      <c r="G16" s="75"/>
      <c r="H16" s="75"/>
      <c r="I16" s="75"/>
      <c r="J16" s="75"/>
    </row>
    <row r="17" spans="1:10" s="150" customFormat="1">
      <c r="A17" s="139">
        <v>764110009</v>
      </c>
      <c r="B17" s="134" t="s">
        <v>580</v>
      </c>
      <c r="C17" s="78">
        <v>63000</v>
      </c>
      <c r="D17" s="180">
        <v>0</v>
      </c>
      <c r="E17" s="180">
        <v>0</v>
      </c>
      <c r="F17" s="78">
        <v>63000</v>
      </c>
      <c r="G17" s="75"/>
      <c r="H17" s="75"/>
      <c r="I17" s="75"/>
      <c r="J17" s="75"/>
    </row>
    <row r="18" spans="1:10" s="150" customFormat="1">
      <c r="A18" s="139">
        <v>764110010</v>
      </c>
      <c r="B18" s="134" t="s">
        <v>581</v>
      </c>
      <c r="C18" s="78">
        <v>128532.05</v>
      </c>
      <c r="D18" s="180">
        <v>0</v>
      </c>
      <c r="E18" s="180">
        <v>0</v>
      </c>
      <c r="F18" s="78">
        <v>128532.05</v>
      </c>
      <c r="G18" s="75"/>
      <c r="H18" s="75"/>
      <c r="I18" s="75"/>
      <c r="J18" s="75"/>
    </row>
    <row r="19" spans="1:10" s="150" customFormat="1">
      <c r="A19" s="139">
        <v>764110011</v>
      </c>
      <c r="B19" s="134" t="s">
        <v>582</v>
      </c>
      <c r="C19" s="78">
        <v>289990</v>
      </c>
      <c r="D19" s="180">
        <v>0</v>
      </c>
      <c r="E19" s="180">
        <v>0</v>
      </c>
      <c r="F19" s="78">
        <v>289990</v>
      </c>
      <c r="G19" s="75"/>
      <c r="H19" s="75"/>
      <c r="I19" s="75"/>
      <c r="J19" s="75"/>
    </row>
    <row r="20" spans="1:10" s="150" customFormat="1" ht="12.75" customHeight="1">
      <c r="A20" s="132">
        <v>764110012</v>
      </c>
      <c r="B20" s="164" t="s">
        <v>583</v>
      </c>
      <c r="C20" s="78">
        <v>249900</v>
      </c>
      <c r="D20" s="180">
        <v>249900</v>
      </c>
      <c r="E20" s="180">
        <v>0</v>
      </c>
      <c r="F20" s="78">
        <v>0</v>
      </c>
      <c r="G20" s="75"/>
      <c r="H20" s="75"/>
      <c r="I20" s="75"/>
      <c r="J20" s="75"/>
    </row>
    <row r="21" spans="1:10" s="150" customFormat="1">
      <c r="A21" s="132">
        <v>764110013</v>
      </c>
      <c r="B21" s="167" t="s">
        <v>585</v>
      </c>
      <c r="C21" s="168">
        <v>151700</v>
      </c>
      <c r="D21" s="180">
        <v>151700</v>
      </c>
      <c r="E21" s="180">
        <v>0</v>
      </c>
      <c r="F21" s="168">
        <v>0</v>
      </c>
      <c r="G21" s="75"/>
      <c r="H21" s="75"/>
      <c r="I21" s="75"/>
      <c r="J21" s="75"/>
    </row>
    <row r="22" spans="1:10" s="150" customFormat="1">
      <c r="A22" s="132">
        <v>764110014</v>
      </c>
      <c r="B22" s="163" t="s">
        <v>586</v>
      </c>
      <c r="C22" s="133">
        <v>196551.72</v>
      </c>
      <c r="D22" s="180">
        <v>0</v>
      </c>
      <c r="E22" s="180">
        <v>0</v>
      </c>
      <c r="F22" s="133">
        <v>196551.72</v>
      </c>
      <c r="G22" s="75"/>
      <c r="H22" s="75"/>
      <c r="I22" s="75"/>
      <c r="J22" s="75"/>
    </row>
    <row r="23" spans="1:10" s="150" customFormat="1" ht="11.25" customHeight="1">
      <c r="A23" s="132">
        <v>764110015</v>
      </c>
      <c r="B23" s="132" t="s">
        <v>587</v>
      </c>
      <c r="C23" s="133">
        <v>399899.99</v>
      </c>
      <c r="D23" s="180">
        <v>0</v>
      </c>
      <c r="E23" s="180">
        <v>0</v>
      </c>
      <c r="F23" s="133">
        <v>399899.99</v>
      </c>
      <c r="G23" s="75"/>
      <c r="H23" s="75"/>
      <c r="I23" s="75"/>
      <c r="J23" s="75"/>
    </row>
    <row r="24" spans="1:10" s="135" customFormat="1">
      <c r="A24" s="132"/>
      <c r="B24" s="132"/>
      <c r="C24" s="133"/>
      <c r="D24" s="74"/>
      <c r="E24" s="74"/>
      <c r="F24" s="133"/>
      <c r="G24" s="75"/>
      <c r="H24" s="75"/>
      <c r="I24" s="75"/>
      <c r="J24" s="75"/>
    </row>
    <row r="25" spans="1:10" s="135" customFormat="1">
      <c r="A25" s="71">
        <v>770</v>
      </c>
      <c r="B25" s="144" t="s">
        <v>588</v>
      </c>
      <c r="C25" s="73"/>
      <c r="D25" s="74"/>
      <c r="E25" s="74"/>
      <c r="F25" s="73"/>
      <c r="G25" s="75"/>
      <c r="H25" s="75"/>
      <c r="I25" s="75"/>
      <c r="J25" s="75"/>
    </row>
    <row r="26" spans="1:10">
      <c r="A26" s="142">
        <v>771</v>
      </c>
      <c r="B26" s="143" t="s">
        <v>462</v>
      </c>
      <c r="C26" s="194">
        <v>-1040522</v>
      </c>
      <c r="D26" s="194">
        <v>-8999</v>
      </c>
      <c r="E26" s="194">
        <v>0</v>
      </c>
      <c r="F26" s="194">
        <v>-1031523</v>
      </c>
    </row>
    <row r="27" spans="1:10" s="150" customFormat="1">
      <c r="A27" s="142">
        <v>772</v>
      </c>
      <c r="B27" s="181" t="s">
        <v>593</v>
      </c>
      <c r="C27" s="194">
        <v>1040522</v>
      </c>
      <c r="D27" s="194">
        <v>0</v>
      </c>
      <c r="E27" s="194">
        <v>-8999</v>
      </c>
      <c r="F27" s="194">
        <v>1031523</v>
      </c>
    </row>
    <row r="28" spans="1:10">
      <c r="A28" s="76">
        <v>773</v>
      </c>
      <c r="B28" s="77" t="s">
        <v>463</v>
      </c>
      <c r="C28" s="194">
        <v>-7581692</v>
      </c>
      <c r="D28" s="194">
        <v>-146278</v>
      </c>
      <c r="E28" s="194">
        <v>0</v>
      </c>
      <c r="F28" s="194">
        <v>-7435414</v>
      </c>
    </row>
    <row r="29" spans="1:10" s="150" customFormat="1">
      <c r="A29" s="76">
        <v>774</v>
      </c>
      <c r="B29" s="181" t="s">
        <v>594</v>
      </c>
      <c r="C29" s="194">
        <v>7581692</v>
      </c>
      <c r="D29" s="194">
        <v>0</v>
      </c>
      <c r="E29" s="194">
        <v>-146278</v>
      </c>
      <c r="F29" s="194">
        <v>7435414</v>
      </c>
    </row>
    <row r="30" spans="1:10">
      <c r="A30" s="76">
        <v>775</v>
      </c>
      <c r="B30" s="77" t="s">
        <v>464</v>
      </c>
      <c r="C30" s="194">
        <v>-7761705</v>
      </c>
      <c r="D30" s="194">
        <v>-24414</v>
      </c>
      <c r="E30" s="194">
        <v>0</v>
      </c>
      <c r="F30" s="194">
        <v>-7737291</v>
      </c>
    </row>
    <row r="31" spans="1:10" s="150" customFormat="1">
      <c r="A31" s="76">
        <v>776</v>
      </c>
      <c r="B31" s="181" t="s">
        <v>595</v>
      </c>
      <c r="C31" s="194">
        <v>7761705</v>
      </c>
      <c r="D31" s="194">
        <v>0</v>
      </c>
      <c r="E31" s="194">
        <v>-24414</v>
      </c>
      <c r="F31" s="194">
        <v>7737291</v>
      </c>
    </row>
    <row r="32" spans="1:10">
      <c r="A32" s="79">
        <v>777</v>
      </c>
      <c r="B32" s="77" t="s">
        <v>466</v>
      </c>
      <c r="C32" s="194">
        <v>-500968</v>
      </c>
      <c r="D32" s="194">
        <v>-6809</v>
      </c>
      <c r="E32" s="194">
        <v>0</v>
      </c>
      <c r="F32" s="194">
        <v>-494159</v>
      </c>
    </row>
    <row r="33" spans="1:6" s="150" customFormat="1">
      <c r="A33" s="79" t="s">
        <v>465</v>
      </c>
      <c r="B33" s="77" t="s">
        <v>466</v>
      </c>
      <c r="C33" s="194">
        <v>-500968</v>
      </c>
      <c r="D33" s="194">
        <v>-6809</v>
      </c>
      <c r="E33" s="194">
        <v>0</v>
      </c>
      <c r="F33" s="194">
        <v>-494159</v>
      </c>
    </row>
    <row r="34" spans="1:6">
      <c r="A34" s="80" t="s">
        <v>467</v>
      </c>
      <c r="B34" s="81" t="s">
        <v>468</v>
      </c>
      <c r="C34" s="194">
        <v>-941798</v>
      </c>
      <c r="D34" s="194">
        <v>-11905</v>
      </c>
      <c r="E34" s="194">
        <v>0</v>
      </c>
      <c r="F34" s="194">
        <v>-929893</v>
      </c>
    </row>
    <row r="35" spans="1:6" s="150" customFormat="1">
      <c r="A35" s="80">
        <v>7792</v>
      </c>
      <c r="B35" s="181" t="s">
        <v>468</v>
      </c>
      <c r="C35" s="194">
        <v>941798</v>
      </c>
      <c r="D35" s="194">
        <v>0</v>
      </c>
      <c r="E35" s="194">
        <v>-11905</v>
      </c>
      <c r="F35" s="194">
        <v>929893</v>
      </c>
    </row>
    <row r="36" spans="1:6">
      <c r="A36" s="80" t="s">
        <v>469</v>
      </c>
      <c r="B36" s="81" t="s">
        <v>470</v>
      </c>
      <c r="C36" s="194">
        <v>-1817496</v>
      </c>
      <c r="D36" s="194">
        <v>-22828</v>
      </c>
      <c r="E36" s="194">
        <v>0</v>
      </c>
      <c r="F36" s="194">
        <v>-1794668</v>
      </c>
    </row>
    <row r="37" spans="1:6" s="150" customFormat="1">
      <c r="A37" s="80" t="s">
        <v>596</v>
      </c>
      <c r="B37" s="81" t="s">
        <v>470</v>
      </c>
      <c r="C37" s="194">
        <v>1817496</v>
      </c>
      <c r="D37" s="194">
        <v>0</v>
      </c>
      <c r="E37" s="194">
        <v>-22828</v>
      </c>
      <c r="F37" s="194">
        <v>1794668</v>
      </c>
    </row>
    <row r="38" spans="1:6">
      <c r="A38" s="80" t="s">
        <v>471</v>
      </c>
      <c r="B38" s="81" t="s">
        <v>472</v>
      </c>
      <c r="C38" s="194">
        <v>-6103551</v>
      </c>
      <c r="D38" s="194">
        <v>-120907</v>
      </c>
      <c r="E38" s="194">
        <v>0</v>
      </c>
      <c r="F38" s="194">
        <v>-5982644</v>
      </c>
    </row>
    <row r="39" spans="1:6" s="150" customFormat="1">
      <c r="A39" s="80" t="s">
        <v>597</v>
      </c>
      <c r="B39" s="81" t="s">
        <v>472</v>
      </c>
      <c r="C39" s="194">
        <v>6103551</v>
      </c>
      <c r="D39" s="194">
        <v>0</v>
      </c>
      <c r="E39" s="194">
        <v>-120907</v>
      </c>
      <c r="F39" s="194">
        <v>5982644</v>
      </c>
    </row>
    <row r="40" spans="1:6">
      <c r="A40" s="80" t="s">
        <v>473</v>
      </c>
      <c r="B40" s="81" t="s">
        <v>474</v>
      </c>
      <c r="C40" s="194">
        <v>-2539474</v>
      </c>
      <c r="D40" s="194">
        <v>-38904</v>
      </c>
      <c r="E40" s="194">
        <v>0</v>
      </c>
      <c r="F40" s="194">
        <v>-2500570</v>
      </c>
    </row>
    <row r="41" spans="1:6" s="150" customFormat="1">
      <c r="A41" s="80" t="s">
        <v>598</v>
      </c>
      <c r="B41" s="81" t="s">
        <v>474</v>
      </c>
      <c r="C41" s="194">
        <v>2539474</v>
      </c>
      <c r="D41" s="194">
        <v>0</v>
      </c>
      <c r="E41" s="194">
        <v>-38904</v>
      </c>
      <c r="F41" s="194">
        <v>2500570</v>
      </c>
    </row>
    <row r="42" spans="1:6">
      <c r="A42" s="80" t="s">
        <v>475</v>
      </c>
      <c r="B42" s="81" t="s">
        <v>476</v>
      </c>
      <c r="C42" s="194">
        <v>-2389081</v>
      </c>
      <c r="D42" s="194">
        <v>-35937</v>
      </c>
      <c r="E42" s="194">
        <v>0</v>
      </c>
      <c r="F42" s="194">
        <v>-2353144</v>
      </c>
    </row>
    <row r="43" spans="1:6" s="150" customFormat="1">
      <c r="A43" s="80">
        <v>782</v>
      </c>
      <c r="B43" s="81" t="s">
        <v>476</v>
      </c>
      <c r="C43" s="194">
        <v>2389081</v>
      </c>
      <c r="D43" s="194">
        <v>0</v>
      </c>
      <c r="E43" s="194">
        <v>-35937</v>
      </c>
      <c r="F43" s="194">
        <v>2353144</v>
      </c>
    </row>
    <row r="44" spans="1:6">
      <c r="A44" s="80">
        <v>783</v>
      </c>
      <c r="B44" s="81" t="s">
        <v>478</v>
      </c>
      <c r="C44" s="194">
        <v>-3269905</v>
      </c>
      <c r="D44" s="194">
        <v>-85818</v>
      </c>
      <c r="E44" s="194">
        <v>0</v>
      </c>
      <c r="F44" s="194">
        <v>-3184087</v>
      </c>
    </row>
    <row r="45" spans="1:6" s="150" customFormat="1">
      <c r="A45" s="80" t="s">
        <v>477</v>
      </c>
      <c r="B45" s="81" t="s">
        <v>478</v>
      </c>
      <c r="C45" s="194">
        <v>3269905</v>
      </c>
      <c r="D45" s="194">
        <v>0</v>
      </c>
      <c r="E45" s="194">
        <v>-85818</v>
      </c>
      <c r="F45" s="194">
        <v>3184087</v>
      </c>
    </row>
    <row r="46" spans="1:6">
      <c r="A46" s="80">
        <v>785</v>
      </c>
      <c r="B46" s="81" t="s">
        <v>486</v>
      </c>
      <c r="C46" s="194">
        <v>-6047387</v>
      </c>
      <c r="D46" s="194">
        <v>-224546</v>
      </c>
      <c r="E46" s="194">
        <v>0</v>
      </c>
      <c r="F46" s="194">
        <v>-5822841</v>
      </c>
    </row>
    <row r="47" spans="1:6" s="150" customFormat="1">
      <c r="A47" s="80" t="s">
        <v>485</v>
      </c>
      <c r="B47" s="81" t="s">
        <v>486</v>
      </c>
      <c r="C47" s="194">
        <v>6047387</v>
      </c>
      <c r="D47" s="194">
        <v>0</v>
      </c>
      <c r="E47" s="194">
        <v>-224546</v>
      </c>
      <c r="F47" s="194">
        <v>5822841</v>
      </c>
    </row>
    <row r="48" spans="1:6">
      <c r="A48" s="80">
        <v>787</v>
      </c>
      <c r="B48" s="134" t="s">
        <v>584</v>
      </c>
      <c r="C48" s="194">
        <v>-15057158</v>
      </c>
      <c r="D48" s="194">
        <v>-1122360</v>
      </c>
      <c r="E48" s="194">
        <v>0</v>
      </c>
      <c r="F48" s="194">
        <v>-13934798</v>
      </c>
    </row>
    <row r="49" spans="1:6" s="150" customFormat="1">
      <c r="A49" s="80">
        <v>788</v>
      </c>
      <c r="B49" s="134" t="s">
        <v>584</v>
      </c>
      <c r="C49" s="194">
        <v>15057158</v>
      </c>
      <c r="D49" s="194">
        <v>0</v>
      </c>
      <c r="E49" s="194">
        <v>-1122360</v>
      </c>
      <c r="F49" s="194">
        <v>13934798</v>
      </c>
    </row>
    <row r="50" spans="1:6" s="150" customFormat="1">
      <c r="A50" s="80">
        <v>791</v>
      </c>
      <c r="B50" s="134" t="s">
        <v>590</v>
      </c>
      <c r="C50" s="194">
        <v>-38941579</v>
      </c>
      <c r="D50" s="194">
        <v>-542686</v>
      </c>
      <c r="E50" s="194">
        <v>0</v>
      </c>
      <c r="F50" s="194">
        <v>-38398893</v>
      </c>
    </row>
    <row r="51" spans="1:6" s="135" customFormat="1">
      <c r="A51" s="80">
        <v>792</v>
      </c>
      <c r="B51" s="134" t="s">
        <v>590</v>
      </c>
      <c r="C51" s="194">
        <v>38941579</v>
      </c>
      <c r="D51" s="194">
        <v>0</v>
      </c>
      <c r="E51" s="194">
        <v>-542686</v>
      </c>
      <c r="F51" s="194">
        <v>38398893</v>
      </c>
    </row>
    <row r="52" spans="1:6" s="135" customFormat="1">
      <c r="A52" s="136"/>
    </row>
    <row r="53" spans="1:6" s="135" customFormat="1">
      <c r="A53" s="136"/>
    </row>
    <row r="54" spans="1:6" s="135" customFormat="1">
      <c r="A54" s="136"/>
    </row>
    <row r="55" spans="1:6">
      <c r="B55" s="56" t="s">
        <v>449</v>
      </c>
      <c r="C55" s="66"/>
      <c r="D55" s="57"/>
      <c r="E55" s="67"/>
      <c r="F55" s="68"/>
    </row>
    <row r="56" spans="1:6">
      <c r="B56" s="66"/>
      <c r="C56" s="56"/>
      <c r="D56" s="57"/>
      <c r="E56" s="67"/>
      <c r="F56" s="68"/>
    </row>
    <row r="57" spans="1:6">
      <c r="B57" s="66"/>
      <c r="C57" s="58"/>
      <c r="D57" s="58"/>
      <c r="E57" s="67"/>
      <c r="F57" s="68"/>
    </row>
    <row r="58" spans="1:6">
      <c r="B58" s="60" t="s">
        <v>450</v>
      </c>
      <c r="C58" s="60" t="s">
        <v>450</v>
      </c>
      <c r="D58" s="66"/>
      <c r="E58" s="67"/>
      <c r="F58" s="68"/>
    </row>
    <row r="59" spans="1:6">
      <c r="B59" s="58"/>
      <c r="C59" s="58"/>
      <c r="D59" s="66"/>
      <c r="E59" s="67"/>
      <c r="F59" s="68"/>
    </row>
    <row r="60" spans="1:6">
      <c r="B60" s="60" t="s">
        <v>451</v>
      </c>
      <c r="C60" s="61" t="s">
        <v>452</v>
      </c>
      <c r="D60" s="66"/>
      <c r="E60" s="67"/>
      <c r="F60" s="68"/>
    </row>
    <row r="61" spans="1:6">
      <c r="B61" s="60" t="s">
        <v>453</v>
      </c>
      <c r="C61" s="204" t="s">
        <v>454</v>
      </c>
      <c r="D61" s="204"/>
      <c r="E61" s="67"/>
      <c r="F61" s="68"/>
    </row>
    <row r="62" spans="1:6">
      <c r="B62" s="60" t="s">
        <v>455</v>
      </c>
      <c r="C62" s="62" t="s">
        <v>601</v>
      </c>
      <c r="D62" s="66"/>
      <c r="E62" s="67"/>
      <c r="F62" s="68"/>
    </row>
    <row r="63" spans="1:6">
      <c r="B63" s="58"/>
      <c r="C63" s="66"/>
      <c r="D63" s="58"/>
      <c r="E63" s="67"/>
      <c r="F63" s="68"/>
    </row>
    <row r="64" spans="1:6">
      <c r="B64" s="63"/>
      <c r="C64" s="66"/>
      <c r="D64" s="58"/>
      <c r="E64" s="67"/>
      <c r="F64" s="68"/>
    </row>
    <row r="65" spans="1:10">
      <c r="B65" s="58" t="s">
        <v>456</v>
      </c>
      <c r="C65" s="58"/>
      <c r="D65" s="58"/>
      <c r="E65" s="67"/>
      <c r="F65" s="68"/>
    </row>
    <row r="66" spans="1:10">
      <c r="B66" s="58"/>
      <c r="C66" s="58"/>
      <c r="D66" s="58"/>
      <c r="E66" s="67"/>
      <c r="F66" s="68"/>
    </row>
    <row r="67" spans="1:10">
      <c r="B67" s="58" t="s">
        <v>457</v>
      </c>
      <c r="C67" s="219"/>
      <c r="D67" s="219"/>
      <c r="E67" s="67"/>
      <c r="F67" s="68"/>
    </row>
    <row r="68" spans="1:10">
      <c r="B68" s="58" t="s">
        <v>458</v>
      </c>
      <c r="C68" s="219"/>
      <c r="D68" s="219"/>
      <c r="E68" s="67"/>
      <c r="F68" s="68"/>
    </row>
    <row r="69" spans="1:10">
      <c r="B69" s="58" t="s">
        <v>459</v>
      </c>
      <c r="C69" s="219"/>
      <c r="D69" s="219"/>
      <c r="E69" s="67"/>
      <c r="F69" s="68"/>
    </row>
    <row r="70" spans="1:10">
      <c r="B70" s="82"/>
      <c r="C70" s="83"/>
      <c r="D70" s="67"/>
      <c r="E70" s="67"/>
      <c r="F70" s="68"/>
    </row>
    <row r="72" spans="1:10">
      <c r="F72" s="150"/>
    </row>
    <row r="74" spans="1:10" hidden="1">
      <c r="A74" s="84" t="s">
        <v>5</v>
      </c>
      <c r="B74" s="29" t="s">
        <v>371</v>
      </c>
      <c r="C74" s="29" t="s">
        <v>372</v>
      </c>
      <c r="D74" s="29" t="s">
        <v>373</v>
      </c>
      <c r="E74" s="29" t="s">
        <v>374</v>
      </c>
      <c r="F74" s="29" t="s">
        <v>375</v>
      </c>
      <c r="G74" s="29" t="s">
        <v>376</v>
      </c>
      <c r="H74" s="29" t="s">
        <v>377</v>
      </c>
      <c r="I74" s="29" t="s">
        <v>378</v>
      </c>
      <c r="J74" s="29" t="s">
        <v>379</v>
      </c>
    </row>
    <row r="75" spans="1:10" s="52" customFormat="1" hidden="1">
      <c r="A75" s="51">
        <v>7000</v>
      </c>
      <c r="B75" s="52" t="s">
        <v>380</v>
      </c>
    </row>
    <row r="76" spans="1:10" hidden="1">
      <c r="A76" s="30">
        <v>7110</v>
      </c>
      <c r="B76" s="26" t="s">
        <v>376</v>
      </c>
      <c r="C76" s="31">
        <v>0</v>
      </c>
      <c r="D76" s="31">
        <v>0</v>
      </c>
      <c r="E76" s="31">
        <v>0</v>
      </c>
      <c r="F76" s="31">
        <v>0</v>
      </c>
    </row>
    <row r="77" spans="1:10" hidden="1">
      <c r="A77" s="30">
        <v>7120</v>
      </c>
      <c r="B77" s="26" t="s">
        <v>381</v>
      </c>
      <c r="C77" s="31">
        <v>0</v>
      </c>
      <c r="D77" s="31">
        <v>0</v>
      </c>
      <c r="E77" s="31">
        <v>0</v>
      </c>
      <c r="F77" s="31">
        <v>0</v>
      </c>
    </row>
    <row r="78" spans="1:10" hidden="1">
      <c r="A78" s="30">
        <v>7130</v>
      </c>
      <c r="B78" s="26" t="s">
        <v>382</v>
      </c>
      <c r="C78" s="31">
        <v>0</v>
      </c>
      <c r="D78" s="31">
        <v>0</v>
      </c>
      <c r="E78" s="31">
        <v>0</v>
      </c>
      <c r="F78" s="31">
        <v>0</v>
      </c>
    </row>
    <row r="79" spans="1:10" hidden="1">
      <c r="A79" s="30">
        <v>7140</v>
      </c>
      <c r="B79" s="26" t="s">
        <v>383</v>
      </c>
      <c r="C79" s="31">
        <v>0</v>
      </c>
      <c r="D79" s="31">
        <v>0</v>
      </c>
      <c r="E79" s="31">
        <v>0</v>
      </c>
      <c r="F79" s="31">
        <v>0</v>
      </c>
    </row>
    <row r="80" spans="1:10" hidden="1">
      <c r="A80" s="30">
        <v>7150</v>
      </c>
      <c r="B80" s="26" t="s">
        <v>384</v>
      </c>
      <c r="C80" s="31">
        <v>0</v>
      </c>
      <c r="D80" s="31">
        <v>0</v>
      </c>
      <c r="E80" s="31">
        <v>0</v>
      </c>
      <c r="F80" s="31">
        <v>0</v>
      </c>
    </row>
    <row r="81" spans="1:6" hidden="1">
      <c r="A81" s="30">
        <v>7160</v>
      </c>
      <c r="B81" s="26" t="s">
        <v>385</v>
      </c>
      <c r="C81" s="31">
        <v>0</v>
      </c>
      <c r="D81" s="31">
        <v>0</v>
      </c>
      <c r="E81" s="31">
        <v>0</v>
      </c>
      <c r="F81" s="31">
        <v>0</v>
      </c>
    </row>
    <row r="82" spans="1:6" hidden="1">
      <c r="A82" s="30">
        <v>7210</v>
      </c>
      <c r="B82" s="26" t="s">
        <v>386</v>
      </c>
      <c r="C82" s="31">
        <v>0</v>
      </c>
      <c r="D82" s="31">
        <v>0</v>
      </c>
      <c r="E82" s="31">
        <v>0</v>
      </c>
      <c r="F82" s="31">
        <v>0</v>
      </c>
    </row>
    <row r="83" spans="1:6" hidden="1">
      <c r="A83" s="30">
        <v>7220</v>
      </c>
      <c r="B83" s="26" t="s">
        <v>387</v>
      </c>
      <c r="C83" s="31">
        <v>0</v>
      </c>
      <c r="D83" s="31">
        <v>0</v>
      </c>
      <c r="E83" s="31">
        <v>0</v>
      </c>
      <c r="F83" s="31">
        <v>0</v>
      </c>
    </row>
    <row r="84" spans="1:6" hidden="1">
      <c r="A84" s="30">
        <v>7230</v>
      </c>
      <c r="B84" s="26" t="s">
        <v>388</v>
      </c>
      <c r="C84" s="31">
        <v>0</v>
      </c>
      <c r="D84" s="31">
        <v>0</v>
      </c>
      <c r="E84" s="31">
        <v>0</v>
      </c>
      <c r="F84" s="31">
        <v>0</v>
      </c>
    </row>
    <row r="85" spans="1:6" hidden="1">
      <c r="A85" s="30">
        <v>7240</v>
      </c>
      <c r="B85" s="26" t="s">
        <v>389</v>
      </c>
      <c r="C85" s="31">
        <v>0</v>
      </c>
      <c r="D85" s="31">
        <v>0</v>
      </c>
      <c r="E85" s="31">
        <v>0</v>
      </c>
      <c r="F85" s="31">
        <v>0</v>
      </c>
    </row>
    <row r="86" spans="1:6" hidden="1">
      <c r="A86" s="30">
        <v>7250</v>
      </c>
      <c r="B86" s="26" t="s">
        <v>390</v>
      </c>
      <c r="C86" s="31">
        <v>0</v>
      </c>
      <c r="D86" s="31">
        <v>0</v>
      </c>
      <c r="E86" s="31">
        <v>0</v>
      </c>
      <c r="F86" s="31">
        <v>0</v>
      </c>
    </row>
    <row r="87" spans="1:6" hidden="1">
      <c r="A87" s="30">
        <v>7260</v>
      </c>
      <c r="B87" s="26" t="s">
        <v>391</v>
      </c>
      <c r="C87" s="31">
        <v>0</v>
      </c>
      <c r="D87" s="31">
        <v>0</v>
      </c>
      <c r="E87" s="31">
        <v>0</v>
      </c>
      <c r="F87" s="31">
        <v>0</v>
      </c>
    </row>
    <row r="88" spans="1:6" hidden="1">
      <c r="A88" s="30">
        <v>7310</v>
      </c>
      <c r="B88" s="26" t="s">
        <v>392</v>
      </c>
      <c r="C88" s="31">
        <v>0</v>
      </c>
      <c r="D88" s="31">
        <v>0</v>
      </c>
      <c r="E88" s="31">
        <v>0</v>
      </c>
      <c r="F88" s="31">
        <v>0</v>
      </c>
    </row>
    <row r="89" spans="1:6" hidden="1">
      <c r="A89" s="30">
        <v>7320</v>
      </c>
      <c r="B89" s="26" t="s">
        <v>393</v>
      </c>
      <c r="C89" s="31">
        <v>0</v>
      </c>
      <c r="D89" s="31">
        <v>0</v>
      </c>
      <c r="E89" s="31">
        <v>0</v>
      </c>
      <c r="F89" s="31">
        <v>0</v>
      </c>
    </row>
    <row r="90" spans="1:6" hidden="1">
      <c r="A90" s="30">
        <v>7330</v>
      </c>
      <c r="B90" s="26" t="s">
        <v>394</v>
      </c>
      <c r="C90" s="31">
        <v>0</v>
      </c>
      <c r="D90" s="31">
        <v>0</v>
      </c>
      <c r="E90" s="31">
        <v>0</v>
      </c>
      <c r="F90" s="31">
        <v>0</v>
      </c>
    </row>
    <row r="91" spans="1:6" hidden="1">
      <c r="A91" s="30">
        <v>7340</v>
      </c>
      <c r="B91" s="26" t="s">
        <v>395</v>
      </c>
      <c r="C91" s="31">
        <v>0</v>
      </c>
      <c r="D91" s="31">
        <v>0</v>
      </c>
      <c r="E91" s="31">
        <v>0</v>
      </c>
      <c r="F91" s="31">
        <v>0</v>
      </c>
    </row>
    <row r="92" spans="1:6" hidden="1">
      <c r="A92" s="30">
        <v>7350</v>
      </c>
      <c r="B92" s="26" t="s">
        <v>396</v>
      </c>
      <c r="C92" s="31">
        <v>0</v>
      </c>
      <c r="D92" s="31">
        <v>0</v>
      </c>
      <c r="E92" s="31">
        <v>0</v>
      </c>
      <c r="F92" s="31">
        <v>0</v>
      </c>
    </row>
    <row r="93" spans="1:6" hidden="1">
      <c r="A93" s="30">
        <v>7360</v>
      </c>
      <c r="B93" s="26" t="s">
        <v>397</v>
      </c>
      <c r="C93" s="31">
        <v>0</v>
      </c>
      <c r="D93" s="31">
        <v>0</v>
      </c>
      <c r="E93" s="31">
        <v>0</v>
      </c>
      <c r="F93" s="31">
        <v>0</v>
      </c>
    </row>
    <row r="94" spans="1:6" hidden="1">
      <c r="A94" s="30">
        <v>7410</v>
      </c>
      <c r="B94" s="26" t="s">
        <v>398</v>
      </c>
      <c r="C94" s="31">
        <v>0</v>
      </c>
      <c r="D94" s="31">
        <v>0</v>
      </c>
      <c r="E94" s="31">
        <v>0</v>
      </c>
      <c r="F94" s="31">
        <v>0</v>
      </c>
    </row>
    <row r="95" spans="1:6" hidden="1">
      <c r="A95" s="30">
        <v>7420</v>
      </c>
      <c r="B95" s="26" t="s">
        <v>399</v>
      </c>
      <c r="C95" s="31">
        <v>0</v>
      </c>
      <c r="D95" s="31">
        <v>0</v>
      </c>
      <c r="E95" s="31">
        <v>0</v>
      </c>
      <c r="F95" s="31">
        <v>0</v>
      </c>
    </row>
    <row r="96" spans="1:6" hidden="1">
      <c r="A96" s="30">
        <v>7510</v>
      </c>
      <c r="B96" s="26" t="s">
        <v>400</v>
      </c>
      <c r="C96" s="31">
        <v>0</v>
      </c>
      <c r="D96" s="31">
        <v>0</v>
      </c>
      <c r="E96" s="31">
        <v>0</v>
      </c>
      <c r="F96" s="31">
        <v>0</v>
      </c>
    </row>
    <row r="97" spans="1:9" hidden="1">
      <c r="A97" s="30">
        <v>7520</v>
      </c>
      <c r="B97" s="26" t="s">
        <v>401</v>
      </c>
      <c r="C97" s="31">
        <v>0</v>
      </c>
      <c r="D97" s="31">
        <v>0</v>
      </c>
      <c r="E97" s="31">
        <v>0</v>
      </c>
      <c r="F97" s="31">
        <v>0</v>
      </c>
    </row>
    <row r="98" spans="1:9" hidden="1">
      <c r="A98" s="30">
        <v>7610</v>
      </c>
      <c r="B98" s="26" t="s">
        <v>402</v>
      </c>
      <c r="C98" s="31">
        <v>0</v>
      </c>
      <c r="D98" s="31">
        <v>0</v>
      </c>
      <c r="E98" s="31">
        <v>0</v>
      </c>
      <c r="F98" s="31">
        <v>0</v>
      </c>
    </row>
    <row r="99" spans="1:9" hidden="1">
      <c r="A99" s="30">
        <v>7620</v>
      </c>
      <c r="B99" s="26" t="s">
        <v>403</v>
      </c>
      <c r="C99" s="31">
        <v>0</v>
      </c>
      <c r="D99" s="31">
        <v>0</v>
      </c>
      <c r="E99" s="31">
        <v>0</v>
      </c>
      <c r="F99" s="31">
        <v>0</v>
      </c>
    </row>
    <row r="100" spans="1:9" hidden="1">
      <c r="A100" s="30">
        <v>7630</v>
      </c>
      <c r="B100" s="26" t="s">
        <v>404</v>
      </c>
      <c r="C100" s="31">
        <v>0</v>
      </c>
      <c r="D100" s="31">
        <v>0</v>
      </c>
      <c r="E100" s="31">
        <v>0</v>
      </c>
      <c r="F100" s="31">
        <v>0</v>
      </c>
    </row>
    <row r="101" spans="1:9" hidden="1">
      <c r="A101" s="30">
        <v>7640</v>
      </c>
      <c r="B101" s="26" t="s">
        <v>405</v>
      </c>
      <c r="C101" s="31">
        <v>0</v>
      </c>
      <c r="D101" s="31">
        <v>0</v>
      </c>
      <c r="E101" s="31">
        <v>0</v>
      </c>
      <c r="F101" s="31">
        <v>0</v>
      </c>
    </row>
    <row r="102" spans="1:9" s="52" customFormat="1">
      <c r="A102" s="71">
        <v>8000</v>
      </c>
      <c r="B102" s="72" t="s">
        <v>406</v>
      </c>
      <c r="C102" s="166" t="s">
        <v>479</v>
      </c>
      <c r="D102" s="182" t="s">
        <v>480</v>
      </c>
      <c r="E102" s="183"/>
    </row>
    <row r="103" spans="1:9">
      <c r="A103" s="85">
        <v>8110</v>
      </c>
      <c r="B103" s="86" t="s">
        <v>407</v>
      </c>
      <c r="C103" s="193">
        <v>490291587.07999998</v>
      </c>
      <c r="D103" s="193">
        <v>490291587.07999998</v>
      </c>
      <c r="E103" s="184"/>
    </row>
    <row r="104" spans="1:9">
      <c r="A104" s="85">
        <v>8120</v>
      </c>
      <c r="B104" s="86" t="s">
        <v>408</v>
      </c>
      <c r="C104" s="194">
        <v>51199964.5</v>
      </c>
      <c r="D104" s="196">
        <v>-24063214.640000001</v>
      </c>
      <c r="E104" s="184"/>
    </row>
    <row r="105" spans="1:9">
      <c r="A105" s="85">
        <v>8130</v>
      </c>
      <c r="B105" s="86" t="s">
        <v>409</v>
      </c>
      <c r="C105" s="194">
        <v>608000664.39999998</v>
      </c>
      <c r="D105" s="196">
        <v>608000664.39999998</v>
      </c>
      <c r="E105" s="184"/>
    </row>
    <row r="106" spans="1:9">
      <c r="A106" s="85">
        <v>8140</v>
      </c>
      <c r="B106" s="86" t="s">
        <v>410</v>
      </c>
      <c r="C106" s="187">
        <v>0</v>
      </c>
      <c r="D106" s="187">
        <v>0</v>
      </c>
      <c r="E106" s="184"/>
    </row>
    <row r="107" spans="1:9">
      <c r="A107" s="85">
        <v>8150</v>
      </c>
      <c r="B107" s="86" t="s">
        <v>411</v>
      </c>
      <c r="C107" s="194">
        <v>1047092286.98</v>
      </c>
      <c r="D107" s="196">
        <v>1122355466.1199999</v>
      </c>
      <c r="E107" s="184"/>
      <c r="I107" s="179"/>
    </row>
    <row r="108" spans="1:9">
      <c r="A108" s="85">
        <v>8210</v>
      </c>
      <c r="B108" s="86" t="s">
        <v>412</v>
      </c>
      <c r="C108" s="187">
        <v>490291587.08274311</v>
      </c>
      <c r="D108" s="187">
        <v>490291587.08274311</v>
      </c>
      <c r="E108" s="186"/>
      <c r="F108" s="137"/>
      <c r="G108" s="137"/>
      <c r="I108" s="137"/>
    </row>
    <row r="109" spans="1:9">
      <c r="A109" s="85">
        <v>8220</v>
      </c>
      <c r="B109" s="86" t="s">
        <v>413</v>
      </c>
      <c r="C109" s="188">
        <v>967659698.10710132</v>
      </c>
      <c r="D109" s="188">
        <v>1054121900.0237334</v>
      </c>
      <c r="E109" s="184"/>
      <c r="I109" s="137"/>
    </row>
    <row r="110" spans="1:9">
      <c r="A110" s="85">
        <v>8230</v>
      </c>
      <c r="B110" s="86" t="s">
        <v>414</v>
      </c>
      <c r="C110" s="189">
        <v>608000664.56999993</v>
      </c>
      <c r="D110" s="189">
        <v>608000664.56999993</v>
      </c>
      <c r="E110" s="184"/>
      <c r="I110" s="137"/>
    </row>
    <row r="111" spans="1:9">
      <c r="A111" s="85">
        <v>8240</v>
      </c>
      <c r="B111" s="86" t="s">
        <v>415</v>
      </c>
      <c r="C111" s="187">
        <v>130632553.54564178</v>
      </c>
      <c r="D111" s="187">
        <v>45259010.92626667</v>
      </c>
      <c r="E111" s="184"/>
      <c r="I111" s="137"/>
    </row>
    <row r="112" spans="1:9">
      <c r="A112" s="85">
        <v>8250</v>
      </c>
      <c r="B112" s="86" t="s">
        <v>416</v>
      </c>
      <c r="C112" s="187">
        <v>1053108.6699999571</v>
      </c>
      <c r="D112" s="187">
        <v>0</v>
      </c>
      <c r="E112" s="184"/>
      <c r="I112" s="137"/>
    </row>
    <row r="113" spans="1:9">
      <c r="A113" s="85">
        <v>8260</v>
      </c>
      <c r="B113" s="86" t="s">
        <v>417</v>
      </c>
      <c r="C113" s="187">
        <v>0</v>
      </c>
      <c r="D113" s="187">
        <v>12055322.029999971</v>
      </c>
      <c r="E113" s="184"/>
      <c r="I113" s="137"/>
    </row>
    <row r="114" spans="1:9">
      <c r="A114" s="85">
        <v>8270</v>
      </c>
      <c r="B114" s="86" t="s">
        <v>418</v>
      </c>
      <c r="C114" s="187">
        <v>504789607.15999997</v>
      </c>
      <c r="D114" s="187">
        <v>598468193.12</v>
      </c>
      <c r="E114" s="184"/>
      <c r="I114" s="137"/>
    </row>
    <row r="117" spans="1:9">
      <c r="B117" s="56" t="s">
        <v>449</v>
      </c>
      <c r="C117" s="66"/>
      <c r="D117" s="57"/>
      <c r="E117" s="67"/>
      <c r="F117" s="68"/>
    </row>
    <row r="118" spans="1:9">
      <c r="B118" s="66"/>
      <c r="C118" s="56"/>
      <c r="D118" s="57"/>
      <c r="E118" s="67"/>
      <c r="F118" s="68"/>
    </row>
    <row r="119" spans="1:9">
      <c r="B119" s="66"/>
      <c r="C119" s="58"/>
      <c r="D119" s="58"/>
      <c r="E119" s="67"/>
      <c r="F119" s="68"/>
    </row>
    <row r="120" spans="1:9">
      <c r="B120" s="60" t="s">
        <v>450</v>
      </c>
      <c r="C120" s="60" t="s">
        <v>450</v>
      </c>
      <c r="D120" s="66"/>
      <c r="E120" s="67"/>
      <c r="F120" s="68"/>
    </row>
    <row r="121" spans="1:9">
      <c r="B121" s="58"/>
      <c r="C121" s="58"/>
      <c r="D121" s="66"/>
      <c r="E121" s="67"/>
      <c r="F121" s="68"/>
    </row>
    <row r="122" spans="1:9">
      <c r="B122" s="60" t="s">
        <v>451</v>
      </c>
      <c r="C122" s="61" t="s">
        <v>452</v>
      </c>
      <c r="D122" s="66"/>
      <c r="E122" s="67"/>
      <c r="F122" s="68"/>
    </row>
    <row r="123" spans="1:9">
      <c r="B123" s="60" t="s">
        <v>453</v>
      </c>
      <c r="C123" s="204" t="s">
        <v>454</v>
      </c>
      <c r="D123" s="204"/>
      <c r="E123" s="67"/>
      <c r="F123" s="68"/>
    </row>
    <row r="124" spans="1:9">
      <c r="B124" s="60" t="s">
        <v>455</v>
      </c>
      <c r="C124" s="62" t="s">
        <v>601</v>
      </c>
      <c r="D124" s="66"/>
      <c r="E124" s="67"/>
      <c r="F124" s="68"/>
    </row>
    <row r="125" spans="1:9">
      <c r="B125" s="58"/>
      <c r="C125" s="66"/>
      <c r="D125" s="58"/>
      <c r="E125" s="67"/>
      <c r="F125" s="68"/>
    </row>
    <row r="126" spans="1:9">
      <c r="B126" s="63"/>
      <c r="C126" s="66"/>
      <c r="D126" s="58"/>
      <c r="E126" s="67"/>
      <c r="F126" s="68"/>
    </row>
    <row r="127" spans="1:9">
      <c r="B127" s="58" t="s">
        <v>456</v>
      </c>
      <c r="C127" s="58" t="s">
        <v>456</v>
      </c>
      <c r="D127" s="58"/>
      <c r="E127" s="67"/>
      <c r="F127" s="68"/>
    </row>
    <row r="128" spans="1:9">
      <c r="B128" s="58"/>
      <c r="C128" s="58"/>
      <c r="D128" s="58"/>
      <c r="E128" s="67"/>
      <c r="F128" s="68"/>
    </row>
    <row r="129" spans="2:6">
      <c r="B129" s="58" t="s">
        <v>457</v>
      </c>
      <c r="C129" s="219" t="s">
        <v>457</v>
      </c>
      <c r="D129" s="219"/>
      <c r="E129" s="219"/>
      <c r="F129" s="219"/>
    </row>
    <row r="130" spans="2:6">
      <c r="B130" s="87" t="s">
        <v>481</v>
      </c>
      <c r="C130" s="219" t="s">
        <v>460</v>
      </c>
      <c r="D130" s="219"/>
      <c r="E130" s="219"/>
      <c r="F130" s="219"/>
    </row>
    <row r="131" spans="2:6">
      <c r="B131" s="87" t="s">
        <v>482</v>
      </c>
      <c r="C131" s="219" t="s">
        <v>461</v>
      </c>
      <c r="D131" s="219"/>
      <c r="E131" s="219"/>
      <c r="F131" s="219"/>
    </row>
    <row r="132" spans="2:6">
      <c r="B132" s="66"/>
      <c r="C132" s="66"/>
      <c r="D132" s="66"/>
      <c r="E132" s="66"/>
      <c r="F132" s="66"/>
    </row>
  </sheetData>
  <sheetProtection formatCells="0" formatColumns="0" formatRows="0" insertColumns="0" insertRows="0" insertHyperlinks="0" deleteColumns="0" deleteRows="0" sort="0" autoFilter="0" pivotTables="0"/>
  <mergeCells count="11">
    <mergeCell ref="A2:F2"/>
    <mergeCell ref="A3:F3"/>
    <mergeCell ref="C61:D61"/>
    <mergeCell ref="C67:D67"/>
    <mergeCell ref="A1:F1"/>
    <mergeCell ref="C131:F131"/>
    <mergeCell ref="C68:D68"/>
    <mergeCell ref="C69:D69"/>
    <mergeCell ref="C123:D123"/>
    <mergeCell ref="C129:F129"/>
    <mergeCell ref="C130:F130"/>
  </mergeCells>
  <pageMargins left="0.70866141732283472" right="0.70866141732283472" top="0.74803149606299213" bottom="0.74803149606299213" header="0.31496062992125984" footer="0.31496062992125984"/>
  <pageSetup scale="67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GridLines="0" zoomScaleNormal="100" zoomScalePageLayoutView="150" workbookViewId="0">
      <selection activeCell="A2" sqref="A2:B4"/>
    </sheetView>
  </sheetViews>
  <sheetFormatPr baseColWidth="10" defaultColWidth="8.5546875" defaultRowHeight="10.199999999999999"/>
  <cols>
    <col min="1" max="1" width="1.44140625" style="429" customWidth="1"/>
    <col min="2" max="2" width="48.44140625" style="429" customWidth="1"/>
    <col min="3" max="3" width="13.88671875" style="429" customWidth="1"/>
    <col min="4" max="4" width="15.44140625" style="429" customWidth="1"/>
    <col min="5" max="6" width="13.88671875" style="429" customWidth="1"/>
    <col min="7" max="7" width="14.6640625" style="429" customWidth="1"/>
    <col min="8" max="8" width="13.88671875" style="429" customWidth="1"/>
    <col min="9" max="9" width="10.77734375" style="429" bestFit="1" customWidth="1"/>
    <col min="10" max="11" width="9.5546875" style="429" bestFit="1" customWidth="1"/>
    <col min="12" max="12" width="13" style="429" bestFit="1" customWidth="1"/>
    <col min="13" max="16384" width="8.5546875" style="429"/>
  </cols>
  <sheetData>
    <row r="1" spans="1:12" s="411" customFormat="1" ht="39.9" customHeight="1">
      <c r="A1" s="408" t="s">
        <v>757</v>
      </c>
      <c r="B1" s="409"/>
      <c r="C1" s="409"/>
      <c r="D1" s="409"/>
      <c r="E1" s="409"/>
      <c r="F1" s="409"/>
      <c r="G1" s="409"/>
      <c r="H1" s="410"/>
    </row>
    <row r="2" spans="1:12" s="411" customFormat="1">
      <c r="A2" s="412" t="s">
        <v>758</v>
      </c>
      <c r="B2" s="413"/>
      <c r="C2" s="409" t="s">
        <v>759</v>
      </c>
      <c r="D2" s="409"/>
      <c r="E2" s="409"/>
      <c r="F2" s="409"/>
      <c r="G2" s="409"/>
      <c r="H2" s="414" t="s">
        <v>760</v>
      </c>
    </row>
    <row r="3" spans="1:12" s="421" customFormat="1" ht="24.9" customHeight="1">
      <c r="A3" s="415"/>
      <c r="B3" s="416"/>
      <c r="C3" s="417" t="s">
        <v>761</v>
      </c>
      <c r="D3" s="418" t="s">
        <v>762</v>
      </c>
      <c r="E3" s="418" t="s">
        <v>763</v>
      </c>
      <c r="F3" s="418" t="s">
        <v>764</v>
      </c>
      <c r="G3" s="419" t="s">
        <v>765</v>
      </c>
      <c r="H3" s="420"/>
    </row>
    <row r="4" spans="1:12" s="421" customFormat="1">
      <c r="A4" s="422"/>
      <c r="B4" s="423"/>
      <c r="C4" s="424" t="s">
        <v>766</v>
      </c>
      <c r="D4" s="425" t="s">
        <v>767</v>
      </c>
      <c r="E4" s="425" t="s">
        <v>768</v>
      </c>
      <c r="F4" s="425" t="s">
        <v>769</v>
      </c>
      <c r="G4" s="425" t="s">
        <v>770</v>
      </c>
      <c r="H4" s="425" t="s">
        <v>771</v>
      </c>
    </row>
    <row r="5" spans="1:12">
      <c r="A5" s="426"/>
      <c r="B5" s="427" t="s">
        <v>10</v>
      </c>
      <c r="C5" s="428"/>
      <c r="D5" s="428"/>
      <c r="E5" s="428"/>
      <c r="F5" s="428"/>
      <c r="G5" s="428"/>
      <c r="H5" s="428"/>
    </row>
    <row r="6" spans="1:12">
      <c r="A6" s="430"/>
      <c r="B6" s="431" t="s">
        <v>19</v>
      </c>
      <c r="C6" s="432"/>
      <c r="D6" s="432"/>
      <c r="E6" s="432"/>
      <c r="F6" s="432"/>
      <c r="G6" s="432"/>
      <c r="H6" s="432"/>
    </row>
    <row r="7" spans="1:12">
      <c r="A7" s="426"/>
      <c r="B7" s="427" t="s">
        <v>24</v>
      </c>
      <c r="C7" s="432"/>
      <c r="D7" s="432"/>
      <c r="E7" s="432"/>
      <c r="F7" s="432"/>
      <c r="G7" s="432"/>
      <c r="H7" s="432"/>
    </row>
    <row r="8" spans="1:12">
      <c r="A8" s="426"/>
      <c r="B8" s="427" t="s">
        <v>26</v>
      </c>
      <c r="C8" s="432"/>
      <c r="D8" s="432"/>
      <c r="E8" s="432"/>
      <c r="F8" s="432"/>
      <c r="G8" s="432"/>
      <c r="H8" s="432"/>
    </row>
    <row r="9" spans="1:12" ht="14.4">
      <c r="A9" s="426"/>
      <c r="B9" s="427" t="s">
        <v>498</v>
      </c>
      <c r="C9" s="432">
        <v>20000000</v>
      </c>
      <c r="D9" s="433">
        <v>-2598830.86</v>
      </c>
      <c r="E9" s="432">
        <f>+C9+D9</f>
        <v>17401169.140000001</v>
      </c>
      <c r="F9" s="432">
        <v>20109673.68</v>
      </c>
      <c r="G9" s="432">
        <v>20109673.68</v>
      </c>
      <c r="H9" s="432">
        <f>+G9-C9</f>
        <v>109673.6799999997</v>
      </c>
      <c r="I9" s="434"/>
      <c r="J9" s="434"/>
      <c r="K9" s="434"/>
    </row>
    <row r="10" spans="1:12" ht="14.4">
      <c r="A10" s="430"/>
      <c r="B10" s="431" t="s">
        <v>500</v>
      </c>
      <c r="C10" s="432">
        <v>4886346.7</v>
      </c>
      <c r="D10" s="433">
        <v>-2228072.34</v>
      </c>
      <c r="E10" s="432">
        <f t="shared" ref="E10:E12" si="0">+C10+D10</f>
        <v>2658274.3600000003</v>
      </c>
      <c r="F10" s="432">
        <v>2492335.7600000002</v>
      </c>
      <c r="G10" s="432">
        <v>2492335.7600000002</v>
      </c>
      <c r="H10" s="432">
        <f t="shared" ref="H10:H12" si="1">+G10-C10</f>
        <v>-2394010.94</v>
      </c>
      <c r="I10" s="434"/>
      <c r="J10" s="434"/>
      <c r="K10" s="434"/>
    </row>
    <row r="11" spans="1:12" ht="14.4">
      <c r="A11" s="435"/>
      <c r="B11" s="427" t="s">
        <v>772</v>
      </c>
      <c r="C11" s="432">
        <v>460405240.38</v>
      </c>
      <c r="D11" s="436">
        <f>510851284.188595+274615.76</f>
        <v>511125899.94859499</v>
      </c>
      <c r="E11" s="432">
        <f t="shared" si="0"/>
        <v>971531140.32859492</v>
      </c>
      <c r="F11" s="432">
        <v>981853834.65130854</v>
      </c>
      <c r="G11" s="432">
        <v>981853834.65130854</v>
      </c>
      <c r="H11" s="432">
        <f t="shared" si="1"/>
        <v>521448594.27130854</v>
      </c>
      <c r="I11" s="434"/>
      <c r="J11" s="434"/>
      <c r="K11" s="434"/>
    </row>
    <row r="12" spans="1:12" ht="20.399999999999999">
      <c r="A12" s="435"/>
      <c r="B12" s="427" t="s">
        <v>773</v>
      </c>
      <c r="C12" s="432">
        <v>5000000</v>
      </c>
      <c r="D12" s="433">
        <f>103064942.88-1429803.66+66528.6</f>
        <v>101701667.81999999</v>
      </c>
      <c r="E12" s="432">
        <f t="shared" si="0"/>
        <v>106701667.81999999</v>
      </c>
      <c r="F12" s="432">
        <v>117899622.03000002</v>
      </c>
      <c r="G12" s="432">
        <v>117899622.03000002</v>
      </c>
      <c r="H12" s="432">
        <f t="shared" si="1"/>
        <v>112899622.03000002</v>
      </c>
      <c r="I12" s="434"/>
      <c r="J12" s="434"/>
      <c r="K12" s="434"/>
    </row>
    <row r="13" spans="1:12" ht="20.399999999999999">
      <c r="A13" s="435"/>
      <c r="B13" s="427" t="s">
        <v>607</v>
      </c>
      <c r="C13" s="432"/>
      <c r="D13" s="432"/>
      <c r="E13" s="432"/>
      <c r="F13" s="432"/>
      <c r="G13" s="432"/>
      <c r="H13" s="432"/>
      <c r="J13" s="434"/>
      <c r="K13" s="434"/>
    </row>
    <row r="14" spans="1:12" ht="14.4">
      <c r="A14" s="426"/>
      <c r="B14" s="427" t="s">
        <v>528</v>
      </c>
      <c r="C14" s="432"/>
      <c r="D14" s="432"/>
      <c r="E14" s="432"/>
      <c r="F14" s="432"/>
      <c r="G14" s="432"/>
      <c r="H14" s="432"/>
      <c r="J14" s="434"/>
      <c r="K14" s="434"/>
    </row>
    <row r="15" spans="1:12" ht="14.4">
      <c r="A15" s="426"/>
      <c r="C15" s="437"/>
      <c r="D15" s="437"/>
      <c r="E15" s="437"/>
      <c r="F15" s="437"/>
      <c r="G15" s="437"/>
      <c r="H15" s="437"/>
      <c r="J15" s="434"/>
      <c r="K15" s="434"/>
    </row>
    <row r="16" spans="1:12" ht="14.4">
      <c r="A16" s="438"/>
      <c r="B16" s="439" t="s">
        <v>425</v>
      </c>
      <c r="C16" s="440">
        <f>SUM(C9:C15)</f>
        <v>490291587.07999998</v>
      </c>
      <c r="D16" s="440">
        <f t="shared" ref="D16:E16" si="2">SUM(D9:D15)</f>
        <v>608000664.56859493</v>
      </c>
      <c r="E16" s="440">
        <f t="shared" si="2"/>
        <v>1098292251.6485949</v>
      </c>
      <c r="F16" s="440">
        <f>SUM(F9:F15)</f>
        <v>1122355466.1213086</v>
      </c>
      <c r="G16" s="440">
        <f>SUM(G9:G15)</f>
        <v>1122355466.1213086</v>
      </c>
      <c r="H16" s="440">
        <f t="shared" ref="H16" si="3">SUM(H9:H15)</f>
        <v>632063879.04130852</v>
      </c>
      <c r="I16" s="441"/>
      <c r="J16" s="434"/>
      <c r="K16" s="434"/>
      <c r="L16" s="442" t="s">
        <v>774</v>
      </c>
    </row>
    <row r="17" spans="1:12" ht="14.4">
      <c r="A17" s="443"/>
      <c r="B17" s="444"/>
      <c r="C17" s="445"/>
      <c r="D17" s="445"/>
      <c r="E17" s="446"/>
      <c r="F17" s="447" t="s">
        <v>775</v>
      </c>
      <c r="G17" s="448"/>
      <c r="H17" s="449"/>
      <c r="J17" s="434"/>
      <c r="K17" s="434"/>
      <c r="L17" s="442" t="s">
        <v>774</v>
      </c>
    </row>
    <row r="18" spans="1:12" ht="33.75" customHeight="1">
      <c r="A18" s="450" t="s">
        <v>776</v>
      </c>
      <c r="B18" s="451"/>
      <c r="C18" s="451"/>
      <c r="D18" s="451"/>
      <c r="E18" s="451"/>
      <c r="F18" s="451"/>
      <c r="G18" s="451"/>
      <c r="H18" s="452"/>
      <c r="J18" s="453"/>
      <c r="K18" s="453"/>
      <c r="L18" s="434" t="s">
        <v>774</v>
      </c>
    </row>
    <row r="19" spans="1:12" ht="14.4">
      <c r="A19" s="454" t="s">
        <v>777</v>
      </c>
      <c r="B19" s="455"/>
      <c r="C19" s="409" t="s">
        <v>759</v>
      </c>
      <c r="D19" s="409"/>
      <c r="E19" s="409"/>
      <c r="F19" s="409"/>
      <c r="G19" s="409"/>
      <c r="H19" s="414" t="s">
        <v>760</v>
      </c>
      <c r="J19" s="434" t="s">
        <v>774</v>
      </c>
      <c r="K19" s="453" t="s">
        <v>774</v>
      </c>
    </row>
    <row r="20" spans="1:12" ht="20.399999999999999">
      <c r="A20" s="456"/>
      <c r="B20" s="457"/>
      <c r="C20" s="417" t="s">
        <v>761</v>
      </c>
      <c r="D20" s="418" t="s">
        <v>762</v>
      </c>
      <c r="E20" s="418" t="s">
        <v>763</v>
      </c>
      <c r="F20" s="418" t="s">
        <v>764</v>
      </c>
      <c r="G20" s="419" t="s">
        <v>765</v>
      </c>
      <c r="H20" s="420"/>
    </row>
    <row r="21" spans="1:12">
      <c r="A21" s="458"/>
      <c r="B21" s="459"/>
      <c r="C21" s="424" t="s">
        <v>766</v>
      </c>
      <c r="D21" s="425" t="s">
        <v>767</v>
      </c>
      <c r="E21" s="425" t="s">
        <v>768</v>
      </c>
      <c r="F21" s="425" t="s">
        <v>769</v>
      </c>
      <c r="G21" s="425" t="s">
        <v>770</v>
      </c>
      <c r="H21" s="425" t="s">
        <v>771</v>
      </c>
    </row>
    <row r="22" spans="1:12">
      <c r="A22" s="460" t="s">
        <v>778</v>
      </c>
      <c r="B22" s="461"/>
      <c r="C22" s="462"/>
      <c r="D22" s="462"/>
      <c r="E22" s="462"/>
      <c r="F22" s="462"/>
      <c r="G22" s="462"/>
      <c r="H22" s="462"/>
    </row>
    <row r="23" spans="1:12">
      <c r="A23" s="463"/>
      <c r="B23" s="464" t="s">
        <v>10</v>
      </c>
      <c r="C23" s="465"/>
      <c r="D23" s="465"/>
      <c r="E23" s="465"/>
      <c r="F23" s="465"/>
      <c r="G23" s="465"/>
      <c r="H23" s="465"/>
    </row>
    <row r="24" spans="1:12">
      <c r="A24" s="463"/>
      <c r="B24" s="464" t="s">
        <v>19</v>
      </c>
      <c r="C24" s="465"/>
      <c r="D24" s="465"/>
      <c r="E24" s="465"/>
      <c r="F24" s="465"/>
      <c r="G24" s="465"/>
      <c r="H24" s="465"/>
    </row>
    <row r="25" spans="1:12">
      <c r="A25" s="463"/>
      <c r="B25" s="464" t="s">
        <v>24</v>
      </c>
      <c r="C25" s="465"/>
      <c r="D25" s="465"/>
      <c r="E25" s="465"/>
      <c r="F25" s="465"/>
      <c r="G25" s="465"/>
      <c r="H25" s="465"/>
    </row>
    <row r="26" spans="1:12">
      <c r="A26" s="463"/>
      <c r="B26" s="464" t="s">
        <v>26</v>
      </c>
      <c r="C26" s="465"/>
      <c r="D26" s="465"/>
      <c r="E26" s="465"/>
      <c r="F26" s="465"/>
      <c r="G26" s="465"/>
      <c r="H26" s="465"/>
    </row>
    <row r="27" spans="1:12" ht="11.4">
      <c r="A27" s="463"/>
      <c r="B27" s="464" t="s">
        <v>779</v>
      </c>
      <c r="C27" s="465"/>
      <c r="D27" s="465"/>
      <c r="E27" s="465"/>
      <c r="F27" s="465"/>
      <c r="G27" s="465"/>
      <c r="H27" s="465"/>
    </row>
    <row r="28" spans="1:12" ht="11.4">
      <c r="A28" s="463"/>
      <c r="B28" s="464" t="s">
        <v>780</v>
      </c>
      <c r="C28" s="465"/>
      <c r="D28" s="465"/>
      <c r="E28" s="465"/>
      <c r="F28" s="465"/>
      <c r="G28" s="465"/>
      <c r="H28" s="465"/>
    </row>
    <row r="29" spans="1:12" ht="20.399999999999999">
      <c r="A29" s="463"/>
      <c r="B29" s="464" t="s">
        <v>512</v>
      </c>
      <c r="C29" s="465"/>
      <c r="D29" s="465"/>
      <c r="E29" s="465"/>
      <c r="F29" s="465"/>
      <c r="G29" s="465"/>
      <c r="H29" s="465"/>
    </row>
    <row r="30" spans="1:12" ht="20.399999999999999">
      <c r="A30" s="463"/>
      <c r="B30" s="464" t="s">
        <v>607</v>
      </c>
      <c r="C30" s="465"/>
      <c r="D30" s="465"/>
      <c r="E30" s="465"/>
      <c r="F30" s="465"/>
      <c r="G30" s="465"/>
      <c r="H30" s="465"/>
    </row>
    <row r="31" spans="1:12">
      <c r="A31" s="463"/>
      <c r="B31" s="464"/>
      <c r="C31" s="465"/>
      <c r="D31" s="465"/>
      <c r="E31" s="465"/>
      <c r="F31" s="465"/>
      <c r="G31" s="465"/>
      <c r="H31" s="465"/>
    </row>
    <row r="32" spans="1:12">
      <c r="A32" s="460" t="s">
        <v>781</v>
      </c>
      <c r="B32" s="461"/>
      <c r="C32" s="466"/>
      <c r="D32" s="466"/>
      <c r="E32" s="466"/>
      <c r="F32" s="466"/>
      <c r="G32" s="466"/>
      <c r="H32" s="466"/>
    </row>
    <row r="33" spans="1:8">
      <c r="A33" s="463"/>
      <c r="B33" s="464" t="s">
        <v>19</v>
      </c>
      <c r="C33" s="465"/>
      <c r="D33" s="465"/>
      <c r="E33" s="465"/>
      <c r="F33" s="465"/>
      <c r="G33" s="465"/>
      <c r="H33" s="465"/>
    </row>
    <row r="34" spans="1:8" ht="11.4">
      <c r="A34" s="463"/>
      <c r="B34" s="464" t="s">
        <v>782</v>
      </c>
      <c r="C34" s="465">
        <v>20000000</v>
      </c>
      <c r="D34" s="465">
        <v>-2598830.86</v>
      </c>
      <c r="E34" s="465">
        <f>+C34+D34</f>
        <v>17401169.140000001</v>
      </c>
      <c r="F34" s="432">
        <v>20109673.68</v>
      </c>
      <c r="G34" s="432">
        <v>20109673.68</v>
      </c>
      <c r="H34" s="432">
        <f t="shared" ref="H34:H35" si="4">+G34-C34</f>
        <v>109673.6799999997</v>
      </c>
    </row>
    <row r="35" spans="1:8" ht="11.4">
      <c r="A35" s="463"/>
      <c r="B35" s="464" t="s">
        <v>783</v>
      </c>
      <c r="C35" s="465">
        <v>470291587.07999998</v>
      </c>
      <c r="D35" s="465">
        <v>610599495.42999995</v>
      </c>
      <c r="E35" s="465">
        <f>+C35+D35</f>
        <v>1080891082.51</v>
      </c>
      <c r="F35" s="465">
        <v>1102245792.4413087</v>
      </c>
      <c r="G35" s="465">
        <v>1102245792.4413087</v>
      </c>
      <c r="H35" s="432">
        <f t="shared" si="4"/>
        <v>631954205.36130881</v>
      </c>
    </row>
    <row r="36" spans="1:8" ht="20.399999999999999">
      <c r="A36" s="463"/>
      <c r="B36" s="464" t="s">
        <v>607</v>
      </c>
      <c r="C36" s="465"/>
      <c r="D36" s="465"/>
      <c r="E36" s="465"/>
      <c r="F36" s="465"/>
      <c r="G36" s="465"/>
      <c r="H36" s="465"/>
    </row>
    <row r="37" spans="1:8">
      <c r="A37" s="463"/>
      <c r="B37" s="464"/>
      <c r="C37" s="465"/>
      <c r="D37" s="465"/>
      <c r="E37" s="465"/>
      <c r="F37" s="465"/>
      <c r="G37" s="465"/>
      <c r="H37" s="465"/>
    </row>
    <row r="38" spans="1:8">
      <c r="A38" s="467" t="s">
        <v>784</v>
      </c>
      <c r="B38" s="468"/>
      <c r="C38" s="466"/>
      <c r="D38" s="466"/>
      <c r="E38" s="466"/>
      <c r="F38" s="466"/>
      <c r="G38" s="466"/>
      <c r="H38" s="466"/>
    </row>
    <row r="39" spans="1:8">
      <c r="A39" s="469"/>
      <c r="B39" s="464" t="s">
        <v>528</v>
      </c>
      <c r="C39" s="466"/>
      <c r="D39" s="466"/>
      <c r="E39" s="466"/>
      <c r="F39" s="466"/>
      <c r="G39" s="466"/>
      <c r="H39" s="466"/>
    </row>
    <row r="40" spans="1:8">
      <c r="A40" s="470"/>
      <c r="B40" s="471" t="s">
        <v>425</v>
      </c>
      <c r="C40" s="440">
        <f>SUM(C34:C39)</f>
        <v>490291587.07999998</v>
      </c>
      <c r="D40" s="440">
        <f t="shared" ref="D40:H40" si="5">SUM(D34:D39)</f>
        <v>608000664.56999993</v>
      </c>
      <c r="E40" s="440">
        <f t="shared" si="5"/>
        <v>1098292251.6500001</v>
      </c>
      <c r="F40" s="440">
        <f t="shared" si="5"/>
        <v>1122355466.1213088</v>
      </c>
      <c r="G40" s="440">
        <f t="shared" si="5"/>
        <v>1122355466.1213088</v>
      </c>
      <c r="H40" s="440">
        <f t="shared" si="5"/>
        <v>632063879.04130876</v>
      </c>
    </row>
    <row r="41" spans="1:8">
      <c r="A41" s="472"/>
      <c r="B41" s="444"/>
      <c r="C41" s="445"/>
      <c r="D41" s="445"/>
      <c r="E41" s="445"/>
      <c r="F41" s="447" t="s">
        <v>775</v>
      </c>
      <c r="G41" s="473"/>
      <c r="H41" s="449"/>
    </row>
    <row r="42" spans="1:8" ht="15.9" customHeight="1">
      <c r="A42" s="450" t="s">
        <v>785</v>
      </c>
      <c r="B42" s="451"/>
      <c r="C42" s="451"/>
      <c r="D42" s="451"/>
      <c r="E42" s="451"/>
      <c r="F42" s="451"/>
      <c r="G42" s="451"/>
      <c r="H42" s="452"/>
    </row>
    <row r="43" spans="1:8" ht="28.8">
      <c r="B43" s="474" t="s">
        <v>786</v>
      </c>
    </row>
    <row r="44" spans="1:8" ht="14.4">
      <c r="B44" s="453" t="s">
        <v>787</v>
      </c>
    </row>
    <row r="45" spans="1:8" ht="11.25" customHeight="1">
      <c r="B45" s="475" t="s">
        <v>788</v>
      </c>
      <c r="C45" s="475"/>
      <c r="D45" s="475"/>
      <c r="E45" s="475"/>
      <c r="F45" s="475"/>
      <c r="G45" s="475"/>
      <c r="H45" s="475"/>
    </row>
    <row r="46" spans="1:8">
      <c r="B46" s="475"/>
      <c r="C46" s="475"/>
      <c r="D46" s="475"/>
      <c r="E46" s="475"/>
      <c r="F46" s="475"/>
      <c r="G46" s="475"/>
      <c r="H46" s="475"/>
    </row>
    <row r="47" spans="1:8" ht="14.4">
      <c r="B47" s="476"/>
      <c r="C47" s="476"/>
      <c r="D47" s="476"/>
      <c r="E47" s="476"/>
      <c r="F47" s="476"/>
      <c r="G47" s="476"/>
      <c r="H47" s="476"/>
    </row>
    <row r="48" spans="1:8" ht="14.4">
      <c r="B48" s="476"/>
      <c r="C48" s="476"/>
      <c r="D48" s="476"/>
      <c r="E48" s="476"/>
      <c r="F48" s="476"/>
      <c r="G48" s="476"/>
      <c r="H48" s="476"/>
    </row>
    <row r="50" spans="2:4">
      <c r="B50" s="56" t="s">
        <v>449</v>
      </c>
    </row>
    <row r="51" spans="2:4">
      <c r="C51" s="57"/>
      <c r="D51" s="57"/>
    </row>
    <row r="52" spans="2:4">
      <c r="B52" s="58"/>
      <c r="C52" s="58"/>
      <c r="D52" s="59"/>
    </row>
    <row r="53" spans="2:4">
      <c r="B53" s="60" t="s">
        <v>450</v>
      </c>
      <c r="C53" s="60" t="s">
        <v>450</v>
      </c>
      <c r="D53" s="150"/>
    </row>
    <row r="54" spans="2:4">
      <c r="B54" s="58"/>
      <c r="C54" s="58"/>
      <c r="D54" s="150"/>
    </row>
    <row r="55" spans="2:4">
      <c r="B55" s="60" t="s">
        <v>451</v>
      </c>
      <c r="C55" s="61" t="s">
        <v>452</v>
      </c>
      <c r="D55" s="150"/>
    </row>
    <row r="56" spans="2:4">
      <c r="B56" s="60" t="s">
        <v>453</v>
      </c>
      <c r="C56" s="204" t="s">
        <v>454</v>
      </c>
      <c r="D56" s="204"/>
    </row>
    <row r="57" spans="2:4">
      <c r="B57" s="60" t="s">
        <v>455</v>
      </c>
      <c r="C57" s="62" t="s">
        <v>601</v>
      </c>
      <c r="D57" s="150"/>
    </row>
    <row r="58" spans="2:4">
      <c r="B58" s="58"/>
      <c r="C58" s="58"/>
      <c r="D58" s="59"/>
    </row>
    <row r="59" spans="2:4">
      <c r="B59" s="477"/>
      <c r="C59" s="58"/>
      <c r="D59" s="59"/>
    </row>
    <row r="60" spans="2:4">
      <c r="B60" s="58" t="s">
        <v>456</v>
      </c>
      <c r="C60" s="58"/>
      <c r="D60" s="59"/>
    </row>
    <row r="61" spans="2:4">
      <c r="B61" s="58"/>
      <c r="C61" s="58"/>
      <c r="D61" s="59"/>
    </row>
    <row r="62" spans="2:4">
      <c r="B62" s="58" t="s">
        <v>457</v>
      </c>
      <c r="C62" s="219"/>
      <c r="D62" s="219"/>
    </row>
    <row r="63" spans="2:4">
      <c r="B63" s="198" t="s">
        <v>481</v>
      </c>
      <c r="C63" s="198"/>
      <c r="D63" s="59"/>
    </row>
    <row r="64" spans="2:4">
      <c r="B64" s="58" t="s">
        <v>482</v>
      </c>
      <c r="C64" s="58"/>
      <c r="D64" s="58"/>
    </row>
  </sheetData>
  <sheetProtection formatCells="0" formatColumns="0" formatRows="0" insertRows="0" autoFilter="0"/>
  <mergeCells count="12">
    <mergeCell ref="A42:H42"/>
    <mergeCell ref="B45:H46"/>
    <mergeCell ref="C56:D56"/>
    <mergeCell ref="C62:D62"/>
    <mergeCell ref="A1:H1"/>
    <mergeCell ref="A2:B4"/>
    <mergeCell ref="C2:G2"/>
    <mergeCell ref="H2:H3"/>
    <mergeCell ref="A18:H18"/>
    <mergeCell ref="A19:B21"/>
    <mergeCell ref="C19:G19"/>
    <mergeCell ref="H19:H20"/>
  </mergeCells>
  <pageMargins left="0.71" right="0.71" top="0.75000000000000011" bottom="0.75000000000000011" header="0.31" footer="0.31"/>
  <pageSetup scale="65" orientation="portrait" horizontalDpi="4294967292" verticalDpi="4294967292" r:id="rId1"/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showGridLines="0" workbookViewId="0">
      <selection activeCell="C20" sqref="C20"/>
    </sheetView>
  </sheetViews>
  <sheetFormatPr baseColWidth="10" defaultColWidth="9.33203125" defaultRowHeight="10.199999999999999"/>
  <cols>
    <col min="1" max="1" width="4.5546875" style="481" customWidth="1"/>
    <col min="2" max="2" width="48.88671875" style="481" customWidth="1"/>
    <col min="3" max="3" width="14.21875" style="481" customWidth="1"/>
    <col min="4" max="4" width="15.44140625" style="481" customWidth="1"/>
    <col min="5" max="8" width="14.21875" style="481" customWidth="1"/>
    <col min="9" max="16384" width="9.33203125" style="481"/>
  </cols>
  <sheetData>
    <row r="1" spans="1:8" ht="50.1" customHeight="1">
      <c r="A1" s="478" t="s">
        <v>789</v>
      </c>
      <c r="B1" s="479"/>
      <c r="C1" s="479"/>
      <c r="D1" s="479"/>
      <c r="E1" s="479"/>
      <c r="F1" s="479"/>
      <c r="G1" s="479"/>
      <c r="H1" s="480"/>
    </row>
    <row r="2" spans="1:8">
      <c r="A2" s="482" t="s">
        <v>371</v>
      </c>
      <c r="B2" s="483"/>
      <c r="C2" s="478" t="s">
        <v>790</v>
      </c>
      <c r="D2" s="479"/>
      <c r="E2" s="479"/>
      <c r="F2" s="479"/>
      <c r="G2" s="480"/>
      <c r="H2" s="484" t="s">
        <v>791</v>
      </c>
    </row>
    <row r="3" spans="1:8" ht="24.9" customHeight="1">
      <c r="A3" s="485"/>
      <c r="B3" s="486"/>
      <c r="C3" s="487" t="s">
        <v>792</v>
      </c>
      <c r="D3" s="487" t="s">
        <v>793</v>
      </c>
      <c r="E3" s="487" t="s">
        <v>763</v>
      </c>
      <c r="F3" s="487" t="s">
        <v>764</v>
      </c>
      <c r="G3" s="487" t="s">
        <v>794</v>
      </c>
      <c r="H3" s="488"/>
    </row>
    <row r="4" spans="1:8">
      <c r="A4" s="489"/>
      <c r="B4" s="490"/>
      <c r="C4" s="491">
        <v>1</v>
      </c>
      <c r="D4" s="491">
        <v>2</v>
      </c>
      <c r="E4" s="491" t="s">
        <v>795</v>
      </c>
      <c r="F4" s="491">
        <v>4</v>
      </c>
      <c r="G4" s="491">
        <v>5</v>
      </c>
      <c r="H4" s="491" t="s">
        <v>796</v>
      </c>
    </row>
    <row r="5" spans="1:8">
      <c r="A5" s="492" t="s">
        <v>71</v>
      </c>
      <c r="B5" s="493"/>
      <c r="C5" s="494">
        <f t="shared" ref="C5:H5" si="0">SUM(C6:C12)</f>
        <v>121845719.13166668</v>
      </c>
      <c r="D5" s="494">
        <f t="shared" si="0"/>
        <v>3.7252902984619141E-9</v>
      </c>
      <c r="E5" s="494">
        <f t="shared" si="0"/>
        <v>121845719.13166668</v>
      </c>
      <c r="F5" s="494">
        <f t="shared" si="0"/>
        <v>116303374.28000002</v>
      </c>
      <c r="G5" s="494">
        <f t="shared" si="0"/>
        <v>116303374.28000002</v>
      </c>
      <c r="H5" s="494">
        <f t="shared" si="0"/>
        <v>5542344.8516666722</v>
      </c>
    </row>
    <row r="6" spans="1:8">
      <c r="A6" s="495">
        <v>1100</v>
      </c>
      <c r="B6" s="496" t="s">
        <v>72</v>
      </c>
      <c r="C6" s="497">
        <v>85101077.660000011</v>
      </c>
      <c r="D6" s="497">
        <v>94344</v>
      </c>
      <c r="E6" s="497">
        <v>85195421.660000011</v>
      </c>
      <c r="F6" s="497">
        <v>82779974.390000001</v>
      </c>
      <c r="G6" s="497">
        <v>82779974.390000001</v>
      </c>
      <c r="H6" s="497">
        <v>2415447.2700000107</v>
      </c>
    </row>
    <row r="7" spans="1:8">
      <c r="A7" s="495">
        <v>1200</v>
      </c>
      <c r="B7" s="496" t="s">
        <v>73</v>
      </c>
      <c r="C7" s="497">
        <v>0</v>
      </c>
      <c r="D7" s="497">
        <v>0</v>
      </c>
      <c r="E7" s="497">
        <v>0</v>
      </c>
      <c r="F7" s="497">
        <v>0</v>
      </c>
      <c r="G7" s="497">
        <v>0</v>
      </c>
      <c r="H7" s="497">
        <v>0</v>
      </c>
    </row>
    <row r="8" spans="1:8">
      <c r="A8" s="495">
        <v>1300</v>
      </c>
      <c r="B8" s="496" t="s">
        <v>74</v>
      </c>
      <c r="C8" s="497">
        <v>13074022.040000001</v>
      </c>
      <c r="D8" s="497">
        <v>567156</v>
      </c>
      <c r="E8" s="497">
        <v>13641178.040000001</v>
      </c>
      <c r="F8" s="497">
        <v>12655115.960000003</v>
      </c>
      <c r="G8" s="497">
        <v>12655115.960000003</v>
      </c>
      <c r="H8" s="497">
        <v>986062.07999999821</v>
      </c>
    </row>
    <row r="9" spans="1:8">
      <c r="A9" s="495">
        <v>1400</v>
      </c>
      <c r="B9" s="496" t="s">
        <v>75</v>
      </c>
      <c r="C9" s="497">
        <v>22004460.771666657</v>
      </c>
      <c r="D9" s="497">
        <v>-1170999.9999999963</v>
      </c>
      <c r="E9" s="497">
        <v>20833460.771666661</v>
      </c>
      <c r="F9" s="497">
        <v>19144144.009999998</v>
      </c>
      <c r="G9" s="497">
        <v>19144144.009999998</v>
      </c>
      <c r="H9" s="497">
        <v>1689316.761666663</v>
      </c>
    </row>
    <row r="10" spans="1:8">
      <c r="A10" s="495">
        <v>1500</v>
      </c>
      <c r="B10" s="496" t="s">
        <v>76</v>
      </c>
      <c r="C10" s="497">
        <v>1661158.6600000001</v>
      </c>
      <c r="D10" s="497">
        <v>509500</v>
      </c>
      <c r="E10" s="497">
        <v>2170658.66</v>
      </c>
      <c r="F10" s="497">
        <v>1724139.92</v>
      </c>
      <c r="G10" s="497">
        <v>1724139.92</v>
      </c>
      <c r="H10" s="497">
        <v>446518.74000000022</v>
      </c>
    </row>
    <row r="11" spans="1:8">
      <c r="A11" s="495">
        <v>1600</v>
      </c>
      <c r="B11" s="496" t="s">
        <v>797</v>
      </c>
      <c r="C11" s="497">
        <v>5000</v>
      </c>
      <c r="D11" s="497">
        <v>0</v>
      </c>
      <c r="E11" s="497">
        <v>5000</v>
      </c>
      <c r="F11" s="497">
        <v>0</v>
      </c>
      <c r="G11" s="497">
        <v>0</v>
      </c>
      <c r="H11" s="497">
        <v>5000</v>
      </c>
    </row>
    <row r="12" spans="1:8">
      <c r="A12" s="495">
        <v>1700</v>
      </c>
      <c r="B12" s="496" t="s">
        <v>77</v>
      </c>
      <c r="C12" s="497">
        <v>0</v>
      </c>
      <c r="D12" s="497">
        <v>0</v>
      </c>
      <c r="E12" s="497">
        <v>0</v>
      </c>
      <c r="F12" s="497">
        <v>0</v>
      </c>
      <c r="G12" s="497">
        <v>0</v>
      </c>
      <c r="H12" s="497">
        <v>0</v>
      </c>
    </row>
    <row r="13" spans="1:8">
      <c r="A13" s="492" t="s">
        <v>798</v>
      </c>
      <c r="B13" s="493"/>
      <c r="C13" s="498">
        <f t="shared" ref="C13:H13" si="1">SUM(C14:C22)</f>
        <v>46836300.888148814</v>
      </c>
      <c r="D13" s="498">
        <f t="shared" si="1"/>
        <v>13659985.92</v>
      </c>
      <c r="E13" s="498">
        <f t="shared" si="1"/>
        <v>60496286.808148809</v>
      </c>
      <c r="F13" s="498">
        <f t="shared" si="1"/>
        <v>57042938.920000002</v>
      </c>
      <c r="G13" s="498">
        <f t="shared" si="1"/>
        <v>55749711.420000009</v>
      </c>
      <c r="H13" s="498">
        <f t="shared" si="1"/>
        <v>3453347.8881488019</v>
      </c>
    </row>
    <row r="14" spans="1:8">
      <c r="A14" s="495">
        <v>2100</v>
      </c>
      <c r="B14" s="496" t="s">
        <v>79</v>
      </c>
      <c r="C14" s="497">
        <v>1606330.7149430853</v>
      </c>
      <c r="D14" s="497">
        <v>82191.539999999572</v>
      </c>
      <c r="E14" s="497">
        <v>1688522.2549430849</v>
      </c>
      <c r="F14" s="497">
        <v>1477857.7599999998</v>
      </c>
      <c r="G14" s="497">
        <v>1477857.7599999998</v>
      </c>
      <c r="H14" s="497">
        <v>210664.49494308513</v>
      </c>
    </row>
    <row r="15" spans="1:8">
      <c r="A15" s="495">
        <v>2200</v>
      </c>
      <c r="B15" s="496" t="s">
        <v>80</v>
      </c>
      <c r="C15" s="497">
        <v>412627.6517855993</v>
      </c>
      <c r="D15" s="497">
        <v>-129476.08000000007</v>
      </c>
      <c r="E15" s="497">
        <v>283151.57178559923</v>
      </c>
      <c r="F15" s="497">
        <v>172470.94</v>
      </c>
      <c r="G15" s="497">
        <v>172470.94</v>
      </c>
      <c r="H15" s="497">
        <v>110680.63178559922</v>
      </c>
    </row>
    <row r="16" spans="1:8">
      <c r="A16" s="495">
        <v>2300</v>
      </c>
      <c r="B16" s="496" t="s">
        <v>81</v>
      </c>
      <c r="C16" s="497">
        <v>0</v>
      </c>
      <c r="D16" s="497">
        <v>0</v>
      </c>
      <c r="E16" s="497">
        <v>0</v>
      </c>
      <c r="F16" s="497">
        <v>0</v>
      </c>
      <c r="G16" s="497">
        <v>0</v>
      </c>
      <c r="H16" s="497">
        <v>0</v>
      </c>
    </row>
    <row r="17" spans="1:8">
      <c r="A17" s="495">
        <v>2400</v>
      </c>
      <c r="B17" s="496" t="s">
        <v>82</v>
      </c>
      <c r="C17" s="497">
        <v>17070890.035947684</v>
      </c>
      <c r="D17" s="497">
        <v>9491428.1100000031</v>
      </c>
      <c r="E17" s="497">
        <v>26562318.145947687</v>
      </c>
      <c r="F17" s="497">
        <v>25146568.220000006</v>
      </c>
      <c r="G17" s="497">
        <v>24742347.870000005</v>
      </c>
      <c r="H17" s="497">
        <v>1415749.9259476811</v>
      </c>
    </row>
    <row r="18" spans="1:8">
      <c r="A18" s="495">
        <v>2500</v>
      </c>
      <c r="B18" s="496" t="s">
        <v>83</v>
      </c>
      <c r="C18" s="497">
        <v>14905641.42554</v>
      </c>
      <c r="D18" s="497">
        <v>3950558.0899999961</v>
      </c>
      <c r="E18" s="497">
        <v>18856199.515539996</v>
      </c>
      <c r="F18" s="497">
        <v>17936629.780000001</v>
      </c>
      <c r="G18" s="497">
        <v>17917626.66</v>
      </c>
      <c r="H18" s="497">
        <v>919569.73553999513</v>
      </c>
    </row>
    <row r="19" spans="1:8">
      <c r="A19" s="495">
        <v>2600</v>
      </c>
      <c r="B19" s="496" t="s">
        <v>84</v>
      </c>
      <c r="C19" s="497">
        <v>8859162.7180953901</v>
      </c>
      <c r="D19" s="497">
        <v>-536.0599999986589</v>
      </c>
      <c r="E19" s="497">
        <v>8858626.6580953915</v>
      </c>
      <c r="F19" s="497">
        <v>8344383.580000001</v>
      </c>
      <c r="G19" s="497">
        <v>8182931.9100000029</v>
      </c>
      <c r="H19" s="497">
        <v>514243.07809539046</v>
      </c>
    </row>
    <row r="20" spans="1:8">
      <c r="A20" s="495">
        <v>2700</v>
      </c>
      <c r="B20" s="496" t="s">
        <v>85</v>
      </c>
      <c r="C20" s="497">
        <v>1932922.8635135985</v>
      </c>
      <c r="D20" s="497">
        <v>-17122.909999999916</v>
      </c>
      <c r="E20" s="497">
        <v>1915799.9535135985</v>
      </c>
      <c r="F20" s="497">
        <v>1859747.02</v>
      </c>
      <c r="G20" s="497">
        <v>1151194.6600000001</v>
      </c>
      <c r="H20" s="497">
        <v>56052.933513598517</v>
      </c>
    </row>
    <row r="21" spans="1:8">
      <c r="A21" s="495">
        <v>2800</v>
      </c>
      <c r="B21" s="496" t="s">
        <v>799</v>
      </c>
      <c r="C21" s="497">
        <v>0</v>
      </c>
      <c r="D21" s="497">
        <v>0</v>
      </c>
      <c r="E21" s="497">
        <v>0</v>
      </c>
      <c r="F21" s="497">
        <v>0</v>
      </c>
      <c r="G21" s="497">
        <v>0</v>
      </c>
      <c r="H21" s="497">
        <v>0</v>
      </c>
    </row>
    <row r="22" spans="1:8">
      <c r="A22" s="495">
        <v>2900</v>
      </c>
      <c r="B22" s="496" t="s">
        <v>87</v>
      </c>
      <c r="C22" s="497">
        <v>2048725.4783234524</v>
      </c>
      <c r="D22" s="497">
        <v>282943.22999999975</v>
      </c>
      <c r="E22" s="497">
        <v>2331668.7083234522</v>
      </c>
      <c r="F22" s="497">
        <v>2105281.62</v>
      </c>
      <c r="G22" s="497">
        <v>2105281.62</v>
      </c>
      <c r="H22" s="497">
        <v>226387.08832345204</v>
      </c>
    </row>
    <row r="23" spans="1:8">
      <c r="A23" s="492" t="s">
        <v>88</v>
      </c>
      <c r="B23" s="493"/>
      <c r="C23" s="498">
        <f t="shared" ref="C23:H23" si="2">SUM(C24:C32)</f>
        <v>135089836.98292759</v>
      </c>
      <c r="D23" s="498">
        <f t="shared" si="2"/>
        <v>15683434.220000001</v>
      </c>
      <c r="E23" s="498">
        <f t="shared" si="2"/>
        <v>150773271.20292759</v>
      </c>
      <c r="F23" s="498">
        <f t="shared" si="2"/>
        <v>145244748.88</v>
      </c>
      <c r="G23" s="498">
        <f t="shared" si="2"/>
        <v>144598529.65000001</v>
      </c>
      <c r="H23" s="498">
        <f t="shared" si="2"/>
        <v>5528522.322927596</v>
      </c>
    </row>
    <row r="24" spans="1:8">
      <c r="A24" s="495">
        <v>3100</v>
      </c>
      <c r="B24" s="496" t="s">
        <v>89</v>
      </c>
      <c r="C24" s="497">
        <v>77029881.626785994</v>
      </c>
      <c r="D24" s="497">
        <v>898048.8900000006</v>
      </c>
      <c r="E24" s="497">
        <v>77927930.516785994</v>
      </c>
      <c r="F24" s="497">
        <v>77236988.320000008</v>
      </c>
      <c r="G24" s="497">
        <v>77213750.320000008</v>
      </c>
      <c r="H24" s="497">
        <v>690942.19678598642</v>
      </c>
    </row>
    <row r="25" spans="1:8">
      <c r="A25" s="495">
        <v>3200</v>
      </c>
      <c r="B25" s="496" t="s">
        <v>90</v>
      </c>
      <c r="C25" s="497">
        <v>3256591.18</v>
      </c>
      <c r="D25" s="497">
        <v>7112167.0299999993</v>
      </c>
      <c r="E25" s="497">
        <v>10368758.209999999</v>
      </c>
      <c r="F25" s="497">
        <v>9870292.2299999986</v>
      </c>
      <c r="G25" s="497">
        <v>9754292.2299999986</v>
      </c>
      <c r="H25" s="497">
        <v>498465.98000000045</v>
      </c>
    </row>
    <row r="26" spans="1:8">
      <c r="A26" s="495">
        <v>3300</v>
      </c>
      <c r="B26" s="496" t="s">
        <v>800</v>
      </c>
      <c r="C26" s="497">
        <v>6743156.9634724976</v>
      </c>
      <c r="D26" s="497">
        <v>2588377.4999999991</v>
      </c>
      <c r="E26" s="497">
        <v>9331534.4634724967</v>
      </c>
      <c r="F26" s="497">
        <v>7463620.9999999981</v>
      </c>
      <c r="G26" s="497">
        <v>7210461.629999999</v>
      </c>
      <c r="H26" s="497">
        <v>1867913.4634724986</v>
      </c>
    </row>
    <row r="27" spans="1:8">
      <c r="A27" s="495">
        <v>3400</v>
      </c>
      <c r="B27" s="496" t="s">
        <v>92</v>
      </c>
      <c r="C27" s="497">
        <v>4258625.66</v>
      </c>
      <c r="D27" s="497">
        <v>-1802.820000000298</v>
      </c>
      <c r="E27" s="497">
        <v>4256822.84</v>
      </c>
      <c r="F27" s="497">
        <v>4000557.7399999993</v>
      </c>
      <c r="G27" s="497">
        <v>4000557.7399999993</v>
      </c>
      <c r="H27" s="497">
        <v>256265.10000000056</v>
      </c>
    </row>
    <row r="28" spans="1:8">
      <c r="A28" s="495">
        <v>3500</v>
      </c>
      <c r="B28" s="496" t="s">
        <v>93</v>
      </c>
      <c r="C28" s="497">
        <v>12888791.097873997</v>
      </c>
      <c r="D28" s="497">
        <v>-173738.27999999747</v>
      </c>
      <c r="E28" s="497">
        <v>12715052.817873999</v>
      </c>
      <c r="F28" s="497">
        <v>11925820.719999997</v>
      </c>
      <c r="G28" s="497">
        <v>11671998.859999998</v>
      </c>
      <c r="H28" s="497">
        <v>789232.09787400253</v>
      </c>
    </row>
    <row r="29" spans="1:8">
      <c r="A29" s="495">
        <v>3600</v>
      </c>
      <c r="B29" s="496" t="s">
        <v>801</v>
      </c>
      <c r="C29" s="497">
        <v>2383546.38</v>
      </c>
      <c r="D29" s="497">
        <v>33851</v>
      </c>
      <c r="E29" s="497">
        <v>2417397.38</v>
      </c>
      <c r="F29" s="497">
        <v>2392220.71</v>
      </c>
      <c r="G29" s="497">
        <v>2392220.71</v>
      </c>
      <c r="H29" s="497">
        <v>25176.669999999925</v>
      </c>
    </row>
    <row r="30" spans="1:8">
      <c r="A30" s="495">
        <v>3700</v>
      </c>
      <c r="B30" s="496" t="s">
        <v>95</v>
      </c>
      <c r="C30" s="497">
        <v>192167.46747015105</v>
      </c>
      <c r="D30" s="497">
        <v>-71013.670000000027</v>
      </c>
      <c r="E30" s="497">
        <v>121153.79747015102</v>
      </c>
      <c r="F30" s="497">
        <v>17222.45</v>
      </c>
      <c r="G30" s="497">
        <v>17222.45</v>
      </c>
      <c r="H30" s="497">
        <v>103931.34747015103</v>
      </c>
    </row>
    <row r="31" spans="1:8">
      <c r="A31" s="495">
        <v>3800</v>
      </c>
      <c r="B31" s="496" t="s">
        <v>96</v>
      </c>
      <c r="C31" s="497">
        <v>233378.64641400002</v>
      </c>
      <c r="D31" s="497">
        <v>310000.00000000006</v>
      </c>
      <c r="E31" s="497">
        <v>543378.64641400008</v>
      </c>
      <c r="F31" s="497">
        <v>409494.79000000004</v>
      </c>
      <c r="G31" s="497">
        <v>409494.79000000004</v>
      </c>
      <c r="H31" s="497">
        <v>133883.85641400004</v>
      </c>
    </row>
    <row r="32" spans="1:8">
      <c r="A32" s="495">
        <v>3900</v>
      </c>
      <c r="B32" s="496" t="s">
        <v>97</v>
      </c>
      <c r="C32" s="497">
        <v>28103697.960910957</v>
      </c>
      <c r="D32" s="497">
        <v>4987544.57</v>
      </c>
      <c r="E32" s="497">
        <v>33091242.530910958</v>
      </c>
      <c r="F32" s="497">
        <v>31928530.920000002</v>
      </c>
      <c r="G32" s="497">
        <v>31928530.920000002</v>
      </c>
      <c r="H32" s="497">
        <v>1162711.6109109558</v>
      </c>
    </row>
    <row r="33" spans="1:8">
      <c r="A33" s="492" t="s">
        <v>802</v>
      </c>
      <c r="B33" s="493"/>
      <c r="C33" s="498">
        <f t="shared" ref="C33:H33" si="3">SUM(C34:C42)</f>
        <v>6183582.6299999999</v>
      </c>
      <c r="D33" s="498">
        <f t="shared" si="3"/>
        <v>52393012.149999999</v>
      </c>
      <c r="E33" s="498">
        <f t="shared" si="3"/>
        <v>58576594.780000001</v>
      </c>
      <c r="F33" s="498">
        <f t="shared" si="3"/>
        <v>58465012.109999999</v>
      </c>
      <c r="G33" s="498">
        <f t="shared" si="3"/>
        <v>58465012.109999999</v>
      </c>
      <c r="H33" s="498">
        <f t="shared" si="3"/>
        <v>111582.66999999911</v>
      </c>
    </row>
    <row r="34" spans="1:8">
      <c r="A34" s="495">
        <v>4100</v>
      </c>
      <c r="B34" s="496" t="s">
        <v>99</v>
      </c>
      <c r="C34" s="497">
        <v>0</v>
      </c>
      <c r="D34" s="497">
        <v>0</v>
      </c>
      <c r="E34" s="497">
        <v>0</v>
      </c>
      <c r="F34" s="497">
        <v>0</v>
      </c>
      <c r="G34" s="497">
        <v>0</v>
      </c>
      <c r="H34" s="497">
        <v>0</v>
      </c>
    </row>
    <row r="35" spans="1:8">
      <c r="A35" s="495">
        <v>4200</v>
      </c>
      <c r="B35" s="496" t="s">
        <v>102</v>
      </c>
      <c r="C35" s="497">
        <v>0</v>
      </c>
      <c r="D35" s="497">
        <v>57393012.149999999</v>
      </c>
      <c r="E35" s="497">
        <v>57393012.149999999</v>
      </c>
      <c r="F35" s="497">
        <v>57393012.109999999</v>
      </c>
      <c r="G35" s="497">
        <v>57393012.109999999</v>
      </c>
      <c r="H35" s="497">
        <v>3.9999999105930328E-2</v>
      </c>
    </row>
    <row r="36" spans="1:8">
      <c r="A36" s="495">
        <v>4300</v>
      </c>
      <c r="B36" s="496" t="s">
        <v>43</v>
      </c>
      <c r="C36" s="497">
        <v>0</v>
      </c>
      <c r="D36" s="497">
        <v>0</v>
      </c>
      <c r="E36" s="497">
        <v>0</v>
      </c>
      <c r="F36" s="497">
        <v>0</v>
      </c>
      <c r="G36" s="497">
        <v>0</v>
      </c>
      <c r="H36" s="497">
        <v>0</v>
      </c>
    </row>
    <row r="37" spans="1:8">
      <c r="A37" s="495">
        <v>4400</v>
      </c>
      <c r="B37" s="496" t="s">
        <v>44</v>
      </c>
      <c r="C37" s="497">
        <v>183582.63</v>
      </c>
      <c r="D37" s="497">
        <v>0</v>
      </c>
      <c r="E37" s="497">
        <v>183582.63</v>
      </c>
      <c r="F37" s="497">
        <v>72000</v>
      </c>
      <c r="G37" s="497">
        <v>72000</v>
      </c>
      <c r="H37" s="497">
        <v>111582.63</v>
      </c>
    </row>
    <row r="38" spans="1:8">
      <c r="A38" s="495">
        <v>4500</v>
      </c>
      <c r="B38" s="496" t="s">
        <v>45</v>
      </c>
      <c r="C38" s="497">
        <v>0</v>
      </c>
      <c r="D38" s="497">
        <v>0</v>
      </c>
      <c r="E38" s="497">
        <v>0</v>
      </c>
      <c r="F38" s="497">
        <v>0</v>
      </c>
      <c r="G38" s="497">
        <v>0</v>
      </c>
      <c r="H38" s="497">
        <v>0</v>
      </c>
    </row>
    <row r="39" spans="1:8">
      <c r="A39" s="495">
        <v>4600</v>
      </c>
      <c r="B39" s="496" t="s">
        <v>803</v>
      </c>
      <c r="C39" s="497">
        <v>0</v>
      </c>
      <c r="D39" s="497">
        <v>0</v>
      </c>
      <c r="E39" s="497">
        <v>0</v>
      </c>
      <c r="F39" s="497">
        <v>0</v>
      </c>
      <c r="G39" s="497">
        <v>0</v>
      </c>
      <c r="H39" s="497">
        <v>0</v>
      </c>
    </row>
    <row r="40" spans="1:8">
      <c r="A40" s="495">
        <v>4700</v>
      </c>
      <c r="B40" s="496" t="s">
        <v>117</v>
      </c>
      <c r="C40" s="497">
        <v>0</v>
      </c>
      <c r="D40" s="497">
        <v>0</v>
      </c>
      <c r="E40" s="497">
        <v>0</v>
      </c>
      <c r="F40" s="497">
        <v>0</v>
      </c>
      <c r="G40" s="497">
        <v>0</v>
      </c>
      <c r="H40" s="497">
        <v>0</v>
      </c>
    </row>
    <row r="41" spans="1:8">
      <c r="A41" s="495">
        <v>4800</v>
      </c>
      <c r="B41" s="496" t="s">
        <v>119</v>
      </c>
      <c r="C41" s="497">
        <v>6000000</v>
      </c>
      <c r="D41" s="497">
        <v>-5000000</v>
      </c>
      <c r="E41" s="497">
        <v>1000000</v>
      </c>
      <c r="F41" s="497">
        <v>1000000</v>
      </c>
      <c r="G41" s="497">
        <v>1000000</v>
      </c>
      <c r="H41" s="497">
        <v>0</v>
      </c>
    </row>
    <row r="42" spans="1:8">
      <c r="A42" s="495">
        <v>4900</v>
      </c>
      <c r="B42" s="496" t="s">
        <v>125</v>
      </c>
      <c r="C42" s="497">
        <v>0</v>
      </c>
      <c r="D42" s="497">
        <v>0</v>
      </c>
      <c r="E42" s="497">
        <v>0</v>
      </c>
      <c r="F42" s="497">
        <v>0</v>
      </c>
      <c r="G42" s="497">
        <v>0</v>
      </c>
      <c r="H42" s="497">
        <v>0</v>
      </c>
    </row>
    <row r="43" spans="1:8">
      <c r="A43" s="492" t="s">
        <v>804</v>
      </c>
      <c r="B43" s="493"/>
      <c r="C43" s="498">
        <f t="shared" ref="C43:H43" si="4">SUM(C44:C52)</f>
        <v>26000000</v>
      </c>
      <c r="D43" s="498">
        <f t="shared" si="4"/>
        <v>1309587.7599999974</v>
      </c>
      <c r="E43" s="498">
        <f t="shared" si="4"/>
        <v>27309587.759999998</v>
      </c>
      <c r="F43" s="498">
        <f t="shared" si="4"/>
        <v>26254738.679999996</v>
      </c>
      <c r="G43" s="498">
        <f t="shared" si="4"/>
        <v>24048688.279999997</v>
      </c>
      <c r="H43" s="498">
        <f t="shared" si="4"/>
        <v>1054849.0800000022</v>
      </c>
    </row>
    <row r="44" spans="1:8">
      <c r="A44" s="495">
        <v>5100</v>
      </c>
      <c r="B44" s="496" t="s">
        <v>239</v>
      </c>
      <c r="C44" s="497">
        <v>1385000</v>
      </c>
      <c r="D44" s="497">
        <v>4034841.2600000007</v>
      </c>
      <c r="E44" s="497">
        <v>5419841.2600000007</v>
      </c>
      <c r="F44" s="497">
        <v>5037993.8100000005</v>
      </c>
      <c r="G44" s="497">
        <v>3231943.4</v>
      </c>
      <c r="H44" s="497">
        <v>381847.45000000019</v>
      </c>
    </row>
    <row r="45" spans="1:8">
      <c r="A45" s="495">
        <v>5200</v>
      </c>
      <c r="B45" s="496" t="s">
        <v>240</v>
      </c>
      <c r="C45" s="497">
        <v>0</v>
      </c>
      <c r="D45" s="497">
        <v>0</v>
      </c>
      <c r="E45" s="497">
        <v>0</v>
      </c>
      <c r="F45" s="497">
        <v>0</v>
      </c>
      <c r="G45" s="497">
        <v>0</v>
      </c>
      <c r="H45" s="497">
        <v>0</v>
      </c>
    </row>
    <row r="46" spans="1:8">
      <c r="A46" s="495">
        <v>5300</v>
      </c>
      <c r="B46" s="496" t="s">
        <v>241</v>
      </c>
      <c r="C46" s="497">
        <v>0</v>
      </c>
      <c r="D46" s="497">
        <v>0</v>
      </c>
      <c r="E46" s="497">
        <v>0</v>
      </c>
      <c r="F46" s="497">
        <v>0</v>
      </c>
      <c r="G46" s="497">
        <v>0</v>
      </c>
      <c r="H46" s="497">
        <v>0</v>
      </c>
    </row>
    <row r="47" spans="1:8">
      <c r="A47" s="495">
        <v>5400</v>
      </c>
      <c r="B47" s="496" t="s">
        <v>242</v>
      </c>
      <c r="C47" s="497">
        <v>2030000</v>
      </c>
      <c r="D47" s="497">
        <v>-17971.020000000019</v>
      </c>
      <c r="E47" s="497">
        <v>2012028.98</v>
      </c>
      <c r="F47" s="497">
        <v>1969728.97</v>
      </c>
      <c r="G47" s="497">
        <v>1969728.97</v>
      </c>
      <c r="H47" s="497">
        <v>42300.010000000009</v>
      </c>
    </row>
    <row r="48" spans="1:8">
      <c r="A48" s="495">
        <v>5500</v>
      </c>
      <c r="B48" s="496" t="s">
        <v>243</v>
      </c>
      <c r="C48" s="497">
        <v>0</v>
      </c>
      <c r="D48" s="497">
        <v>0</v>
      </c>
      <c r="E48" s="497">
        <v>0</v>
      </c>
      <c r="F48" s="497">
        <v>0</v>
      </c>
      <c r="G48" s="497">
        <v>0</v>
      </c>
      <c r="H48" s="497">
        <v>0</v>
      </c>
    </row>
    <row r="49" spans="1:8">
      <c r="A49" s="495">
        <v>5600</v>
      </c>
      <c r="B49" s="496" t="s">
        <v>244</v>
      </c>
      <c r="C49" s="497">
        <v>21335000</v>
      </c>
      <c r="D49" s="497">
        <v>-4064724.2700000033</v>
      </c>
      <c r="E49" s="497">
        <v>17270275.729999997</v>
      </c>
      <c r="F49" s="497">
        <v>16946815.899999995</v>
      </c>
      <c r="G49" s="497">
        <v>16546815.909999996</v>
      </c>
      <c r="H49" s="497">
        <v>323459.83000000194</v>
      </c>
    </row>
    <row r="50" spans="1:8">
      <c r="A50" s="495">
        <v>5700</v>
      </c>
      <c r="B50" s="496" t="s">
        <v>246</v>
      </c>
      <c r="C50" s="497">
        <v>0</v>
      </c>
      <c r="D50" s="497">
        <v>0</v>
      </c>
      <c r="E50" s="497">
        <v>0</v>
      </c>
      <c r="F50" s="497">
        <v>0</v>
      </c>
      <c r="G50" s="497">
        <v>0</v>
      </c>
      <c r="H50" s="497">
        <v>0</v>
      </c>
    </row>
    <row r="51" spans="1:8">
      <c r="A51" s="495">
        <v>5800</v>
      </c>
      <c r="B51" s="496" t="s">
        <v>532</v>
      </c>
      <c r="C51" s="497">
        <v>1250000</v>
      </c>
      <c r="D51" s="497">
        <v>1357441.79</v>
      </c>
      <c r="E51" s="497">
        <v>2607441.79</v>
      </c>
      <c r="F51" s="497">
        <v>2300200</v>
      </c>
      <c r="G51" s="497">
        <v>2300200</v>
      </c>
      <c r="H51" s="497">
        <v>307241.79000000004</v>
      </c>
    </row>
    <row r="52" spans="1:8">
      <c r="A52" s="495">
        <v>5900</v>
      </c>
      <c r="B52" s="496" t="s">
        <v>250</v>
      </c>
      <c r="C52" s="497">
        <v>0</v>
      </c>
      <c r="D52" s="497">
        <v>0</v>
      </c>
      <c r="E52" s="497">
        <v>0</v>
      </c>
      <c r="F52" s="497">
        <v>0</v>
      </c>
      <c r="G52" s="497">
        <v>0</v>
      </c>
      <c r="H52" s="497">
        <v>0</v>
      </c>
    </row>
    <row r="53" spans="1:8">
      <c r="A53" s="492" t="s">
        <v>616</v>
      </c>
      <c r="B53" s="493"/>
      <c r="C53" s="498">
        <f t="shared" ref="C53:H53" si="5">SUM(C54:C56)</f>
        <v>154336147.44999999</v>
      </c>
      <c r="D53" s="498">
        <f t="shared" si="5"/>
        <v>105019924.48</v>
      </c>
      <c r="E53" s="498">
        <f t="shared" si="5"/>
        <v>259356071.93000001</v>
      </c>
      <c r="F53" s="498">
        <f t="shared" si="5"/>
        <v>207208138.39999998</v>
      </c>
      <c r="G53" s="498">
        <f t="shared" si="5"/>
        <v>199298313.49999997</v>
      </c>
      <c r="H53" s="498">
        <f t="shared" si="5"/>
        <v>52147933.530000016</v>
      </c>
    </row>
    <row r="54" spans="1:8">
      <c r="A54" s="495">
        <v>6100</v>
      </c>
      <c r="B54" s="496" t="s">
        <v>535</v>
      </c>
      <c r="C54" s="497">
        <v>117776161.59999999</v>
      </c>
      <c r="D54" s="497">
        <v>90252629.680000007</v>
      </c>
      <c r="E54" s="497">
        <v>208028791.28</v>
      </c>
      <c r="F54" s="497">
        <v>166642849.17999998</v>
      </c>
      <c r="G54" s="497">
        <v>161793474.75999996</v>
      </c>
      <c r="H54" s="497">
        <v>41385942.100000024</v>
      </c>
    </row>
    <row r="55" spans="1:8">
      <c r="A55" s="495">
        <v>6200</v>
      </c>
      <c r="B55" s="496" t="s">
        <v>537</v>
      </c>
      <c r="C55" s="497">
        <v>36559985.850000001</v>
      </c>
      <c r="D55" s="497">
        <v>14767294.799999997</v>
      </c>
      <c r="E55" s="497">
        <v>51327280.649999999</v>
      </c>
      <c r="F55" s="497">
        <v>40565289.220000006</v>
      </c>
      <c r="G55" s="497">
        <v>37504838.740000002</v>
      </c>
      <c r="H55" s="497">
        <v>10761991.429999992</v>
      </c>
    </row>
    <row r="56" spans="1:8">
      <c r="A56" s="495">
        <v>6300</v>
      </c>
      <c r="B56" s="496" t="s">
        <v>805</v>
      </c>
      <c r="C56" s="497">
        <v>0</v>
      </c>
      <c r="D56" s="497">
        <v>0</v>
      </c>
      <c r="E56" s="497">
        <v>0</v>
      </c>
      <c r="F56" s="497">
        <v>0</v>
      </c>
      <c r="G56" s="497">
        <v>0</v>
      </c>
      <c r="H56" s="497">
        <v>0</v>
      </c>
    </row>
    <row r="57" spans="1:8">
      <c r="A57" s="492" t="s">
        <v>806</v>
      </c>
      <c r="B57" s="493"/>
      <c r="C57" s="498">
        <f t="shared" ref="C57:H57" si="6">SUM(C58:C64)</f>
        <v>0</v>
      </c>
      <c r="D57" s="498">
        <f t="shared" si="6"/>
        <v>361655608.50999999</v>
      </c>
      <c r="E57" s="498">
        <f t="shared" si="6"/>
        <v>361655608.50999999</v>
      </c>
      <c r="F57" s="498">
        <f t="shared" si="6"/>
        <v>0</v>
      </c>
      <c r="G57" s="498">
        <f t="shared" si="6"/>
        <v>0</v>
      </c>
      <c r="H57" s="498">
        <f t="shared" si="6"/>
        <v>361655608.50999999</v>
      </c>
    </row>
    <row r="58" spans="1:8">
      <c r="A58" s="495">
        <v>7100</v>
      </c>
      <c r="B58" s="496" t="s">
        <v>807</v>
      </c>
      <c r="C58" s="497">
        <v>0</v>
      </c>
      <c r="D58" s="497">
        <v>0</v>
      </c>
      <c r="E58" s="497">
        <v>0</v>
      </c>
      <c r="F58" s="497">
        <v>0</v>
      </c>
      <c r="G58" s="497">
        <v>0</v>
      </c>
      <c r="H58" s="497">
        <v>0</v>
      </c>
    </row>
    <row r="59" spans="1:8">
      <c r="A59" s="495">
        <v>7200</v>
      </c>
      <c r="B59" s="496" t="s">
        <v>539</v>
      </c>
      <c r="C59" s="497">
        <v>0</v>
      </c>
      <c r="D59" s="497">
        <v>0</v>
      </c>
      <c r="E59" s="497">
        <v>0</v>
      </c>
      <c r="F59" s="497">
        <v>0</v>
      </c>
      <c r="G59" s="497">
        <v>0</v>
      </c>
      <c r="H59" s="497">
        <v>0</v>
      </c>
    </row>
    <row r="60" spans="1:8">
      <c r="A60" s="495">
        <v>7300</v>
      </c>
      <c r="B60" s="496" t="s">
        <v>541</v>
      </c>
      <c r="C60" s="497">
        <v>0</v>
      </c>
      <c r="D60" s="497">
        <v>0</v>
      </c>
      <c r="E60" s="497">
        <v>0</v>
      </c>
      <c r="F60" s="497">
        <v>0</v>
      </c>
      <c r="G60" s="497">
        <v>0</v>
      </c>
      <c r="H60" s="497">
        <v>0</v>
      </c>
    </row>
    <row r="61" spans="1:8">
      <c r="A61" s="495">
        <v>7400</v>
      </c>
      <c r="B61" s="496" t="s">
        <v>543</v>
      </c>
      <c r="C61" s="497">
        <v>0</v>
      </c>
      <c r="D61" s="497">
        <v>0</v>
      </c>
      <c r="E61" s="497">
        <v>0</v>
      </c>
      <c r="F61" s="497">
        <v>0</v>
      </c>
      <c r="G61" s="497">
        <v>0</v>
      </c>
      <c r="H61" s="497">
        <v>0</v>
      </c>
    </row>
    <row r="62" spans="1:8">
      <c r="A62" s="495">
        <v>7500</v>
      </c>
      <c r="B62" s="496" t="s">
        <v>545</v>
      </c>
      <c r="C62" s="497">
        <v>0</v>
      </c>
      <c r="D62" s="497">
        <v>0</v>
      </c>
      <c r="E62" s="497">
        <v>0</v>
      </c>
      <c r="F62" s="497">
        <v>0</v>
      </c>
      <c r="G62" s="497">
        <v>0</v>
      </c>
      <c r="H62" s="497">
        <v>0</v>
      </c>
    </row>
    <row r="63" spans="1:8">
      <c r="A63" s="495">
        <v>7600</v>
      </c>
      <c r="B63" s="496" t="s">
        <v>808</v>
      </c>
      <c r="C63" s="497">
        <v>0</v>
      </c>
      <c r="D63" s="497">
        <v>0</v>
      </c>
      <c r="E63" s="497">
        <v>0</v>
      </c>
      <c r="F63" s="497">
        <v>0</v>
      </c>
      <c r="G63" s="497">
        <v>0</v>
      </c>
      <c r="H63" s="497">
        <v>0</v>
      </c>
    </row>
    <row r="64" spans="1:8">
      <c r="A64" s="495">
        <v>7900</v>
      </c>
      <c r="B64" s="496" t="s">
        <v>547</v>
      </c>
      <c r="C64" s="497">
        <v>0</v>
      </c>
      <c r="D64" s="497">
        <v>361655608.50999999</v>
      </c>
      <c r="E64" s="497">
        <v>361655608.50999999</v>
      </c>
      <c r="F64" s="497">
        <v>0</v>
      </c>
      <c r="G64" s="497">
        <v>0</v>
      </c>
      <c r="H64" s="497">
        <v>361655608.50999999</v>
      </c>
    </row>
    <row r="65" spans="1:8">
      <c r="A65" s="492" t="s">
        <v>809</v>
      </c>
      <c r="B65" s="493"/>
      <c r="C65" s="498">
        <f t="shared" ref="C65:H65" si="7">SUM(C66:C68)</f>
        <v>0</v>
      </c>
      <c r="D65" s="498">
        <f t="shared" si="7"/>
        <v>58279111.530000001</v>
      </c>
      <c r="E65" s="498">
        <f t="shared" si="7"/>
        <v>58279111.530000001</v>
      </c>
      <c r="F65" s="498">
        <f t="shared" si="7"/>
        <v>4563.88</v>
      </c>
      <c r="G65" s="498">
        <f t="shared" si="7"/>
        <v>4563.88</v>
      </c>
      <c r="H65" s="498">
        <f t="shared" si="7"/>
        <v>58274547.649999999</v>
      </c>
    </row>
    <row r="66" spans="1:8">
      <c r="A66" s="495">
        <v>8100</v>
      </c>
      <c r="B66" s="496" t="s">
        <v>38</v>
      </c>
      <c r="C66" s="497">
        <v>0</v>
      </c>
      <c r="D66" s="497">
        <v>0</v>
      </c>
      <c r="E66" s="497">
        <v>0</v>
      </c>
      <c r="F66" s="497">
        <v>0</v>
      </c>
      <c r="G66" s="497">
        <v>0</v>
      </c>
      <c r="H66" s="497">
        <v>0</v>
      </c>
    </row>
    <row r="67" spans="1:8">
      <c r="A67" s="495">
        <v>8300</v>
      </c>
      <c r="B67" s="496" t="s">
        <v>39</v>
      </c>
      <c r="C67" s="497">
        <v>0</v>
      </c>
      <c r="D67" s="497">
        <v>0</v>
      </c>
      <c r="E67" s="497">
        <v>0</v>
      </c>
      <c r="F67" s="497">
        <v>0</v>
      </c>
      <c r="G67" s="497">
        <v>0</v>
      </c>
      <c r="H67" s="497">
        <v>0</v>
      </c>
    </row>
    <row r="68" spans="1:8">
      <c r="A68" s="495">
        <v>8500</v>
      </c>
      <c r="B68" s="496" t="s">
        <v>40</v>
      </c>
      <c r="C68" s="497">
        <v>0</v>
      </c>
      <c r="D68" s="497">
        <v>58279111.530000001</v>
      </c>
      <c r="E68" s="497">
        <v>58279111.530000001</v>
      </c>
      <c r="F68" s="497">
        <v>4563.88</v>
      </c>
      <c r="G68" s="497">
        <v>4563.88</v>
      </c>
      <c r="H68" s="497">
        <v>58274547.649999999</v>
      </c>
    </row>
    <row r="69" spans="1:8">
      <c r="A69" s="492" t="s">
        <v>810</v>
      </c>
      <c r="B69" s="493"/>
      <c r="C69" s="498">
        <f t="shared" ref="C69:H69" si="8">SUM(C70:C76)</f>
        <v>0</v>
      </c>
      <c r="D69" s="498">
        <f t="shared" si="8"/>
        <v>0</v>
      </c>
      <c r="E69" s="498">
        <f t="shared" si="8"/>
        <v>0</v>
      </c>
      <c r="F69" s="498">
        <f t="shared" si="8"/>
        <v>0</v>
      </c>
      <c r="G69" s="498">
        <f t="shared" si="8"/>
        <v>0</v>
      </c>
      <c r="H69" s="498">
        <f t="shared" si="8"/>
        <v>0</v>
      </c>
    </row>
    <row r="70" spans="1:8">
      <c r="A70" s="495">
        <v>9100</v>
      </c>
      <c r="B70" s="496" t="s">
        <v>549</v>
      </c>
      <c r="C70" s="497">
        <v>0</v>
      </c>
      <c r="D70" s="497">
        <v>0</v>
      </c>
      <c r="E70" s="497">
        <v>0</v>
      </c>
      <c r="F70" s="497">
        <v>0</v>
      </c>
      <c r="G70" s="497">
        <v>0</v>
      </c>
      <c r="H70" s="497">
        <v>0</v>
      </c>
    </row>
    <row r="71" spans="1:8">
      <c r="A71" s="495">
        <v>9200</v>
      </c>
      <c r="B71" s="496" t="s">
        <v>136</v>
      </c>
      <c r="C71" s="497">
        <v>0</v>
      </c>
      <c r="D71" s="497">
        <v>0</v>
      </c>
      <c r="E71" s="497">
        <v>0</v>
      </c>
      <c r="F71" s="497">
        <v>0</v>
      </c>
      <c r="G71" s="497">
        <v>0</v>
      </c>
      <c r="H71" s="497">
        <v>0</v>
      </c>
    </row>
    <row r="72" spans="1:8">
      <c r="A72" s="495">
        <v>9300</v>
      </c>
      <c r="B72" s="496" t="s">
        <v>139</v>
      </c>
      <c r="C72" s="497">
        <v>0</v>
      </c>
      <c r="D72" s="497">
        <v>0</v>
      </c>
      <c r="E72" s="497">
        <v>0</v>
      </c>
      <c r="F72" s="497">
        <v>0</v>
      </c>
      <c r="G72" s="497">
        <v>0</v>
      </c>
      <c r="H72" s="497">
        <v>0</v>
      </c>
    </row>
    <row r="73" spans="1:8">
      <c r="A73" s="495">
        <v>9400</v>
      </c>
      <c r="B73" s="496" t="s">
        <v>142</v>
      </c>
      <c r="C73" s="497">
        <v>0</v>
      </c>
      <c r="D73" s="497">
        <v>0</v>
      </c>
      <c r="E73" s="497">
        <v>0</v>
      </c>
      <c r="F73" s="497">
        <v>0</v>
      </c>
      <c r="G73" s="497">
        <v>0</v>
      </c>
      <c r="H73" s="497">
        <v>0</v>
      </c>
    </row>
    <row r="74" spans="1:8">
      <c r="A74" s="495">
        <v>9500</v>
      </c>
      <c r="B74" s="496" t="s">
        <v>145</v>
      </c>
      <c r="C74" s="497">
        <v>0</v>
      </c>
      <c r="D74" s="497">
        <v>0</v>
      </c>
      <c r="E74" s="497">
        <v>0</v>
      </c>
      <c r="F74" s="497">
        <v>0</v>
      </c>
      <c r="G74" s="497">
        <v>0</v>
      </c>
      <c r="H74" s="497">
        <v>0</v>
      </c>
    </row>
    <row r="75" spans="1:8">
      <c r="A75" s="495">
        <v>9600</v>
      </c>
      <c r="B75" s="496" t="s">
        <v>146</v>
      </c>
      <c r="C75" s="497">
        <v>0</v>
      </c>
      <c r="D75" s="497">
        <v>0</v>
      </c>
      <c r="E75" s="497">
        <v>0</v>
      </c>
      <c r="F75" s="497">
        <v>0</v>
      </c>
      <c r="G75" s="497">
        <v>0</v>
      </c>
      <c r="H75" s="497">
        <v>0</v>
      </c>
    </row>
    <row r="76" spans="1:8">
      <c r="A76" s="499">
        <v>9900</v>
      </c>
      <c r="B76" s="500" t="s">
        <v>811</v>
      </c>
      <c r="C76" s="497">
        <v>0</v>
      </c>
      <c r="D76" s="497">
        <v>0</v>
      </c>
      <c r="E76" s="497">
        <v>0</v>
      </c>
      <c r="F76" s="497">
        <v>0</v>
      </c>
      <c r="G76" s="497">
        <v>0</v>
      </c>
      <c r="H76" s="497">
        <v>0</v>
      </c>
    </row>
    <row r="77" spans="1:8">
      <c r="A77" s="501"/>
      <c r="B77" s="502" t="s">
        <v>812</v>
      </c>
      <c r="C77" s="503">
        <f t="shared" ref="C77:G77" si="9">C5+C13+C23+C33+C43+C53+C57+C65+C69</f>
        <v>490291587.08274311</v>
      </c>
      <c r="D77" s="503">
        <f t="shared" si="9"/>
        <v>608000664.56999993</v>
      </c>
      <c r="E77" s="503">
        <f t="shared" si="9"/>
        <v>1098292251.6527431</v>
      </c>
      <c r="F77" s="503">
        <f t="shared" si="9"/>
        <v>610523515.14999998</v>
      </c>
      <c r="G77" s="503">
        <f t="shared" si="9"/>
        <v>598468193.12</v>
      </c>
      <c r="H77" s="503">
        <f>H5+H13+H23+H33+H43+H53+H57+H65+H69</f>
        <v>487768736.50274307</v>
      </c>
    </row>
    <row r="79" spans="1:8">
      <c r="A79" s="481" t="s">
        <v>449</v>
      </c>
      <c r="G79" s="504"/>
    </row>
    <row r="82" spans="2:4">
      <c r="B82" s="481" t="s">
        <v>450</v>
      </c>
      <c r="D82" s="481" t="s">
        <v>450</v>
      </c>
    </row>
    <row r="84" spans="2:4">
      <c r="B84" s="481" t="s">
        <v>678</v>
      </c>
      <c r="D84" s="481" t="s">
        <v>679</v>
      </c>
    </row>
    <row r="85" spans="2:4">
      <c r="B85" s="481" t="s">
        <v>453</v>
      </c>
      <c r="D85" s="481" t="s">
        <v>454</v>
      </c>
    </row>
    <row r="86" spans="2:4">
      <c r="B86" s="481" t="s">
        <v>455</v>
      </c>
      <c r="D86" s="481" t="s">
        <v>601</v>
      </c>
    </row>
    <row r="90" spans="2:4">
      <c r="B90" s="481" t="s">
        <v>456</v>
      </c>
    </row>
    <row r="92" spans="2:4">
      <c r="B92" s="481" t="s">
        <v>678</v>
      </c>
    </row>
    <row r="93" spans="2:4">
      <c r="B93" s="481" t="s">
        <v>460</v>
      </c>
    </row>
    <row r="94" spans="2:4">
      <c r="B94" s="481" t="s">
        <v>813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" right="0.7" top="0.75" bottom="0.75" header="0.3" footer="0.3"/>
  <pageSetup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>
      <selection activeCell="C20" sqref="C20"/>
    </sheetView>
  </sheetViews>
  <sheetFormatPr baseColWidth="10" defaultColWidth="9.33203125" defaultRowHeight="10.199999999999999"/>
  <cols>
    <col min="1" max="1" width="2.21875" style="481" customWidth="1"/>
    <col min="2" max="2" width="37.109375" style="481" customWidth="1"/>
    <col min="3" max="8" width="14.21875" style="481" customWidth="1"/>
    <col min="9" max="16384" width="9.33203125" style="481"/>
  </cols>
  <sheetData>
    <row r="1" spans="1:8" ht="50.1" customHeight="1">
      <c r="A1" s="478" t="s">
        <v>814</v>
      </c>
      <c r="B1" s="479"/>
      <c r="C1" s="479"/>
      <c r="D1" s="479"/>
      <c r="E1" s="479"/>
      <c r="F1" s="479"/>
      <c r="G1" s="479"/>
      <c r="H1" s="480"/>
    </row>
    <row r="2" spans="1:8">
      <c r="A2" s="482" t="s">
        <v>371</v>
      </c>
      <c r="B2" s="483"/>
      <c r="C2" s="478" t="s">
        <v>790</v>
      </c>
      <c r="D2" s="479"/>
      <c r="E2" s="479"/>
      <c r="F2" s="479"/>
      <c r="G2" s="480"/>
      <c r="H2" s="484" t="s">
        <v>791</v>
      </c>
    </row>
    <row r="3" spans="1:8" ht="24.9" customHeight="1">
      <c r="A3" s="485"/>
      <c r="B3" s="486"/>
      <c r="C3" s="487" t="s">
        <v>792</v>
      </c>
      <c r="D3" s="487" t="s">
        <v>793</v>
      </c>
      <c r="E3" s="487" t="s">
        <v>763</v>
      </c>
      <c r="F3" s="487" t="s">
        <v>764</v>
      </c>
      <c r="G3" s="487" t="s">
        <v>794</v>
      </c>
      <c r="H3" s="488"/>
    </row>
    <row r="4" spans="1:8">
      <c r="A4" s="489"/>
      <c r="B4" s="490"/>
      <c r="C4" s="491">
        <v>1</v>
      </c>
      <c r="D4" s="491">
        <v>2</v>
      </c>
      <c r="E4" s="491" t="s">
        <v>795</v>
      </c>
      <c r="F4" s="491">
        <v>4</v>
      </c>
      <c r="G4" s="491">
        <v>5</v>
      </c>
      <c r="H4" s="491" t="s">
        <v>796</v>
      </c>
    </row>
    <row r="5" spans="1:8">
      <c r="A5" s="495"/>
      <c r="B5" s="505"/>
      <c r="C5" s="506"/>
      <c r="D5" s="506"/>
      <c r="E5" s="506"/>
      <c r="F5" s="506"/>
      <c r="G5" s="506"/>
      <c r="H5" s="506"/>
    </row>
    <row r="6" spans="1:8">
      <c r="A6" s="495">
        <v>1</v>
      </c>
      <c r="B6" s="505" t="s">
        <v>815</v>
      </c>
      <c r="C6" s="507">
        <v>309955439.63274348</v>
      </c>
      <c r="D6" s="508">
        <v>81736432.289999664</v>
      </c>
      <c r="E6" s="507">
        <v>391691871.92274314</v>
      </c>
      <c r="F6" s="507">
        <v>377056074.19000036</v>
      </c>
      <c r="G6" s="507">
        <v>375116627.4600004</v>
      </c>
      <c r="H6" s="507">
        <v>14635797.732742786</v>
      </c>
    </row>
    <row r="7" spans="1:8">
      <c r="A7" s="495"/>
      <c r="B7" s="505"/>
      <c r="C7" s="507"/>
      <c r="D7" s="507"/>
      <c r="E7" s="507"/>
      <c r="F7" s="507"/>
      <c r="G7" s="507"/>
      <c r="H7" s="507"/>
    </row>
    <row r="8" spans="1:8">
      <c r="A8" s="495">
        <v>2</v>
      </c>
      <c r="B8" s="505" t="s">
        <v>816</v>
      </c>
      <c r="C8" s="507">
        <v>180336147.44999999</v>
      </c>
      <c r="D8" s="508">
        <v>467985120.75000006</v>
      </c>
      <c r="E8" s="507">
        <v>648321268.20000005</v>
      </c>
      <c r="F8" s="507">
        <v>233462877.08000001</v>
      </c>
      <c r="G8" s="507">
        <v>223347001.77999997</v>
      </c>
      <c r="H8" s="507">
        <v>414858391.12</v>
      </c>
    </row>
    <row r="9" spans="1:8">
      <c r="A9" s="495"/>
      <c r="B9" s="505"/>
      <c r="C9" s="507"/>
      <c r="D9" s="507"/>
      <c r="E9" s="507"/>
      <c r="F9" s="507"/>
      <c r="G9" s="507"/>
      <c r="H9" s="507"/>
    </row>
    <row r="10" spans="1:8">
      <c r="A10" s="495">
        <v>3</v>
      </c>
      <c r="B10" s="505" t="s">
        <v>817</v>
      </c>
      <c r="C10" s="507">
        <v>0</v>
      </c>
      <c r="D10" s="508">
        <v>0</v>
      </c>
      <c r="E10" s="507">
        <v>0</v>
      </c>
      <c r="F10" s="507">
        <v>0</v>
      </c>
      <c r="G10" s="507">
        <v>0</v>
      </c>
      <c r="H10" s="507">
        <v>0</v>
      </c>
    </row>
    <row r="11" spans="1:8">
      <c r="A11" s="495"/>
      <c r="B11" s="505"/>
      <c r="C11" s="507"/>
      <c r="D11" s="507"/>
      <c r="E11" s="507"/>
      <c r="F11" s="507"/>
      <c r="G11" s="507"/>
      <c r="H11" s="507"/>
    </row>
    <row r="12" spans="1:8">
      <c r="A12" s="495">
        <v>4</v>
      </c>
      <c r="B12" s="505" t="s">
        <v>45</v>
      </c>
      <c r="C12" s="507">
        <v>0</v>
      </c>
      <c r="D12" s="508">
        <v>0</v>
      </c>
      <c r="E12" s="507">
        <v>0</v>
      </c>
      <c r="F12" s="507">
        <v>0</v>
      </c>
      <c r="G12" s="507">
        <v>0</v>
      </c>
      <c r="H12" s="507">
        <v>0</v>
      </c>
    </row>
    <row r="13" spans="1:8">
      <c r="A13" s="495"/>
      <c r="B13" s="505"/>
      <c r="C13" s="507"/>
      <c r="D13" s="507"/>
      <c r="E13" s="507"/>
      <c r="F13" s="507"/>
      <c r="G13" s="507"/>
      <c r="H13" s="507"/>
    </row>
    <row r="14" spans="1:8">
      <c r="A14" s="495">
        <v>5</v>
      </c>
      <c r="B14" s="505" t="s">
        <v>38</v>
      </c>
      <c r="C14" s="507">
        <v>0</v>
      </c>
      <c r="D14" s="508">
        <v>58279111.530000001</v>
      </c>
      <c r="E14" s="507">
        <v>58279111.530000001</v>
      </c>
      <c r="F14" s="507">
        <v>4563.88</v>
      </c>
      <c r="G14" s="507">
        <v>4563.88</v>
      </c>
      <c r="H14" s="507">
        <v>58274547.649999999</v>
      </c>
    </row>
    <row r="15" spans="1:8">
      <c r="A15" s="499"/>
      <c r="B15" s="509"/>
      <c r="C15" s="507"/>
      <c r="D15" s="507"/>
      <c r="E15" s="507"/>
      <c r="F15" s="507"/>
      <c r="G15" s="507"/>
      <c r="H15" s="507"/>
    </row>
    <row r="16" spans="1:8">
      <c r="A16" s="510"/>
      <c r="B16" s="502" t="s">
        <v>812</v>
      </c>
      <c r="C16" s="511">
        <f>SUM(C6:C15)</f>
        <v>490291587.08274347</v>
      </c>
      <c r="D16" s="511">
        <f t="shared" ref="D16:H16" si="0">SUM(D6:D15)</f>
        <v>608000664.56999969</v>
      </c>
      <c r="E16" s="511">
        <f t="shared" si="0"/>
        <v>1098292251.6527431</v>
      </c>
      <c r="F16" s="511">
        <f t="shared" si="0"/>
        <v>610523515.15000033</v>
      </c>
      <c r="G16" s="511">
        <f t="shared" si="0"/>
        <v>598468193.12000036</v>
      </c>
      <c r="H16" s="511">
        <f t="shared" si="0"/>
        <v>487768736.50274277</v>
      </c>
    </row>
    <row r="19" spans="1:4">
      <c r="A19" s="481" t="s">
        <v>449</v>
      </c>
    </row>
    <row r="22" spans="1:4">
      <c r="B22" s="481" t="s">
        <v>450</v>
      </c>
      <c r="D22" s="481" t="s">
        <v>450</v>
      </c>
    </row>
    <row r="24" spans="1:4">
      <c r="B24" s="481" t="s">
        <v>678</v>
      </c>
      <c r="D24" s="481" t="s">
        <v>679</v>
      </c>
    </row>
    <row r="25" spans="1:4">
      <c r="B25" s="481" t="s">
        <v>453</v>
      </c>
      <c r="D25" s="481" t="s">
        <v>454</v>
      </c>
    </row>
    <row r="26" spans="1:4">
      <c r="B26" s="481" t="s">
        <v>455</v>
      </c>
      <c r="D26" s="481" t="s">
        <v>601</v>
      </c>
    </row>
    <row r="30" spans="1:4">
      <c r="B30" s="481" t="s">
        <v>456</v>
      </c>
    </row>
    <row r="32" spans="1:4">
      <c r="B32" s="481" t="s">
        <v>678</v>
      </c>
    </row>
    <row r="33" spans="2:2">
      <c r="B33" s="481" t="s">
        <v>460</v>
      </c>
    </row>
    <row r="34" spans="2:2">
      <c r="B34" s="481" t="s">
        <v>813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zoomScaleNormal="100" zoomScaleSheetLayoutView="100" workbookViewId="0">
      <selection activeCell="A7" sqref="A7"/>
    </sheetView>
  </sheetViews>
  <sheetFormatPr baseColWidth="10" defaultColWidth="9.33203125" defaultRowHeight="10.199999999999999"/>
  <cols>
    <col min="1" max="1" width="52.77734375" style="260" customWidth="1"/>
    <col min="2" max="2" width="14.6640625" style="260" customWidth="1"/>
    <col min="3" max="3" width="14.6640625" style="243" customWidth="1"/>
    <col min="4" max="4" width="0.77734375" style="243" customWidth="1"/>
    <col min="5" max="5" width="50" style="243" customWidth="1"/>
    <col min="6" max="7" width="14.6640625" style="243" customWidth="1"/>
    <col min="8" max="8" width="9.33203125" style="227" customWidth="1"/>
    <col min="9" max="16384" width="9.33203125" style="227"/>
  </cols>
  <sheetData>
    <row r="1" spans="1:7" ht="39.9" customHeight="1">
      <c r="A1" s="265" t="s">
        <v>620</v>
      </c>
      <c r="B1" s="266"/>
      <c r="C1" s="266"/>
      <c r="D1" s="266"/>
      <c r="E1" s="266"/>
      <c r="F1" s="266"/>
      <c r="G1" s="267"/>
    </row>
    <row r="2" spans="1:7" s="236" customFormat="1">
      <c r="A2" s="268" t="s">
        <v>621</v>
      </c>
      <c r="B2" s="269">
        <v>2021</v>
      </c>
      <c r="C2" s="269">
        <v>2020</v>
      </c>
      <c r="D2" s="270"/>
      <c r="E2" s="271" t="s">
        <v>622</v>
      </c>
      <c r="F2" s="269">
        <v>2021</v>
      </c>
      <c r="G2" s="272">
        <v>2020</v>
      </c>
    </row>
    <row r="3" spans="1:7" s="236" customFormat="1">
      <c r="A3" s="273"/>
      <c r="B3" s="274"/>
      <c r="C3" s="274"/>
      <c r="D3" s="275"/>
      <c r="E3" s="276"/>
      <c r="F3" s="274"/>
      <c r="G3" s="277"/>
    </row>
    <row r="4" spans="1:7">
      <c r="A4" s="237" t="s">
        <v>623</v>
      </c>
      <c r="B4" s="162"/>
      <c r="C4" s="162"/>
      <c r="D4" s="227"/>
      <c r="E4" s="276" t="s">
        <v>624</v>
      </c>
      <c r="F4" s="65"/>
      <c r="G4" s="278"/>
    </row>
    <row r="5" spans="1:7">
      <c r="A5" s="279" t="s">
        <v>625</v>
      </c>
      <c r="B5" s="241">
        <v>511900591.05000001</v>
      </c>
      <c r="C5" s="241">
        <v>415974272.23000002</v>
      </c>
      <c r="D5" s="280"/>
      <c r="E5" s="281" t="s">
        <v>276</v>
      </c>
      <c r="F5" s="241">
        <v>16725777.310000001</v>
      </c>
      <c r="G5" s="242">
        <v>22357421.75</v>
      </c>
    </row>
    <row r="6" spans="1:7">
      <c r="A6" s="279" t="s">
        <v>626</v>
      </c>
      <c r="B6" s="241">
        <v>28679586.710000001</v>
      </c>
      <c r="C6" s="241">
        <v>30882817.07</v>
      </c>
      <c r="D6" s="280"/>
      <c r="E6" s="281" t="s">
        <v>286</v>
      </c>
      <c r="F6" s="241">
        <v>0</v>
      </c>
      <c r="G6" s="242">
        <v>0</v>
      </c>
    </row>
    <row r="7" spans="1:7">
      <c r="A7" s="279" t="s">
        <v>627</v>
      </c>
      <c r="B7" s="241">
        <v>16475958.710000001</v>
      </c>
      <c r="C7" s="241">
        <v>14021301.85</v>
      </c>
      <c r="D7" s="280"/>
      <c r="E7" s="281" t="s">
        <v>628</v>
      </c>
      <c r="F7" s="241">
        <v>0</v>
      </c>
      <c r="G7" s="242">
        <v>0</v>
      </c>
    </row>
    <row r="8" spans="1:7">
      <c r="A8" s="279" t="s">
        <v>208</v>
      </c>
      <c r="B8" s="241">
        <v>0</v>
      </c>
      <c r="C8" s="241">
        <v>0</v>
      </c>
      <c r="D8" s="280"/>
      <c r="E8" s="281" t="s">
        <v>629</v>
      </c>
      <c r="F8" s="241">
        <v>0</v>
      </c>
      <c r="G8" s="242">
        <v>0</v>
      </c>
    </row>
    <row r="9" spans="1:7">
      <c r="A9" s="279" t="s">
        <v>218</v>
      </c>
      <c r="B9" s="241">
        <v>21726845.48</v>
      </c>
      <c r="C9" s="241">
        <v>19087639.07</v>
      </c>
      <c r="D9" s="280"/>
      <c r="E9" s="281" t="s">
        <v>630</v>
      </c>
      <c r="F9" s="241">
        <v>3021291.95</v>
      </c>
      <c r="G9" s="242">
        <v>3668979.73</v>
      </c>
    </row>
    <row r="10" spans="1:7" ht="13.5" customHeight="1">
      <c r="A10" s="279" t="s">
        <v>265</v>
      </c>
      <c r="B10" s="241">
        <v>0</v>
      </c>
      <c r="C10" s="241">
        <v>0</v>
      </c>
      <c r="D10" s="280"/>
      <c r="E10" s="281" t="s">
        <v>291</v>
      </c>
      <c r="F10" s="241">
        <v>0</v>
      </c>
      <c r="G10" s="242">
        <v>0</v>
      </c>
    </row>
    <row r="11" spans="1:7">
      <c r="A11" s="279" t="s">
        <v>631</v>
      </c>
      <c r="B11" s="241">
        <v>0</v>
      </c>
      <c r="C11" s="241">
        <v>0</v>
      </c>
      <c r="D11" s="280"/>
      <c r="E11" s="281" t="s">
        <v>632</v>
      </c>
      <c r="F11" s="241">
        <v>0</v>
      </c>
      <c r="G11" s="242">
        <v>0</v>
      </c>
    </row>
    <row r="12" spans="1:7">
      <c r="A12" s="279"/>
      <c r="B12" s="241"/>
      <c r="C12" s="241"/>
      <c r="D12" s="280"/>
      <c r="E12" s="281" t="s">
        <v>633</v>
      </c>
      <c r="F12" s="241">
        <v>0</v>
      </c>
      <c r="G12" s="242">
        <v>0</v>
      </c>
    </row>
    <row r="13" spans="1:7">
      <c r="A13" s="250" t="s">
        <v>634</v>
      </c>
      <c r="B13" s="162">
        <v>578782981.95000005</v>
      </c>
      <c r="C13" s="162">
        <v>479966030.22000003</v>
      </c>
      <c r="D13" s="280"/>
      <c r="E13" s="281"/>
      <c r="F13" s="65"/>
      <c r="G13" s="253"/>
    </row>
    <row r="14" spans="1:7">
      <c r="A14" s="232"/>
      <c r="B14" s="162"/>
      <c r="C14" s="162"/>
      <c r="D14" s="275"/>
      <c r="E14" s="282" t="s">
        <v>635</v>
      </c>
      <c r="F14" s="162">
        <v>19747069.260000002</v>
      </c>
      <c r="G14" s="238">
        <v>26026401.48</v>
      </c>
    </row>
    <row r="15" spans="1:7">
      <c r="A15" s="232" t="s">
        <v>636</v>
      </c>
      <c r="B15" s="241"/>
      <c r="C15" s="241"/>
      <c r="D15" s="280"/>
      <c r="E15" s="276"/>
      <c r="F15" s="65"/>
      <c r="G15" s="253"/>
    </row>
    <row r="16" spans="1:7">
      <c r="A16" s="279" t="s">
        <v>637</v>
      </c>
      <c r="B16" s="241">
        <v>0</v>
      </c>
      <c r="C16" s="241">
        <v>0</v>
      </c>
      <c r="D16" s="275"/>
      <c r="E16" s="276" t="s">
        <v>638</v>
      </c>
      <c r="F16" s="65"/>
      <c r="G16" s="253"/>
    </row>
    <row r="17" spans="1:7">
      <c r="A17" s="279" t="s">
        <v>639</v>
      </c>
      <c r="B17" s="241">
        <v>0</v>
      </c>
      <c r="C17" s="241">
        <v>93118067.579999998</v>
      </c>
      <c r="D17" s="280"/>
      <c r="E17" s="281" t="s">
        <v>640</v>
      </c>
      <c r="F17" s="241">
        <v>0</v>
      </c>
      <c r="G17" s="242">
        <v>0</v>
      </c>
    </row>
    <row r="18" spans="1:7">
      <c r="A18" s="279" t="s">
        <v>230</v>
      </c>
      <c r="B18" s="241">
        <v>984461585.52999997</v>
      </c>
      <c r="C18" s="241">
        <v>1859320213.6700001</v>
      </c>
      <c r="D18" s="280"/>
      <c r="E18" s="281" t="s">
        <v>641</v>
      </c>
      <c r="F18" s="241">
        <v>0</v>
      </c>
      <c r="G18" s="242">
        <v>0</v>
      </c>
    </row>
    <row r="19" spans="1:7">
      <c r="A19" s="279" t="s">
        <v>238</v>
      </c>
      <c r="B19" s="241">
        <v>234216974.18000001</v>
      </c>
      <c r="C19" s="241">
        <v>221452702.49000001</v>
      </c>
      <c r="D19" s="280"/>
      <c r="E19" s="281" t="s">
        <v>642</v>
      </c>
      <c r="F19" s="241">
        <v>0</v>
      </c>
      <c r="G19" s="242">
        <v>0</v>
      </c>
    </row>
    <row r="20" spans="1:7">
      <c r="A20" s="279" t="s">
        <v>250</v>
      </c>
      <c r="B20" s="241">
        <v>2634713.11</v>
      </c>
      <c r="C20" s="241">
        <v>2634713.11</v>
      </c>
      <c r="D20" s="280"/>
      <c r="E20" s="281" t="s">
        <v>308</v>
      </c>
      <c r="F20" s="241">
        <v>0</v>
      </c>
      <c r="G20" s="242">
        <v>0</v>
      </c>
    </row>
    <row r="21" spans="1:7">
      <c r="A21" s="279" t="s">
        <v>643</v>
      </c>
      <c r="B21" s="241">
        <v>-464659108.43000001</v>
      </c>
      <c r="C21" s="241">
        <v>-752515238.21000004</v>
      </c>
      <c r="D21" s="280"/>
      <c r="E21" s="247" t="s">
        <v>644</v>
      </c>
      <c r="F21" s="241">
        <v>0</v>
      </c>
      <c r="G21" s="242">
        <v>0</v>
      </c>
    </row>
    <row r="22" spans="1:7">
      <c r="A22" s="279" t="s">
        <v>256</v>
      </c>
      <c r="B22" s="241">
        <v>2162972.85</v>
      </c>
      <c r="C22" s="241">
        <v>2077675.85</v>
      </c>
      <c r="D22" s="280"/>
      <c r="E22" s="281" t="s">
        <v>645</v>
      </c>
      <c r="F22" s="241">
        <v>0</v>
      </c>
      <c r="G22" s="242">
        <v>0</v>
      </c>
    </row>
    <row r="23" spans="1:7">
      <c r="A23" s="279" t="s">
        <v>646</v>
      </c>
      <c r="B23" s="241">
        <v>0</v>
      </c>
      <c r="C23" s="241">
        <v>0</v>
      </c>
      <c r="D23" s="275"/>
      <c r="E23" s="281"/>
      <c r="F23" s="283"/>
      <c r="G23" s="284"/>
    </row>
    <row r="24" spans="1:7">
      <c r="A24" s="279" t="s">
        <v>269</v>
      </c>
      <c r="B24" s="241">
        <v>0</v>
      </c>
      <c r="C24" s="241">
        <v>0</v>
      </c>
      <c r="D24" s="280"/>
      <c r="E24" s="282" t="s">
        <v>647</v>
      </c>
      <c r="F24" s="162">
        <v>0</v>
      </c>
      <c r="G24" s="238">
        <v>0</v>
      </c>
    </row>
    <row r="25" spans="1:7" s="236" customFormat="1">
      <c r="A25" s="279"/>
      <c r="B25" s="241"/>
      <c r="C25" s="241"/>
      <c r="D25" s="275"/>
      <c r="E25" s="281"/>
      <c r="F25" s="162"/>
      <c r="G25" s="238"/>
    </row>
    <row r="26" spans="1:7">
      <c r="A26" s="250" t="s">
        <v>648</v>
      </c>
      <c r="B26" s="162">
        <v>758817137.24000001</v>
      </c>
      <c r="C26" s="162">
        <v>1426088134.49</v>
      </c>
      <c r="D26" s="280"/>
      <c r="E26" s="282" t="s">
        <v>649</v>
      </c>
      <c r="F26" s="162">
        <v>19747069.260000002</v>
      </c>
      <c r="G26" s="238">
        <v>26026401.48</v>
      </c>
    </row>
    <row r="27" spans="1:7">
      <c r="A27" s="232"/>
      <c r="B27" s="162"/>
      <c r="C27" s="162"/>
      <c r="D27" s="227"/>
      <c r="E27" s="276"/>
      <c r="F27" s="65"/>
      <c r="G27" s="253"/>
    </row>
    <row r="28" spans="1:7">
      <c r="A28" s="232" t="s">
        <v>650</v>
      </c>
      <c r="B28" s="162">
        <v>1337600119.1900001</v>
      </c>
      <c r="C28" s="162">
        <v>1906054164.71</v>
      </c>
      <c r="D28" s="227"/>
      <c r="E28" s="276" t="s">
        <v>651</v>
      </c>
      <c r="F28" s="65"/>
      <c r="G28" s="253"/>
    </row>
    <row r="29" spans="1:7">
      <c r="A29" s="285"/>
      <c r="B29" s="283"/>
      <c r="C29" s="283"/>
      <c r="D29" s="275"/>
      <c r="E29" s="276"/>
      <c r="F29" s="65"/>
      <c r="G29" s="253"/>
    </row>
    <row r="30" spans="1:7">
      <c r="A30" s="286"/>
      <c r="B30" s="287"/>
      <c r="C30" s="287"/>
      <c r="D30" s="280"/>
      <c r="E30" s="282" t="s">
        <v>652</v>
      </c>
      <c r="F30" s="162">
        <v>415844877.82999998</v>
      </c>
      <c r="G30" s="238">
        <v>406128317.55000001</v>
      </c>
    </row>
    <row r="31" spans="1:7">
      <c r="A31" s="286"/>
      <c r="B31" s="287"/>
      <c r="C31" s="287"/>
      <c r="D31" s="280"/>
      <c r="E31" s="281" t="s">
        <v>39</v>
      </c>
      <c r="F31" s="241">
        <v>4610300.5999999996</v>
      </c>
      <c r="G31" s="242">
        <v>4610300.5999999996</v>
      </c>
    </row>
    <row r="32" spans="1:7">
      <c r="A32" s="286"/>
      <c r="B32" s="287"/>
      <c r="C32" s="287"/>
      <c r="D32" s="280"/>
      <c r="E32" s="281" t="s">
        <v>431</v>
      </c>
      <c r="F32" s="241">
        <v>28217202.57</v>
      </c>
      <c r="G32" s="242">
        <v>18500642.289999999</v>
      </c>
    </row>
    <row r="33" spans="1:7">
      <c r="A33" s="286"/>
      <c r="B33" s="287"/>
      <c r="C33" s="287"/>
      <c r="D33" s="280"/>
      <c r="E33" s="281" t="s">
        <v>432</v>
      </c>
      <c r="F33" s="241">
        <v>383017374.66000003</v>
      </c>
      <c r="G33" s="242">
        <v>383017374.66000003</v>
      </c>
    </row>
    <row r="34" spans="1:7">
      <c r="A34" s="286"/>
      <c r="B34" s="287"/>
      <c r="C34" s="287"/>
      <c r="D34" s="275"/>
      <c r="E34" s="281"/>
      <c r="F34" s="283"/>
      <c r="G34" s="284"/>
    </row>
    <row r="35" spans="1:7">
      <c r="A35" s="286"/>
      <c r="B35" s="287"/>
      <c r="C35" s="287"/>
      <c r="D35" s="280"/>
      <c r="E35" s="282" t="s">
        <v>653</v>
      </c>
      <c r="F35" s="162">
        <v>902008172.10000002</v>
      </c>
      <c r="G35" s="238">
        <v>1473899445.6800001</v>
      </c>
    </row>
    <row r="36" spans="1:7">
      <c r="A36" s="286"/>
      <c r="B36" s="287"/>
      <c r="C36" s="287"/>
      <c r="D36" s="280"/>
      <c r="E36" s="281" t="s">
        <v>654</v>
      </c>
      <c r="F36" s="241">
        <v>-24236171.940000001</v>
      </c>
      <c r="G36" s="242">
        <v>24720494.84</v>
      </c>
    </row>
    <row r="37" spans="1:7">
      <c r="A37" s="286"/>
      <c r="B37" s="287"/>
      <c r="C37" s="287"/>
      <c r="D37" s="280"/>
      <c r="E37" s="281" t="s">
        <v>436</v>
      </c>
      <c r="F37" s="241">
        <v>918929198.16999996</v>
      </c>
      <c r="G37" s="242">
        <v>1441863804.97</v>
      </c>
    </row>
    <row r="38" spans="1:7">
      <c r="A38" s="286"/>
      <c r="B38" s="288"/>
      <c r="C38" s="288"/>
      <c r="D38" s="280"/>
      <c r="E38" s="281" t="s">
        <v>437</v>
      </c>
      <c r="F38" s="241">
        <v>5064933.6100000003</v>
      </c>
      <c r="G38" s="242">
        <v>5064933.6100000003</v>
      </c>
    </row>
    <row r="39" spans="1:7">
      <c r="A39" s="286"/>
      <c r="B39" s="287"/>
      <c r="C39" s="287"/>
      <c r="D39" s="289"/>
      <c r="E39" s="281" t="s">
        <v>442</v>
      </c>
      <c r="F39" s="241">
        <v>0</v>
      </c>
      <c r="G39" s="242">
        <v>0</v>
      </c>
    </row>
    <row r="40" spans="1:7">
      <c r="A40" s="286"/>
      <c r="B40" s="287"/>
      <c r="C40" s="287"/>
      <c r="E40" s="281" t="s">
        <v>446</v>
      </c>
      <c r="F40" s="241">
        <v>2250212.2599999998</v>
      </c>
      <c r="G40" s="242">
        <v>2250212.2599999998</v>
      </c>
    </row>
    <row r="41" spans="1:7">
      <c r="A41" s="286"/>
      <c r="B41" s="287"/>
      <c r="C41" s="287"/>
      <c r="E41" s="281"/>
      <c r="F41" s="283"/>
      <c r="G41" s="284"/>
    </row>
    <row r="42" spans="1:7" ht="20.399999999999999">
      <c r="A42" s="286"/>
      <c r="E42" s="282" t="s">
        <v>655</v>
      </c>
      <c r="F42" s="162">
        <v>0</v>
      </c>
      <c r="G42" s="238">
        <v>0</v>
      </c>
    </row>
    <row r="43" spans="1:7">
      <c r="A43" s="285"/>
      <c r="E43" s="281" t="s">
        <v>66</v>
      </c>
      <c r="F43" s="241">
        <v>0</v>
      </c>
      <c r="G43" s="242">
        <v>0</v>
      </c>
    </row>
    <row r="44" spans="1:7">
      <c r="A44" s="285"/>
      <c r="E44" s="281" t="s">
        <v>656</v>
      </c>
      <c r="F44" s="241">
        <v>0</v>
      </c>
      <c r="G44" s="242">
        <v>0</v>
      </c>
    </row>
    <row r="45" spans="1:7">
      <c r="A45" s="285"/>
      <c r="E45" s="281"/>
      <c r="F45" s="283"/>
      <c r="G45" s="284"/>
    </row>
    <row r="46" spans="1:7">
      <c r="A46" s="285"/>
      <c r="E46" s="282" t="s">
        <v>657</v>
      </c>
      <c r="F46" s="162">
        <v>1317853049.9300001</v>
      </c>
      <c r="G46" s="238">
        <v>1880027763.23</v>
      </c>
    </row>
    <row r="47" spans="1:7">
      <c r="A47" s="285"/>
      <c r="E47" s="276"/>
      <c r="F47" s="65"/>
      <c r="G47" s="253"/>
    </row>
    <row r="48" spans="1:7">
      <c r="A48" s="285"/>
      <c r="E48" s="282" t="s">
        <v>658</v>
      </c>
      <c r="F48" s="65">
        <f>F26+F46</f>
        <v>1337600119.1900001</v>
      </c>
      <c r="G48" s="253">
        <f>G26+G46</f>
        <v>1906054164.71</v>
      </c>
    </row>
    <row r="49" spans="1:7">
      <c r="A49" s="290"/>
      <c r="B49" s="291"/>
      <c r="C49" s="292"/>
      <c r="D49" s="292"/>
      <c r="E49" s="292"/>
      <c r="F49" s="292"/>
      <c r="G49" s="293"/>
    </row>
    <row r="51" spans="1:7">
      <c r="A51" s="263" t="s">
        <v>449</v>
      </c>
      <c r="B51" s="294"/>
      <c r="C51" s="294"/>
    </row>
    <row r="53" spans="1:7">
      <c r="A53" s="260" t="s">
        <v>450</v>
      </c>
      <c r="B53" s="260" t="s">
        <v>450</v>
      </c>
    </row>
    <row r="55" spans="1:7">
      <c r="A55" s="260" t="s">
        <v>451</v>
      </c>
      <c r="B55" s="227" t="s">
        <v>659</v>
      </c>
    </row>
    <row r="56" spans="1:7">
      <c r="A56" s="260" t="s">
        <v>453</v>
      </c>
      <c r="B56" s="295" t="s">
        <v>454</v>
      </c>
      <c r="C56" s="295"/>
    </row>
    <row r="57" spans="1:7">
      <c r="A57" s="260" t="s">
        <v>455</v>
      </c>
      <c r="B57" s="247" t="s">
        <v>619</v>
      </c>
    </row>
    <row r="59" spans="1:7">
      <c r="A59" s="260" t="s">
        <v>456</v>
      </c>
    </row>
    <row r="61" spans="1:7">
      <c r="A61" s="260" t="s">
        <v>451</v>
      </c>
    </row>
    <row r="62" spans="1:7">
      <c r="A62" s="260" t="s">
        <v>458</v>
      </c>
    </row>
    <row r="63" spans="1:7">
      <c r="A63" s="260" t="s">
        <v>459</v>
      </c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showGridLines="0" topLeftCell="A88" workbookViewId="0">
      <selection activeCell="C20" sqref="C20"/>
    </sheetView>
  </sheetViews>
  <sheetFormatPr baseColWidth="10" defaultColWidth="9.33203125" defaultRowHeight="10.199999999999999"/>
  <cols>
    <col min="1" max="1" width="4.5546875" style="481" customWidth="1"/>
    <col min="2" max="2" width="47.33203125" style="481" customWidth="1"/>
    <col min="3" max="8" width="14.21875" style="481" customWidth="1"/>
    <col min="9" max="16384" width="9.33203125" style="481"/>
  </cols>
  <sheetData>
    <row r="1" spans="1:8" ht="45" customHeight="1">
      <c r="A1" s="478" t="s">
        <v>818</v>
      </c>
      <c r="B1" s="479"/>
      <c r="C1" s="479"/>
      <c r="D1" s="479"/>
      <c r="E1" s="479"/>
      <c r="F1" s="479"/>
      <c r="G1" s="479"/>
      <c r="H1" s="480"/>
    </row>
    <row r="2" spans="1:8">
      <c r="B2" s="512"/>
      <c r="C2" s="512"/>
      <c r="D2" s="512"/>
      <c r="E2" s="512"/>
      <c r="F2" s="512"/>
      <c r="G2" s="512"/>
      <c r="H2" s="512"/>
    </row>
    <row r="3" spans="1:8">
      <c r="A3" s="482" t="s">
        <v>371</v>
      </c>
      <c r="B3" s="483"/>
      <c r="C3" s="478" t="s">
        <v>790</v>
      </c>
      <c r="D3" s="479"/>
      <c r="E3" s="479"/>
      <c r="F3" s="479"/>
      <c r="G3" s="480"/>
      <c r="H3" s="484" t="s">
        <v>791</v>
      </c>
    </row>
    <row r="4" spans="1:8" ht="24.9" customHeight="1">
      <c r="A4" s="485"/>
      <c r="B4" s="486"/>
      <c r="C4" s="487" t="s">
        <v>792</v>
      </c>
      <c r="D4" s="487" t="s">
        <v>793</v>
      </c>
      <c r="E4" s="487" t="s">
        <v>763</v>
      </c>
      <c r="F4" s="487" t="s">
        <v>764</v>
      </c>
      <c r="G4" s="487" t="s">
        <v>794</v>
      </c>
      <c r="H4" s="488"/>
    </row>
    <row r="5" spans="1:8">
      <c r="A5" s="489"/>
      <c r="B5" s="490"/>
      <c r="C5" s="491">
        <v>1</v>
      </c>
      <c r="D5" s="491">
        <v>2</v>
      </c>
      <c r="E5" s="491" t="s">
        <v>795</v>
      </c>
      <c r="F5" s="491">
        <v>4</v>
      </c>
      <c r="G5" s="491">
        <v>5</v>
      </c>
      <c r="H5" s="491" t="s">
        <v>796</v>
      </c>
    </row>
    <row r="6" spans="1:8">
      <c r="A6" s="513"/>
      <c r="B6" s="514"/>
      <c r="C6" s="515"/>
      <c r="D6" s="515"/>
      <c r="E6" s="515"/>
      <c r="F6" s="515"/>
      <c r="G6" s="515"/>
      <c r="H6" s="515"/>
    </row>
    <row r="7" spans="1:8">
      <c r="A7" s="516" t="s">
        <v>819</v>
      </c>
      <c r="B7" s="517" t="s">
        <v>820</v>
      </c>
      <c r="C7" s="497">
        <v>1595423.5349999997</v>
      </c>
      <c r="D7" s="497">
        <v>115653662.38000001</v>
      </c>
      <c r="E7" s="497">
        <v>117249085.91500001</v>
      </c>
      <c r="F7" s="497">
        <v>58838220.349999994</v>
      </c>
      <c r="G7" s="497">
        <v>58838220.349999994</v>
      </c>
      <c r="H7" s="497">
        <v>58410865.565000013</v>
      </c>
    </row>
    <row r="8" spans="1:8">
      <c r="A8" s="516" t="s">
        <v>821</v>
      </c>
      <c r="B8" s="517" t="s">
        <v>822</v>
      </c>
      <c r="C8" s="497">
        <v>2655946.5550366663</v>
      </c>
      <c r="D8" s="497">
        <v>-55915.489999999758</v>
      </c>
      <c r="E8" s="497">
        <v>2600031.0650366666</v>
      </c>
      <c r="F8" s="497">
        <v>2325564.8000000003</v>
      </c>
      <c r="G8" s="497">
        <v>2318901.2800000003</v>
      </c>
      <c r="H8" s="497">
        <v>274466.2650366663</v>
      </c>
    </row>
    <row r="9" spans="1:8">
      <c r="A9" s="516" t="s">
        <v>823</v>
      </c>
      <c r="B9" s="517" t="s">
        <v>824</v>
      </c>
      <c r="C9" s="497">
        <v>4152034.92</v>
      </c>
      <c r="D9" s="497">
        <v>540602.66000000015</v>
      </c>
      <c r="E9" s="497">
        <v>4692637.58</v>
      </c>
      <c r="F9" s="497">
        <v>4452905.13</v>
      </c>
      <c r="G9" s="497">
        <v>4452905.13</v>
      </c>
      <c r="H9" s="497">
        <v>239732.45000000019</v>
      </c>
    </row>
    <row r="10" spans="1:8">
      <c r="A10" s="516" t="s">
        <v>825</v>
      </c>
      <c r="B10" s="517" t="s">
        <v>826</v>
      </c>
      <c r="C10" s="497">
        <v>1301324.80895</v>
      </c>
      <c r="D10" s="497">
        <v>44252.899999999907</v>
      </c>
      <c r="E10" s="497">
        <v>1345577.7089499999</v>
      </c>
      <c r="F10" s="497">
        <v>1199800.0799999998</v>
      </c>
      <c r="G10" s="497">
        <v>1187334.72</v>
      </c>
      <c r="H10" s="497">
        <v>145777.62895000004</v>
      </c>
    </row>
    <row r="11" spans="1:8">
      <c r="A11" s="516" t="s">
        <v>827</v>
      </c>
      <c r="B11" s="517" t="s">
        <v>828</v>
      </c>
      <c r="C11" s="497">
        <v>1838714.22</v>
      </c>
      <c r="D11" s="497">
        <v>302240.17000000016</v>
      </c>
      <c r="E11" s="497">
        <v>2140954.39</v>
      </c>
      <c r="F11" s="497">
        <v>2007734.1400000001</v>
      </c>
      <c r="G11" s="497">
        <v>2007734.1400000001</v>
      </c>
      <c r="H11" s="497">
        <v>133220.25</v>
      </c>
    </row>
    <row r="12" spans="1:8">
      <c r="A12" s="516" t="s">
        <v>829</v>
      </c>
      <c r="B12" s="517" t="s">
        <v>830</v>
      </c>
      <c r="C12" s="497">
        <v>890200.64068800001</v>
      </c>
      <c r="D12" s="497">
        <v>38407.20000000007</v>
      </c>
      <c r="E12" s="497">
        <v>928607.84068800008</v>
      </c>
      <c r="F12" s="497">
        <v>894156.46</v>
      </c>
      <c r="G12" s="497">
        <v>894156.46</v>
      </c>
      <c r="H12" s="497">
        <v>34451.380688000121</v>
      </c>
    </row>
    <row r="13" spans="1:8">
      <c r="A13" s="516" t="s">
        <v>831</v>
      </c>
      <c r="B13" s="517" t="s">
        <v>832</v>
      </c>
      <c r="C13" s="497">
        <v>3185643.2320340006</v>
      </c>
      <c r="D13" s="497">
        <v>235499.80999999959</v>
      </c>
      <c r="E13" s="497">
        <v>3421143.0420340002</v>
      </c>
      <c r="F13" s="497">
        <v>2704562.5400000005</v>
      </c>
      <c r="G13" s="497">
        <v>2704562.5400000005</v>
      </c>
      <c r="H13" s="497">
        <v>716580.50203399966</v>
      </c>
    </row>
    <row r="14" spans="1:8">
      <c r="A14" s="516" t="s">
        <v>833</v>
      </c>
      <c r="B14" s="517" t="s">
        <v>834</v>
      </c>
      <c r="C14" s="497">
        <v>7963983.7158333315</v>
      </c>
      <c r="D14" s="497">
        <v>-79778.660000000149</v>
      </c>
      <c r="E14" s="497">
        <v>7884205.0558333313</v>
      </c>
      <c r="F14" s="497">
        <v>7670893.4100000001</v>
      </c>
      <c r="G14" s="497">
        <v>7638575.8100000005</v>
      </c>
      <c r="H14" s="497">
        <v>213311.64583333116</v>
      </c>
    </row>
    <row r="15" spans="1:8">
      <c r="A15" s="516" t="s">
        <v>835</v>
      </c>
      <c r="B15" s="517" t="s">
        <v>836</v>
      </c>
      <c r="C15" s="497">
        <v>1633192.5945579999</v>
      </c>
      <c r="D15" s="497">
        <v>416132.36999999988</v>
      </c>
      <c r="E15" s="497">
        <v>2049324.9645579997</v>
      </c>
      <c r="F15" s="497">
        <v>1866704.9700000004</v>
      </c>
      <c r="G15" s="497">
        <v>1841144.2500000005</v>
      </c>
      <c r="H15" s="497">
        <v>182619.99455799931</v>
      </c>
    </row>
    <row r="16" spans="1:8">
      <c r="A16" s="516" t="s">
        <v>837</v>
      </c>
      <c r="B16" s="517" t="s">
        <v>838</v>
      </c>
      <c r="C16" s="497">
        <v>2378885.8825000003</v>
      </c>
      <c r="D16" s="497">
        <v>-254814.2799999998</v>
      </c>
      <c r="E16" s="497">
        <v>2124071.6025000005</v>
      </c>
      <c r="F16" s="497">
        <v>1961656.7300000002</v>
      </c>
      <c r="G16" s="497">
        <v>1896724.57</v>
      </c>
      <c r="H16" s="497">
        <v>162414.87250000029</v>
      </c>
    </row>
    <row r="17" spans="1:8">
      <c r="A17" s="516" t="s">
        <v>839</v>
      </c>
      <c r="B17" s="517" t="s">
        <v>840</v>
      </c>
      <c r="C17" s="497">
        <v>8355910.7341666687</v>
      </c>
      <c r="D17" s="497">
        <v>-1101071.0599999996</v>
      </c>
      <c r="E17" s="497">
        <v>7254839.6741666691</v>
      </c>
      <c r="F17" s="497">
        <v>6792448.0499999998</v>
      </c>
      <c r="G17" s="497">
        <v>6765143.9699999997</v>
      </c>
      <c r="H17" s="497">
        <v>462391.62416666932</v>
      </c>
    </row>
    <row r="18" spans="1:8">
      <c r="A18" s="516" t="s">
        <v>841</v>
      </c>
      <c r="B18" s="517" t="s">
        <v>842</v>
      </c>
      <c r="C18" s="497">
        <v>7905544.4766666666</v>
      </c>
      <c r="D18" s="497">
        <v>-229669.61000000034</v>
      </c>
      <c r="E18" s="497">
        <v>7675874.8666666662</v>
      </c>
      <c r="F18" s="497">
        <v>7260446.6699999999</v>
      </c>
      <c r="G18" s="497">
        <v>7181719.5300000003</v>
      </c>
      <c r="H18" s="497">
        <v>415428.19666666631</v>
      </c>
    </row>
    <row r="19" spans="1:8">
      <c r="A19" s="518" t="s">
        <v>843</v>
      </c>
      <c r="B19" s="517" t="s">
        <v>844</v>
      </c>
      <c r="C19" s="497">
        <v>2458903.6599999997</v>
      </c>
      <c r="D19" s="497">
        <v>60929.810000000056</v>
      </c>
      <c r="E19" s="497">
        <v>2519833.4699999997</v>
      </c>
      <c r="F19" s="497">
        <v>2367827.0299999998</v>
      </c>
      <c r="G19" s="497">
        <v>2358140.16</v>
      </c>
      <c r="H19" s="497">
        <v>152006.43999999994</v>
      </c>
    </row>
    <row r="20" spans="1:8">
      <c r="A20" s="518" t="s">
        <v>845</v>
      </c>
      <c r="B20" s="517" t="s">
        <v>846</v>
      </c>
      <c r="C20" s="497">
        <v>7602414.7766666654</v>
      </c>
      <c r="D20" s="497">
        <v>6757023.0200000014</v>
      </c>
      <c r="E20" s="497">
        <v>14359437.796666667</v>
      </c>
      <c r="F20" s="497">
        <v>13058930.17</v>
      </c>
      <c r="G20" s="497">
        <v>13004018.09</v>
      </c>
      <c r="H20" s="497">
        <v>1300507.6266666669</v>
      </c>
    </row>
    <row r="21" spans="1:8">
      <c r="A21" s="518" t="s">
        <v>847</v>
      </c>
      <c r="B21" s="517" t="s">
        <v>848</v>
      </c>
      <c r="C21" s="497">
        <v>1784341.26</v>
      </c>
      <c r="D21" s="497">
        <v>14248.300000000047</v>
      </c>
      <c r="E21" s="497">
        <v>1798589.56</v>
      </c>
      <c r="F21" s="497">
        <v>1746156.4</v>
      </c>
      <c r="G21" s="497">
        <v>1746156.4</v>
      </c>
      <c r="H21" s="497">
        <v>52433.160000000149</v>
      </c>
    </row>
    <row r="22" spans="1:8">
      <c r="A22" s="518" t="s">
        <v>849</v>
      </c>
      <c r="B22" s="517" t="s">
        <v>850</v>
      </c>
      <c r="C22" s="497">
        <v>13797785.140000001</v>
      </c>
      <c r="D22" s="497">
        <v>25823746.659999996</v>
      </c>
      <c r="E22" s="497">
        <v>39621531.799999997</v>
      </c>
      <c r="F22" s="497">
        <v>29868899.969999995</v>
      </c>
      <c r="G22" s="497">
        <v>26347622.800000001</v>
      </c>
      <c r="H22" s="497">
        <v>9752631.8300000019</v>
      </c>
    </row>
    <row r="23" spans="1:8">
      <c r="A23" s="518" t="s">
        <v>851</v>
      </c>
      <c r="B23" s="517" t="s">
        <v>852</v>
      </c>
      <c r="C23" s="497">
        <v>27574046.256883353</v>
      </c>
      <c r="D23" s="497">
        <v>-833591.5</v>
      </c>
      <c r="E23" s="497">
        <v>26740454.756883353</v>
      </c>
      <c r="F23" s="497">
        <v>26629806.550000001</v>
      </c>
      <c r="G23" s="497">
        <v>26629806.550000001</v>
      </c>
      <c r="H23" s="497">
        <v>110648.20688335225</v>
      </c>
    </row>
    <row r="24" spans="1:8">
      <c r="A24" s="518" t="s">
        <v>853</v>
      </c>
      <c r="B24" s="517" t="s">
        <v>854</v>
      </c>
      <c r="C24" s="497">
        <v>4723419.5958333351</v>
      </c>
      <c r="D24" s="497">
        <v>81459.219999999739</v>
      </c>
      <c r="E24" s="497">
        <v>4804878.8158333348</v>
      </c>
      <c r="F24" s="497">
        <v>4641140.57</v>
      </c>
      <c r="G24" s="497">
        <v>4639820.57</v>
      </c>
      <c r="H24" s="497">
        <v>163738.24583333451</v>
      </c>
    </row>
    <row r="25" spans="1:8">
      <c r="A25" s="518" t="s">
        <v>855</v>
      </c>
      <c r="B25" s="517" t="s">
        <v>856</v>
      </c>
      <c r="C25" s="497">
        <v>4674345.975833334</v>
      </c>
      <c r="D25" s="497">
        <v>27795.639999999665</v>
      </c>
      <c r="E25" s="497">
        <v>4702141.6158333337</v>
      </c>
      <c r="F25" s="497">
        <v>4585467.9499999993</v>
      </c>
      <c r="G25" s="497">
        <v>4584445.9499999993</v>
      </c>
      <c r="H25" s="497">
        <v>116673.66583333444</v>
      </c>
    </row>
    <row r="26" spans="1:8">
      <c r="A26" s="518" t="s">
        <v>857</v>
      </c>
      <c r="B26" s="517" t="s">
        <v>858</v>
      </c>
      <c r="C26" s="497">
        <v>6140504.1241666675</v>
      </c>
      <c r="D26" s="497">
        <v>184193.58000000194</v>
      </c>
      <c r="E26" s="497">
        <v>6324697.7041666694</v>
      </c>
      <c r="F26" s="497">
        <v>6158831.9199999999</v>
      </c>
      <c r="G26" s="497">
        <v>6126936.9800000004</v>
      </c>
      <c r="H26" s="497">
        <v>165865.78416666947</v>
      </c>
    </row>
    <row r="27" spans="1:8">
      <c r="A27" s="518" t="s">
        <v>859</v>
      </c>
      <c r="B27" s="517" t="s">
        <v>860</v>
      </c>
      <c r="C27" s="497">
        <v>2372056.8950000005</v>
      </c>
      <c r="D27" s="497">
        <v>202853.25</v>
      </c>
      <c r="E27" s="497">
        <v>2574910.1450000005</v>
      </c>
      <c r="F27" s="497">
        <v>2459206.98</v>
      </c>
      <c r="G27" s="497">
        <v>2439608.9300000002</v>
      </c>
      <c r="H27" s="497">
        <v>115703.1650000005</v>
      </c>
    </row>
    <row r="28" spans="1:8">
      <c r="A28" s="518" t="s">
        <v>861</v>
      </c>
      <c r="B28" s="517" t="s">
        <v>862</v>
      </c>
      <c r="C28" s="497">
        <v>1018258.7</v>
      </c>
      <c r="D28" s="497">
        <v>-15180.760000000009</v>
      </c>
      <c r="E28" s="497">
        <v>1003077.94</v>
      </c>
      <c r="F28" s="497">
        <v>935909.66</v>
      </c>
      <c r="G28" s="497">
        <v>934209.66</v>
      </c>
      <c r="H28" s="497">
        <v>67168.279999999912</v>
      </c>
    </row>
    <row r="29" spans="1:8">
      <c r="A29" s="518" t="s">
        <v>863</v>
      </c>
      <c r="B29" s="517" t="s">
        <v>864</v>
      </c>
      <c r="C29" s="497">
        <v>71987782.289999992</v>
      </c>
      <c r="D29" s="497">
        <v>1108119.5300000012</v>
      </c>
      <c r="E29" s="497">
        <v>73095901.819999993</v>
      </c>
      <c r="F29" s="497">
        <v>72731973.829999998</v>
      </c>
      <c r="G29" s="497">
        <v>72725907.710000008</v>
      </c>
      <c r="H29" s="497">
        <v>363927.98999999464</v>
      </c>
    </row>
    <row r="30" spans="1:8">
      <c r="A30" s="518" t="s">
        <v>865</v>
      </c>
      <c r="B30" s="517" t="s">
        <v>866</v>
      </c>
      <c r="C30" s="497">
        <v>2584138.38</v>
      </c>
      <c r="D30" s="497">
        <v>-67648.819999999832</v>
      </c>
      <c r="E30" s="497">
        <v>2516489.56</v>
      </c>
      <c r="F30" s="497">
        <v>2352388.1099999994</v>
      </c>
      <c r="G30" s="497">
        <v>2348630.1799999997</v>
      </c>
      <c r="H30" s="497">
        <v>164101.45000000065</v>
      </c>
    </row>
    <row r="31" spans="1:8">
      <c r="A31" s="518" t="s">
        <v>867</v>
      </c>
      <c r="B31" s="517" t="s">
        <v>868</v>
      </c>
      <c r="C31" s="497">
        <v>16801330.23</v>
      </c>
      <c r="D31" s="497">
        <v>1854958.9299999997</v>
      </c>
      <c r="E31" s="497">
        <v>18656289.16</v>
      </c>
      <c r="F31" s="497">
        <v>14993049.770000001</v>
      </c>
      <c r="G31" s="497">
        <v>14990672.930000002</v>
      </c>
      <c r="H31" s="497">
        <v>3663239.3899999987</v>
      </c>
    </row>
    <row r="32" spans="1:8">
      <c r="A32" s="518" t="s">
        <v>869</v>
      </c>
      <c r="B32" s="517" t="s">
        <v>870</v>
      </c>
      <c r="C32" s="497">
        <v>18370294.462499995</v>
      </c>
      <c r="D32" s="497">
        <v>-184337.30999999493</v>
      </c>
      <c r="E32" s="497">
        <v>18185957.1525</v>
      </c>
      <c r="F32" s="497">
        <v>17741933.180000003</v>
      </c>
      <c r="G32" s="497">
        <v>17726776.180000003</v>
      </c>
      <c r="H32" s="497">
        <v>444023.97249999642</v>
      </c>
    </row>
    <row r="33" spans="1:8">
      <c r="A33" s="518" t="s">
        <v>871</v>
      </c>
      <c r="B33" s="517" t="s">
        <v>872</v>
      </c>
      <c r="C33" s="497">
        <v>16616789.814166665</v>
      </c>
      <c r="D33" s="497">
        <v>-4188390.6399999987</v>
      </c>
      <c r="E33" s="497">
        <v>12428399.174166666</v>
      </c>
      <c r="F33" s="497">
        <v>11928947.890000001</v>
      </c>
      <c r="G33" s="497">
        <v>11787514.210000001</v>
      </c>
      <c r="H33" s="497">
        <v>499451.28416666575</v>
      </c>
    </row>
    <row r="34" spans="1:8">
      <c r="A34" s="518" t="s">
        <v>873</v>
      </c>
      <c r="B34" s="517" t="s">
        <v>874</v>
      </c>
      <c r="C34" s="497">
        <v>1604251.58</v>
      </c>
      <c r="D34" s="497">
        <v>2420510.46</v>
      </c>
      <c r="E34" s="497">
        <v>4024762.04</v>
      </c>
      <c r="F34" s="497">
        <v>3607960.9800000004</v>
      </c>
      <c r="G34" s="497">
        <v>1872899.7700000003</v>
      </c>
      <c r="H34" s="497">
        <v>416801.05999999959</v>
      </c>
    </row>
    <row r="35" spans="1:8">
      <c r="A35" s="518" t="s">
        <v>875</v>
      </c>
      <c r="B35" s="517" t="s">
        <v>876</v>
      </c>
      <c r="C35" s="497">
        <v>4775575.7475000015</v>
      </c>
      <c r="D35" s="497">
        <v>-66639.580000000075</v>
      </c>
      <c r="E35" s="497">
        <v>4708936.1675000014</v>
      </c>
      <c r="F35" s="497">
        <v>4320804.84</v>
      </c>
      <c r="G35" s="497">
        <v>4308703.7200000007</v>
      </c>
      <c r="H35" s="497">
        <v>388131.32750000153</v>
      </c>
    </row>
    <row r="36" spans="1:8">
      <c r="A36" s="518" t="s">
        <v>877</v>
      </c>
      <c r="B36" s="517" t="s">
        <v>878</v>
      </c>
      <c r="C36" s="497">
        <v>62756688.560000002</v>
      </c>
      <c r="D36" s="497">
        <v>31544698.370000005</v>
      </c>
      <c r="E36" s="497">
        <v>94301386.930000007</v>
      </c>
      <c r="F36" s="497">
        <v>71694882.719999984</v>
      </c>
      <c r="G36" s="497">
        <v>69254167.969999999</v>
      </c>
      <c r="H36" s="497">
        <v>22606504.210000023</v>
      </c>
    </row>
    <row r="37" spans="1:8">
      <c r="A37" s="518" t="s">
        <v>879</v>
      </c>
      <c r="B37" s="517" t="s">
        <v>880</v>
      </c>
      <c r="C37" s="497">
        <v>4458448.8499999996</v>
      </c>
      <c r="D37" s="497">
        <v>2140325.12</v>
      </c>
      <c r="E37" s="497">
        <v>6598773.9699999997</v>
      </c>
      <c r="F37" s="497">
        <v>5482978.9800000014</v>
      </c>
      <c r="G37" s="497">
        <v>5078758.6300000008</v>
      </c>
      <c r="H37" s="497">
        <v>1115794.9899999984</v>
      </c>
    </row>
    <row r="38" spans="1:8">
      <c r="A38" s="518" t="s">
        <v>881</v>
      </c>
      <c r="B38" s="517" t="s">
        <v>882</v>
      </c>
      <c r="C38" s="497">
        <v>20731279.063333325</v>
      </c>
      <c r="D38" s="497">
        <v>973811.88000000268</v>
      </c>
      <c r="E38" s="497">
        <v>21705090.943333328</v>
      </c>
      <c r="F38" s="497">
        <v>20460967.939999998</v>
      </c>
      <c r="G38" s="497">
        <v>20420794.41</v>
      </c>
      <c r="H38" s="497">
        <v>1244123.0033333302</v>
      </c>
    </row>
    <row r="39" spans="1:8">
      <c r="A39" s="518" t="s">
        <v>883</v>
      </c>
      <c r="B39" s="517" t="s">
        <v>884</v>
      </c>
      <c r="C39" s="497">
        <v>3236116.9933333327</v>
      </c>
      <c r="D39" s="497">
        <v>-109230.65999999968</v>
      </c>
      <c r="E39" s="497">
        <v>3126886.333333333</v>
      </c>
      <c r="F39" s="497">
        <v>3004298.8600000003</v>
      </c>
      <c r="G39" s="497">
        <v>3004298.8600000003</v>
      </c>
      <c r="H39" s="497">
        <v>122587.47333333269</v>
      </c>
    </row>
    <row r="40" spans="1:8">
      <c r="A40" s="518" t="s">
        <v>885</v>
      </c>
      <c r="B40" s="517" t="s">
        <v>886</v>
      </c>
      <c r="C40" s="497">
        <v>7810977.1374333343</v>
      </c>
      <c r="D40" s="497">
        <v>-230815.77000000048</v>
      </c>
      <c r="E40" s="497">
        <v>7580161.3674333338</v>
      </c>
      <c r="F40" s="497">
        <v>7190542.8600000003</v>
      </c>
      <c r="G40" s="497">
        <v>6987376.8000000007</v>
      </c>
      <c r="H40" s="497">
        <v>389618.50743333343</v>
      </c>
    </row>
    <row r="41" spans="1:8">
      <c r="A41" s="518" t="s">
        <v>887</v>
      </c>
      <c r="B41" s="517" t="s">
        <v>888</v>
      </c>
      <c r="C41" s="497">
        <v>3755375.15</v>
      </c>
      <c r="D41" s="497">
        <v>2964795.7899999996</v>
      </c>
      <c r="E41" s="497">
        <v>6720170.9399999995</v>
      </c>
      <c r="F41" s="497">
        <v>5889860.3400000008</v>
      </c>
      <c r="G41" s="497">
        <v>5773860.3400000008</v>
      </c>
      <c r="H41" s="497">
        <v>830310.5999999987</v>
      </c>
    </row>
    <row r="42" spans="1:8">
      <c r="A42" s="518" t="s">
        <v>889</v>
      </c>
      <c r="B42" s="517" t="s">
        <v>890</v>
      </c>
      <c r="C42" s="497">
        <v>82577660.236925989</v>
      </c>
      <c r="D42" s="497">
        <v>431479521.9000001</v>
      </c>
      <c r="E42" s="497">
        <v>514057182.13692605</v>
      </c>
      <c r="F42" s="497">
        <v>135964250.51999998</v>
      </c>
      <c r="G42" s="497">
        <v>134170372.14</v>
      </c>
      <c r="H42" s="497">
        <v>378092931.61692607</v>
      </c>
    </row>
    <row r="43" spans="1:8">
      <c r="A43" s="518" t="s">
        <v>891</v>
      </c>
      <c r="B43" s="517" t="s">
        <v>892</v>
      </c>
      <c r="C43" s="497">
        <v>6626187.1120158546</v>
      </c>
      <c r="D43" s="497">
        <v>-75738.030000000261</v>
      </c>
      <c r="E43" s="497">
        <v>6550449.0820158543</v>
      </c>
      <c r="F43" s="497">
        <v>6059753.4500000002</v>
      </c>
      <c r="G43" s="497">
        <v>6059753.4500000002</v>
      </c>
      <c r="H43" s="497">
        <v>490695.63201585412</v>
      </c>
    </row>
    <row r="44" spans="1:8">
      <c r="A44" s="518" t="s">
        <v>893</v>
      </c>
      <c r="B44" s="517" t="s">
        <v>894</v>
      </c>
      <c r="C44" s="497">
        <v>6578647.4107178729</v>
      </c>
      <c r="D44" s="497">
        <v>11225.070000001229</v>
      </c>
      <c r="E44" s="497">
        <v>6589872.4807178741</v>
      </c>
      <c r="F44" s="497">
        <v>6147695.3899999997</v>
      </c>
      <c r="G44" s="497">
        <v>6147695.3899999997</v>
      </c>
      <c r="H44" s="497">
        <v>442177.09071787447</v>
      </c>
    </row>
    <row r="45" spans="1:8">
      <c r="A45" s="518" t="s">
        <v>895</v>
      </c>
      <c r="B45" s="517" t="s">
        <v>896</v>
      </c>
      <c r="C45" s="497">
        <v>12255302.52</v>
      </c>
      <c r="D45" s="497">
        <v>-7083403.4199999999</v>
      </c>
      <c r="E45" s="497">
        <v>5171899.0999999996</v>
      </c>
      <c r="F45" s="497">
        <v>3748765.29</v>
      </c>
      <c r="G45" s="497">
        <v>3403582.7600000002</v>
      </c>
      <c r="H45" s="497">
        <v>1423133.8099999996</v>
      </c>
    </row>
    <row r="46" spans="1:8">
      <c r="A46" s="518" t="s">
        <v>897</v>
      </c>
      <c r="B46" s="517" t="s">
        <v>898</v>
      </c>
      <c r="C46" s="497">
        <v>5859785.5908333324</v>
      </c>
      <c r="D46" s="497">
        <v>791823</v>
      </c>
      <c r="E46" s="497">
        <v>6651608.5908333324</v>
      </c>
      <c r="F46" s="497">
        <v>5917575.6799999997</v>
      </c>
      <c r="G46" s="497">
        <v>5708915.6599999992</v>
      </c>
      <c r="H46" s="497">
        <v>734032.91083333269</v>
      </c>
    </row>
    <row r="47" spans="1:8">
      <c r="A47" s="518" t="s">
        <v>899</v>
      </c>
      <c r="B47" s="517" t="s">
        <v>900</v>
      </c>
      <c r="C47" s="497">
        <v>11946403.350000001</v>
      </c>
      <c r="D47" s="497">
        <v>1485786.8999999985</v>
      </c>
      <c r="E47" s="497">
        <v>13432190.25</v>
      </c>
      <c r="F47" s="497">
        <v>12809093.43</v>
      </c>
      <c r="G47" s="497">
        <v>12561412.57</v>
      </c>
      <c r="H47" s="497">
        <v>623096.8200000003</v>
      </c>
    </row>
    <row r="48" spans="1:8">
      <c r="A48" s="518" t="s">
        <v>901</v>
      </c>
      <c r="B48" s="517" t="s">
        <v>902</v>
      </c>
      <c r="C48" s="497">
        <v>12955670.904166667</v>
      </c>
      <c r="D48" s="497">
        <v>-4581733.7600000007</v>
      </c>
      <c r="E48" s="497">
        <v>8373937.1441666661</v>
      </c>
      <c r="F48" s="497">
        <v>8048520.5599999996</v>
      </c>
      <c r="G48" s="497">
        <v>7598210.5999999987</v>
      </c>
      <c r="H48" s="497">
        <v>325416.58416666649</v>
      </c>
    </row>
    <row r="49" spans="1:8">
      <c r="A49" s="516"/>
      <c r="B49" s="519"/>
      <c r="C49" s="520"/>
      <c r="D49" s="520"/>
      <c r="E49" s="520"/>
      <c r="F49" s="520"/>
      <c r="G49" s="520"/>
      <c r="H49" s="520"/>
    </row>
    <row r="50" spans="1:8">
      <c r="A50" s="521"/>
      <c r="B50" s="522" t="s">
        <v>812</v>
      </c>
      <c r="C50" s="503">
        <f t="shared" ref="C50:H50" si="0">SUM(C7:C48)</f>
        <v>490291587.08274299</v>
      </c>
      <c r="D50" s="503">
        <f t="shared" si="0"/>
        <v>608000664.57000029</v>
      </c>
      <c r="E50" s="503">
        <f t="shared" si="0"/>
        <v>1098292251.6527433</v>
      </c>
      <c r="F50" s="503">
        <f t="shared" si="0"/>
        <v>610523515.14999974</v>
      </c>
      <c r="G50" s="503">
        <f t="shared" si="0"/>
        <v>598468193.12000012</v>
      </c>
      <c r="H50" s="503">
        <f t="shared" si="0"/>
        <v>487768736.50274318</v>
      </c>
    </row>
    <row r="52" spans="1:8">
      <c r="F52" s="523"/>
    </row>
    <row r="53" spans="1:8" ht="45" customHeight="1">
      <c r="A53" s="478" t="s">
        <v>903</v>
      </c>
      <c r="B53" s="479"/>
      <c r="C53" s="479"/>
      <c r="D53" s="479"/>
      <c r="E53" s="479"/>
      <c r="F53" s="479"/>
      <c r="G53" s="479"/>
      <c r="H53" s="480"/>
    </row>
    <row r="55" spans="1:8">
      <c r="A55" s="482" t="s">
        <v>371</v>
      </c>
      <c r="B55" s="483"/>
      <c r="C55" s="478" t="s">
        <v>790</v>
      </c>
      <c r="D55" s="479"/>
      <c r="E55" s="479"/>
      <c r="F55" s="479"/>
      <c r="G55" s="480"/>
      <c r="H55" s="484" t="s">
        <v>791</v>
      </c>
    </row>
    <row r="56" spans="1:8" ht="20.399999999999999">
      <c r="A56" s="485"/>
      <c r="B56" s="486"/>
      <c r="C56" s="487" t="s">
        <v>792</v>
      </c>
      <c r="D56" s="487" t="s">
        <v>793</v>
      </c>
      <c r="E56" s="487" t="s">
        <v>763</v>
      </c>
      <c r="F56" s="487" t="s">
        <v>764</v>
      </c>
      <c r="G56" s="487" t="s">
        <v>794</v>
      </c>
      <c r="H56" s="488"/>
    </row>
    <row r="57" spans="1:8">
      <c r="A57" s="489"/>
      <c r="B57" s="490"/>
      <c r="C57" s="491">
        <v>1</v>
      </c>
      <c r="D57" s="491">
        <v>2</v>
      </c>
      <c r="E57" s="491" t="s">
        <v>795</v>
      </c>
      <c r="F57" s="491">
        <v>4</v>
      </c>
      <c r="G57" s="491">
        <v>5</v>
      </c>
      <c r="H57" s="491" t="s">
        <v>796</v>
      </c>
    </row>
    <row r="58" spans="1:8">
      <c r="A58" s="513"/>
      <c r="B58" s="524"/>
      <c r="C58" s="525"/>
      <c r="D58" s="525"/>
      <c r="E58" s="525"/>
      <c r="F58" s="525"/>
      <c r="G58" s="525"/>
      <c r="H58" s="525"/>
    </row>
    <row r="59" spans="1:8">
      <c r="A59" s="516" t="s">
        <v>904</v>
      </c>
      <c r="B59" s="526"/>
      <c r="C59" s="527"/>
      <c r="D59" s="527"/>
      <c r="E59" s="527"/>
      <c r="F59" s="527"/>
      <c r="G59" s="527"/>
      <c r="H59" s="527"/>
    </row>
    <row r="60" spans="1:8">
      <c r="A60" s="516" t="s">
        <v>905</v>
      </c>
      <c r="B60" s="526"/>
      <c r="C60" s="527"/>
      <c r="D60" s="527"/>
      <c r="E60" s="527"/>
      <c r="F60" s="527"/>
      <c r="G60" s="527"/>
      <c r="H60" s="527"/>
    </row>
    <row r="61" spans="1:8">
      <c r="A61" s="516" t="s">
        <v>906</v>
      </c>
      <c r="B61" s="526"/>
      <c r="C61" s="527"/>
      <c r="D61" s="527"/>
      <c r="E61" s="527"/>
      <c r="F61" s="527"/>
      <c r="G61" s="527"/>
      <c r="H61" s="527"/>
    </row>
    <row r="62" spans="1:8">
      <c r="A62" s="516" t="s">
        <v>907</v>
      </c>
      <c r="B62" s="526"/>
      <c r="C62" s="528">
        <v>490291587.08274311</v>
      </c>
      <c r="D62" s="528">
        <v>608000664.56999993</v>
      </c>
      <c r="E62" s="528">
        <v>1098292251.6527431</v>
      </c>
      <c r="F62" s="528">
        <v>610523515.14999998</v>
      </c>
      <c r="G62" s="528">
        <v>598468193.12</v>
      </c>
      <c r="H62" s="528">
        <v>487768736.50274307</v>
      </c>
    </row>
    <row r="63" spans="1:8">
      <c r="A63" s="516"/>
      <c r="B63" s="526"/>
      <c r="C63" s="529"/>
      <c r="D63" s="529"/>
      <c r="E63" s="529"/>
      <c r="F63" s="529"/>
      <c r="G63" s="529"/>
      <c r="H63" s="529"/>
    </row>
    <row r="64" spans="1:8">
      <c r="A64" s="521"/>
      <c r="B64" s="522" t="s">
        <v>812</v>
      </c>
      <c r="C64" s="503">
        <f t="shared" ref="C64:H64" si="1">SUM(C59:C62)</f>
        <v>490291587.08274311</v>
      </c>
      <c r="D64" s="503">
        <f t="shared" si="1"/>
        <v>608000664.56999993</v>
      </c>
      <c r="E64" s="503">
        <f t="shared" si="1"/>
        <v>1098292251.6527431</v>
      </c>
      <c r="F64" s="503">
        <f t="shared" si="1"/>
        <v>610523515.14999998</v>
      </c>
      <c r="G64" s="503">
        <f t="shared" si="1"/>
        <v>598468193.12</v>
      </c>
      <c r="H64" s="503">
        <f t="shared" si="1"/>
        <v>487768736.50274307</v>
      </c>
    </row>
    <row r="67" spans="1:8" ht="45" customHeight="1">
      <c r="A67" s="478" t="s">
        <v>908</v>
      </c>
      <c r="B67" s="479"/>
      <c r="C67" s="479"/>
      <c r="D67" s="479"/>
      <c r="E67" s="479"/>
      <c r="F67" s="479"/>
      <c r="G67" s="479"/>
      <c r="H67" s="480"/>
    </row>
    <row r="68" spans="1:8">
      <c r="A68" s="482" t="s">
        <v>371</v>
      </c>
      <c r="B68" s="483"/>
      <c r="C68" s="478" t="s">
        <v>790</v>
      </c>
      <c r="D68" s="479"/>
      <c r="E68" s="479"/>
      <c r="F68" s="479"/>
      <c r="G68" s="480"/>
      <c r="H68" s="484" t="s">
        <v>791</v>
      </c>
    </row>
    <row r="69" spans="1:8" ht="20.399999999999999">
      <c r="A69" s="485"/>
      <c r="B69" s="486"/>
      <c r="C69" s="487" t="s">
        <v>792</v>
      </c>
      <c r="D69" s="487" t="s">
        <v>793</v>
      </c>
      <c r="E69" s="487" t="s">
        <v>763</v>
      </c>
      <c r="F69" s="487" t="s">
        <v>764</v>
      </c>
      <c r="G69" s="487" t="s">
        <v>794</v>
      </c>
      <c r="H69" s="488"/>
    </row>
    <row r="70" spans="1:8">
      <c r="A70" s="489"/>
      <c r="B70" s="490"/>
      <c r="C70" s="491">
        <v>1</v>
      </c>
      <c r="D70" s="491">
        <v>2</v>
      </c>
      <c r="E70" s="491" t="s">
        <v>795</v>
      </c>
      <c r="F70" s="491">
        <v>4</v>
      </c>
      <c r="G70" s="491">
        <v>5</v>
      </c>
      <c r="H70" s="491" t="s">
        <v>796</v>
      </c>
    </row>
    <row r="71" spans="1:8">
      <c r="A71" s="513"/>
      <c r="B71" s="524"/>
      <c r="C71" s="525"/>
      <c r="D71" s="525"/>
      <c r="E71" s="525"/>
      <c r="F71" s="525"/>
      <c r="G71" s="525"/>
      <c r="H71" s="525"/>
    </row>
    <row r="72" spans="1:8" ht="20.399999999999999">
      <c r="A72" s="516"/>
      <c r="B72" s="530" t="s">
        <v>909</v>
      </c>
      <c r="C72" s="531">
        <v>490291587.08274311</v>
      </c>
      <c r="D72" s="531">
        <v>608000664.56999993</v>
      </c>
      <c r="E72" s="531">
        <v>1098292251.6527431</v>
      </c>
      <c r="F72" s="531">
        <v>610523515.14999998</v>
      </c>
      <c r="G72" s="531">
        <v>598468193.12</v>
      </c>
      <c r="H72" s="531">
        <v>487768736.50274307</v>
      </c>
    </row>
    <row r="73" spans="1:8">
      <c r="A73" s="516"/>
      <c r="B73" s="530"/>
      <c r="C73" s="527"/>
      <c r="D73" s="527"/>
      <c r="E73" s="527"/>
      <c r="F73" s="527"/>
      <c r="G73" s="527"/>
      <c r="H73" s="527"/>
    </row>
    <row r="74" spans="1:8">
      <c r="A74" s="516"/>
      <c r="B74" s="530" t="s">
        <v>910</v>
      </c>
      <c r="C74" s="527"/>
      <c r="D74" s="527"/>
      <c r="E74" s="527"/>
      <c r="F74" s="527"/>
      <c r="G74" s="527"/>
      <c r="H74" s="527"/>
    </row>
    <row r="75" spans="1:8">
      <c r="A75" s="516"/>
      <c r="B75" s="530"/>
      <c r="C75" s="527"/>
      <c r="D75" s="527"/>
      <c r="E75" s="527"/>
      <c r="F75" s="527"/>
      <c r="G75" s="527"/>
      <c r="H75" s="527"/>
    </row>
    <row r="76" spans="1:8" ht="20.399999999999999">
      <c r="A76" s="516"/>
      <c r="B76" s="530" t="s">
        <v>911</v>
      </c>
      <c r="C76" s="527"/>
      <c r="D76" s="527"/>
      <c r="E76" s="527"/>
      <c r="F76" s="527"/>
      <c r="G76" s="527"/>
      <c r="H76" s="527"/>
    </row>
    <row r="77" spans="1:8">
      <c r="A77" s="516"/>
      <c r="B77" s="530"/>
      <c r="C77" s="527"/>
      <c r="D77" s="527"/>
      <c r="E77" s="527"/>
      <c r="F77" s="527"/>
      <c r="G77" s="527"/>
      <c r="H77" s="527"/>
    </row>
    <row r="78" spans="1:8" ht="20.399999999999999">
      <c r="A78" s="516"/>
      <c r="B78" s="530" t="s">
        <v>912</v>
      </c>
      <c r="C78" s="527"/>
      <c r="D78" s="527"/>
      <c r="E78" s="527"/>
      <c r="F78" s="527"/>
      <c r="G78" s="527"/>
      <c r="H78" s="527"/>
    </row>
    <row r="79" spans="1:8">
      <c r="A79" s="516"/>
      <c r="B79" s="530"/>
      <c r="C79" s="527"/>
      <c r="D79" s="527"/>
      <c r="E79" s="527"/>
      <c r="F79" s="527"/>
      <c r="G79" s="527"/>
      <c r="H79" s="527"/>
    </row>
    <row r="80" spans="1:8" ht="20.399999999999999">
      <c r="A80" s="516"/>
      <c r="B80" s="530" t="s">
        <v>913</v>
      </c>
      <c r="C80" s="527"/>
      <c r="D80" s="527"/>
      <c r="E80" s="527"/>
      <c r="F80" s="527"/>
      <c r="G80" s="527"/>
      <c r="H80" s="527"/>
    </row>
    <row r="81" spans="1:8">
      <c r="A81" s="516"/>
      <c r="B81" s="530"/>
      <c r="C81" s="527"/>
      <c r="D81" s="527"/>
      <c r="E81" s="527"/>
      <c r="F81" s="527"/>
      <c r="G81" s="527"/>
      <c r="H81" s="527"/>
    </row>
    <row r="82" spans="1:8" ht="20.399999999999999">
      <c r="A82" s="516"/>
      <c r="B82" s="530" t="s">
        <v>914</v>
      </c>
      <c r="C82" s="527"/>
      <c r="D82" s="527"/>
      <c r="E82" s="527"/>
      <c r="F82" s="527"/>
      <c r="G82" s="527"/>
      <c r="H82" s="527"/>
    </row>
    <row r="83" spans="1:8">
      <c r="A83" s="516"/>
      <c r="B83" s="530"/>
      <c r="C83" s="527"/>
      <c r="D83" s="527"/>
      <c r="E83" s="527"/>
      <c r="F83" s="527"/>
      <c r="G83" s="527"/>
      <c r="H83" s="527"/>
    </row>
    <row r="84" spans="1:8" ht="20.399999999999999">
      <c r="A84" s="516"/>
      <c r="B84" s="530" t="s">
        <v>915</v>
      </c>
      <c r="C84" s="527"/>
      <c r="D84" s="527"/>
      <c r="E84" s="527"/>
      <c r="F84" s="527"/>
      <c r="G84" s="527"/>
      <c r="H84" s="527"/>
    </row>
    <row r="85" spans="1:8">
      <c r="A85" s="532"/>
      <c r="B85" s="533"/>
      <c r="C85" s="529"/>
      <c r="D85" s="529"/>
      <c r="E85" s="529"/>
      <c r="F85" s="529"/>
      <c r="G85" s="529"/>
      <c r="H85" s="529"/>
    </row>
    <row r="86" spans="1:8">
      <c r="A86" s="521"/>
      <c r="B86" s="522" t="s">
        <v>812</v>
      </c>
      <c r="C86" s="503">
        <f t="shared" ref="C86:H86" si="2">SUM(C72:C85)</f>
        <v>490291587.08274311</v>
      </c>
      <c r="D86" s="503">
        <f t="shared" si="2"/>
        <v>608000664.56999993</v>
      </c>
      <c r="E86" s="503">
        <f t="shared" si="2"/>
        <v>1098292251.6527431</v>
      </c>
      <c r="F86" s="503">
        <f t="shared" si="2"/>
        <v>610523515.14999998</v>
      </c>
      <c r="G86" s="503">
        <f t="shared" si="2"/>
        <v>598468193.12</v>
      </c>
      <c r="H86" s="503">
        <f t="shared" si="2"/>
        <v>487768736.50274307</v>
      </c>
    </row>
    <row r="89" spans="1:8">
      <c r="A89" s="481" t="s">
        <v>449</v>
      </c>
    </row>
    <row r="92" spans="1:8">
      <c r="B92" s="481" t="s">
        <v>450</v>
      </c>
      <c r="D92" s="481" t="s">
        <v>450</v>
      </c>
    </row>
    <row r="94" spans="1:8">
      <c r="B94" s="481" t="s">
        <v>678</v>
      </c>
      <c r="D94" s="481" t="s">
        <v>679</v>
      </c>
    </row>
    <row r="95" spans="1:8">
      <c r="B95" s="481" t="s">
        <v>453</v>
      </c>
      <c r="D95" s="481" t="s">
        <v>454</v>
      </c>
    </row>
    <row r="96" spans="1:8">
      <c r="B96" s="481" t="s">
        <v>455</v>
      </c>
      <c r="D96" s="481" t="s">
        <v>601</v>
      </c>
    </row>
    <row r="100" spans="2:2">
      <c r="B100" s="481" t="s">
        <v>456</v>
      </c>
    </row>
    <row r="102" spans="2:2">
      <c r="B102" s="481" t="s">
        <v>678</v>
      </c>
    </row>
    <row r="103" spans="2:2">
      <c r="B103" s="481" t="s">
        <v>460</v>
      </c>
    </row>
    <row r="104" spans="2:2">
      <c r="B104" s="481" t="s">
        <v>813</v>
      </c>
    </row>
  </sheetData>
  <sheetProtection formatCells="0" formatColumns="0" formatRows="0" insertRows="0" deleteRows="0" autoFilter="0"/>
  <mergeCells count="12">
    <mergeCell ref="A67:H67"/>
    <mergeCell ref="A68:B70"/>
    <mergeCell ref="C68:G68"/>
    <mergeCell ref="H68:H69"/>
    <mergeCell ref="A1:H1"/>
    <mergeCell ref="A3:B5"/>
    <mergeCell ref="C3:G3"/>
    <mergeCell ref="H3:H4"/>
    <mergeCell ref="A53:H53"/>
    <mergeCell ref="A55:B57"/>
    <mergeCell ref="C55:G55"/>
    <mergeCell ref="H55:H56"/>
  </mergeCells>
  <printOptions horizontalCentered="1"/>
  <pageMargins left="0.7" right="0.7" top="0.75" bottom="0.75" header="0.3" footer="0.3"/>
  <pageSetup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workbookViewId="0">
      <selection activeCell="C20" sqref="C20"/>
    </sheetView>
  </sheetViews>
  <sheetFormatPr baseColWidth="10" defaultColWidth="9.33203125" defaultRowHeight="10.199999999999999"/>
  <cols>
    <col min="1" max="1" width="3.77734375" style="534" customWidth="1"/>
    <col min="2" max="2" width="51.21875" style="534" customWidth="1"/>
    <col min="3" max="8" width="14.21875" style="534" customWidth="1"/>
    <col min="9" max="16384" width="9.33203125" style="534"/>
  </cols>
  <sheetData>
    <row r="1" spans="1:8" ht="50.1" customHeight="1">
      <c r="A1" s="478" t="s">
        <v>916</v>
      </c>
      <c r="B1" s="479"/>
      <c r="C1" s="479"/>
      <c r="D1" s="479"/>
      <c r="E1" s="479"/>
      <c r="F1" s="479"/>
      <c r="G1" s="479"/>
      <c r="H1" s="480"/>
    </row>
    <row r="2" spans="1:8">
      <c r="A2" s="482" t="s">
        <v>371</v>
      </c>
      <c r="B2" s="483"/>
      <c r="C2" s="478" t="s">
        <v>790</v>
      </c>
      <c r="D2" s="479"/>
      <c r="E2" s="479"/>
      <c r="F2" s="479"/>
      <c r="G2" s="480"/>
      <c r="H2" s="484" t="s">
        <v>791</v>
      </c>
    </row>
    <row r="3" spans="1:8" ht="24.9" customHeight="1">
      <c r="A3" s="485"/>
      <c r="B3" s="486"/>
      <c r="C3" s="487" t="s">
        <v>792</v>
      </c>
      <c r="D3" s="487" t="s">
        <v>793</v>
      </c>
      <c r="E3" s="487" t="s">
        <v>763</v>
      </c>
      <c r="F3" s="487" t="s">
        <v>764</v>
      </c>
      <c r="G3" s="487" t="s">
        <v>794</v>
      </c>
      <c r="H3" s="488"/>
    </row>
    <row r="4" spans="1:8">
      <c r="A4" s="489"/>
      <c r="B4" s="490"/>
      <c r="C4" s="491">
        <v>1</v>
      </c>
      <c r="D4" s="491">
        <v>2</v>
      </c>
      <c r="E4" s="491" t="s">
        <v>795</v>
      </c>
      <c r="F4" s="491">
        <v>4</v>
      </c>
      <c r="G4" s="491">
        <v>5</v>
      </c>
      <c r="H4" s="491" t="s">
        <v>796</v>
      </c>
    </row>
    <row r="5" spans="1:8">
      <c r="A5" s="535"/>
      <c r="B5" s="536"/>
      <c r="C5" s="537"/>
      <c r="D5" s="537"/>
      <c r="E5" s="537"/>
      <c r="F5" s="537"/>
      <c r="G5" s="537"/>
      <c r="H5" s="537"/>
    </row>
    <row r="6" spans="1:8">
      <c r="A6" s="538" t="s">
        <v>917</v>
      </c>
      <c r="B6" s="539"/>
      <c r="C6" s="498">
        <f t="shared" ref="C6:H6" si="0">SUM(C7:C14)</f>
        <v>0</v>
      </c>
      <c r="D6" s="498">
        <f t="shared" si="0"/>
        <v>0</v>
      </c>
      <c r="E6" s="498">
        <f t="shared" si="0"/>
        <v>0</v>
      </c>
      <c r="F6" s="498">
        <f t="shared" si="0"/>
        <v>0</v>
      </c>
      <c r="G6" s="498">
        <f t="shared" si="0"/>
        <v>0</v>
      </c>
      <c r="H6" s="498">
        <f t="shared" si="0"/>
        <v>0</v>
      </c>
    </row>
    <row r="7" spans="1:8">
      <c r="A7" s="540"/>
      <c r="B7" s="541" t="s">
        <v>918</v>
      </c>
      <c r="C7" s="497"/>
      <c r="D7" s="497"/>
      <c r="E7" s="497"/>
      <c r="F7" s="497"/>
      <c r="G7" s="497"/>
      <c r="H7" s="497"/>
    </row>
    <row r="8" spans="1:8">
      <c r="A8" s="540"/>
      <c r="B8" s="541" t="s">
        <v>919</v>
      </c>
      <c r="C8" s="497"/>
      <c r="D8" s="497"/>
      <c r="E8" s="497"/>
      <c r="F8" s="497"/>
      <c r="G8" s="497"/>
      <c r="H8" s="497"/>
    </row>
    <row r="9" spans="1:8">
      <c r="A9" s="540"/>
      <c r="B9" s="541" t="s">
        <v>920</v>
      </c>
      <c r="C9" s="497"/>
      <c r="D9" s="497"/>
      <c r="E9" s="497"/>
      <c r="F9" s="497"/>
      <c r="G9" s="497"/>
      <c r="H9" s="497"/>
    </row>
    <row r="10" spans="1:8">
      <c r="A10" s="540"/>
      <c r="B10" s="541" t="s">
        <v>921</v>
      </c>
      <c r="C10" s="497"/>
      <c r="D10" s="497"/>
      <c r="E10" s="497"/>
      <c r="F10" s="497"/>
      <c r="G10" s="497"/>
      <c r="H10" s="497"/>
    </row>
    <row r="11" spans="1:8">
      <c r="A11" s="540"/>
      <c r="B11" s="541" t="s">
        <v>922</v>
      </c>
      <c r="C11" s="497"/>
      <c r="D11" s="497"/>
      <c r="E11" s="497"/>
      <c r="F11" s="497"/>
      <c r="G11" s="497"/>
      <c r="H11" s="497"/>
    </row>
    <row r="12" spans="1:8">
      <c r="A12" s="540"/>
      <c r="B12" s="541" t="s">
        <v>923</v>
      </c>
      <c r="C12" s="497"/>
      <c r="D12" s="497"/>
      <c r="E12" s="497"/>
      <c r="F12" s="497"/>
      <c r="G12" s="497"/>
      <c r="H12" s="497"/>
    </row>
    <row r="13" spans="1:8">
      <c r="A13" s="540"/>
      <c r="B13" s="541" t="s">
        <v>924</v>
      </c>
      <c r="C13" s="497"/>
      <c r="D13" s="497"/>
      <c r="E13" s="497"/>
      <c r="F13" s="497"/>
      <c r="G13" s="497"/>
      <c r="H13" s="497"/>
    </row>
    <row r="14" spans="1:8">
      <c r="A14" s="540"/>
      <c r="B14" s="541" t="s">
        <v>97</v>
      </c>
      <c r="C14" s="497"/>
      <c r="D14" s="497"/>
      <c r="E14" s="497"/>
      <c r="F14" s="497"/>
      <c r="G14" s="497"/>
      <c r="H14" s="497"/>
    </row>
    <row r="15" spans="1:8">
      <c r="A15" s="542"/>
      <c r="B15" s="541"/>
      <c r="C15" s="497"/>
      <c r="D15" s="497"/>
      <c r="E15" s="497"/>
      <c r="F15" s="497"/>
      <c r="G15" s="497"/>
      <c r="H15" s="497"/>
    </row>
    <row r="16" spans="1:8">
      <c r="A16" s="538" t="s">
        <v>925</v>
      </c>
      <c r="B16" s="543"/>
      <c r="C16" s="498">
        <f>SUM(C17:C23)</f>
        <v>490291587.08274311</v>
      </c>
      <c r="D16" s="498">
        <f t="shared" ref="D16:H16" si="1">SUM(D17:D23)</f>
        <v>608000664.56999993</v>
      </c>
      <c r="E16" s="498">
        <f t="shared" si="1"/>
        <v>1098292251.6527431</v>
      </c>
      <c r="F16" s="498">
        <f t="shared" si="1"/>
        <v>610523515.14999998</v>
      </c>
      <c r="G16" s="498">
        <f t="shared" si="1"/>
        <v>598468193.12</v>
      </c>
      <c r="H16" s="498">
        <f t="shared" si="1"/>
        <v>487768736.50274307</v>
      </c>
    </row>
    <row r="17" spans="1:8">
      <c r="A17" s="540"/>
      <c r="B17" s="541" t="s">
        <v>926</v>
      </c>
      <c r="C17" s="497"/>
      <c r="D17" s="497"/>
      <c r="E17" s="497"/>
      <c r="F17" s="497"/>
      <c r="G17" s="497"/>
      <c r="H17" s="497"/>
    </row>
    <row r="18" spans="1:8">
      <c r="A18" s="540"/>
      <c r="B18" s="541" t="s">
        <v>927</v>
      </c>
      <c r="C18" s="528">
        <v>490291587.08274311</v>
      </c>
      <c r="D18" s="528">
        <v>608000664.56999993</v>
      </c>
      <c r="E18" s="528">
        <v>1098292251.6527431</v>
      </c>
      <c r="F18" s="528">
        <v>610523515.14999998</v>
      </c>
      <c r="G18" s="528">
        <v>598468193.12</v>
      </c>
      <c r="H18" s="528">
        <v>487768736.50274307</v>
      </c>
    </row>
    <row r="19" spans="1:8">
      <c r="A19" s="540"/>
      <c r="B19" s="541" t="s">
        <v>928</v>
      </c>
      <c r="C19" s="497"/>
      <c r="D19" s="497"/>
      <c r="E19" s="497"/>
      <c r="F19" s="497"/>
      <c r="G19" s="497"/>
      <c r="H19" s="497"/>
    </row>
    <row r="20" spans="1:8">
      <c r="A20" s="540"/>
      <c r="B20" s="541" t="s">
        <v>929</v>
      </c>
      <c r="C20" s="497"/>
      <c r="D20" s="497"/>
      <c r="E20" s="497"/>
      <c r="F20" s="497"/>
      <c r="G20" s="497"/>
      <c r="H20" s="497"/>
    </row>
    <row r="21" spans="1:8">
      <c r="A21" s="540"/>
      <c r="B21" s="541" t="s">
        <v>930</v>
      </c>
      <c r="C21" s="497"/>
      <c r="D21" s="497"/>
      <c r="E21" s="497"/>
      <c r="F21" s="497"/>
      <c r="G21" s="497"/>
      <c r="H21" s="497"/>
    </row>
    <row r="22" spans="1:8">
      <c r="A22" s="540"/>
      <c r="B22" s="541" t="s">
        <v>931</v>
      </c>
      <c r="C22" s="497"/>
      <c r="D22" s="497"/>
      <c r="E22" s="497"/>
      <c r="F22" s="497"/>
      <c r="G22" s="497"/>
      <c r="H22" s="497"/>
    </row>
    <row r="23" spans="1:8">
      <c r="A23" s="540"/>
      <c r="B23" s="541" t="s">
        <v>932</v>
      </c>
      <c r="C23" s="497"/>
      <c r="D23" s="497"/>
      <c r="E23" s="497"/>
      <c r="F23" s="497"/>
      <c r="G23" s="497"/>
      <c r="H23" s="497"/>
    </row>
    <row r="24" spans="1:8">
      <c r="A24" s="542"/>
      <c r="B24" s="541"/>
      <c r="C24" s="497"/>
      <c r="D24" s="497"/>
      <c r="E24" s="497"/>
      <c r="F24" s="497"/>
      <c r="G24" s="497"/>
      <c r="H24" s="497"/>
    </row>
    <row r="25" spans="1:8">
      <c r="A25" s="538" t="s">
        <v>933</v>
      </c>
      <c r="B25" s="543"/>
      <c r="C25" s="498">
        <f t="shared" ref="C25:H25" si="2">SUM(C26:C34)</f>
        <v>0</v>
      </c>
      <c r="D25" s="498">
        <f t="shared" si="2"/>
        <v>0</v>
      </c>
      <c r="E25" s="498">
        <f t="shared" si="2"/>
        <v>0</v>
      </c>
      <c r="F25" s="498">
        <f t="shared" si="2"/>
        <v>0</v>
      </c>
      <c r="G25" s="498">
        <f t="shared" si="2"/>
        <v>0</v>
      </c>
      <c r="H25" s="498">
        <f t="shared" si="2"/>
        <v>0</v>
      </c>
    </row>
    <row r="26" spans="1:8">
      <c r="A26" s="540"/>
      <c r="B26" s="541" t="s">
        <v>934</v>
      </c>
      <c r="C26" s="497"/>
      <c r="D26" s="497"/>
      <c r="E26" s="497"/>
      <c r="F26" s="497"/>
      <c r="G26" s="497"/>
      <c r="H26" s="497"/>
    </row>
    <row r="27" spans="1:8">
      <c r="A27" s="540"/>
      <c r="B27" s="541" t="s">
        <v>935</v>
      </c>
      <c r="C27" s="497"/>
      <c r="D27" s="497"/>
      <c r="E27" s="497"/>
      <c r="F27" s="497"/>
      <c r="G27" s="497"/>
      <c r="H27" s="497"/>
    </row>
    <row r="28" spans="1:8">
      <c r="A28" s="540"/>
      <c r="B28" s="541" t="s">
        <v>936</v>
      </c>
      <c r="C28" s="497"/>
      <c r="D28" s="497"/>
      <c r="E28" s="497"/>
      <c r="F28" s="497"/>
      <c r="G28" s="497"/>
      <c r="H28" s="497"/>
    </row>
    <row r="29" spans="1:8">
      <c r="A29" s="540"/>
      <c r="B29" s="541" t="s">
        <v>937</v>
      </c>
      <c r="C29" s="497"/>
      <c r="D29" s="497"/>
      <c r="E29" s="497"/>
      <c r="F29" s="497"/>
      <c r="G29" s="497"/>
      <c r="H29" s="497"/>
    </row>
    <row r="30" spans="1:8">
      <c r="A30" s="540"/>
      <c r="B30" s="541" t="s">
        <v>938</v>
      </c>
      <c r="C30" s="497"/>
      <c r="D30" s="497"/>
      <c r="E30" s="497"/>
      <c r="F30" s="497"/>
      <c r="G30" s="497"/>
      <c r="H30" s="497"/>
    </row>
    <row r="31" spans="1:8">
      <c r="A31" s="540"/>
      <c r="B31" s="541" t="s">
        <v>939</v>
      </c>
      <c r="C31" s="497"/>
      <c r="D31" s="497"/>
      <c r="E31" s="497"/>
      <c r="F31" s="497"/>
      <c r="G31" s="497"/>
      <c r="H31" s="497"/>
    </row>
    <row r="32" spans="1:8">
      <c r="A32" s="540"/>
      <c r="B32" s="541" t="s">
        <v>940</v>
      </c>
      <c r="C32" s="497"/>
      <c r="D32" s="497"/>
      <c r="E32" s="497"/>
      <c r="F32" s="497"/>
      <c r="G32" s="497"/>
      <c r="H32" s="497"/>
    </row>
    <row r="33" spans="1:8">
      <c r="A33" s="540"/>
      <c r="B33" s="541" t="s">
        <v>941</v>
      </c>
      <c r="C33" s="497"/>
      <c r="D33" s="497"/>
      <c r="E33" s="497"/>
      <c r="F33" s="497"/>
      <c r="G33" s="497"/>
      <c r="H33" s="497"/>
    </row>
    <row r="34" spans="1:8">
      <c r="A34" s="540"/>
      <c r="B34" s="541" t="s">
        <v>942</v>
      </c>
      <c r="C34" s="497"/>
      <c r="D34" s="497"/>
      <c r="E34" s="497"/>
      <c r="F34" s="497"/>
      <c r="G34" s="497"/>
      <c r="H34" s="497"/>
    </row>
    <row r="35" spans="1:8">
      <c r="A35" s="542"/>
      <c r="B35" s="541"/>
      <c r="C35" s="497"/>
      <c r="D35" s="497"/>
      <c r="E35" s="497"/>
      <c r="F35" s="497"/>
      <c r="G35" s="497"/>
      <c r="H35" s="497"/>
    </row>
    <row r="36" spans="1:8">
      <c r="A36" s="538" t="s">
        <v>943</v>
      </c>
      <c r="B36" s="543"/>
      <c r="C36" s="498">
        <f t="shared" ref="C36:H36" si="3">SUM(C37:C40)</f>
        <v>0</v>
      </c>
      <c r="D36" s="498">
        <f t="shared" si="3"/>
        <v>0</v>
      </c>
      <c r="E36" s="498">
        <f t="shared" si="3"/>
        <v>0</v>
      </c>
      <c r="F36" s="498">
        <f t="shared" si="3"/>
        <v>0</v>
      </c>
      <c r="G36" s="498">
        <f t="shared" si="3"/>
        <v>0</v>
      </c>
      <c r="H36" s="498">
        <f t="shared" si="3"/>
        <v>0</v>
      </c>
    </row>
    <row r="37" spans="1:8">
      <c r="A37" s="540"/>
      <c r="B37" s="541" t="s">
        <v>944</v>
      </c>
      <c r="C37" s="497"/>
      <c r="D37" s="497"/>
      <c r="E37" s="497"/>
      <c r="F37" s="497"/>
      <c r="G37" s="497"/>
      <c r="H37" s="497"/>
    </row>
    <row r="38" spans="1:8" ht="20.399999999999999">
      <c r="A38" s="540"/>
      <c r="B38" s="541" t="s">
        <v>945</v>
      </c>
      <c r="C38" s="497"/>
      <c r="D38" s="497"/>
      <c r="E38" s="497"/>
      <c r="F38" s="497"/>
      <c r="G38" s="497"/>
      <c r="H38" s="497"/>
    </row>
    <row r="39" spans="1:8">
      <c r="A39" s="540"/>
      <c r="B39" s="541" t="s">
        <v>946</v>
      </c>
      <c r="C39" s="497"/>
      <c r="D39" s="497"/>
      <c r="E39" s="497"/>
      <c r="F39" s="497"/>
      <c r="G39" s="497"/>
      <c r="H39" s="497"/>
    </row>
    <row r="40" spans="1:8">
      <c r="A40" s="540"/>
      <c r="B40" s="541" t="s">
        <v>947</v>
      </c>
      <c r="C40" s="497"/>
      <c r="D40" s="497"/>
      <c r="E40" s="497"/>
      <c r="F40" s="497"/>
      <c r="G40" s="497"/>
      <c r="H40" s="497"/>
    </row>
    <row r="41" spans="1:8">
      <c r="A41" s="542"/>
      <c r="B41" s="541"/>
      <c r="C41" s="497"/>
      <c r="D41" s="497"/>
      <c r="E41" s="497"/>
      <c r="F41" s="497"/>
      <c r="G41" s="497"/>
      <c r="H41" s="497"/>
    </row>
    <row r="42" spans="1:8">
      <c r="A42" s="544"/>
      <c r="B42" s="522" t="s">
        <v>812</v>
      </c>
      <c r="C42" s="503">
        <f t="shared" ref="C42:H42" si="4">C6+C16+C25+C36</f>
        <v>490291587.08274311</v>
      </c>
      <c r="D42" s="503">
        <f t="shared" si="4"/>
        <v>608000664.56999993</v>
      </c>
      <c r="E42" s="503">
        <f t="shared" si="4"/>
        <v>1098292251.6527431</v>
      </c>
      <c r="F42" s="503">
        <f t="shared" si="4"/>
        <v>610523515.14999998</v>
      </c>
      <c r="G42" s="503">
        <f t="shared" si="4"/>
        <v>598468193.12</v>
      </c>
      <c r="H42" s="503">
        <f t="shared" si="4"/>
        <v>487768736.50274307</v>
      </c>
    </row>
    <row r="43" spans="1:8">
      <c r="A43" s="545"/>
      <c r="B43" s="545"/>
      <c r="C43" s="545"/>
      <c r="D43" s="545"/>
      <c r="E43" s="545"/>
      <c r="F43" s="545"/>
      <c r="G43" s="545"/>
      <c r="H43" s="545"/>
    </row>
    <row r="44" spans="1:8">
      <c r="A44" s="545"/>
      <c r="B44" s="545"/>
      <c r="C44" s="545"/>
      <c r="D44" s="545"/>
      <c r="E44" s="545"/>
      <c r="F44" s="545"/>
      <c r="G44" s="545"/>
      <c r="H44" s="545"/>
    </row>
    <row r="45" spans="1:8">
      <c r="A45" s="481" t="s">
        <v>449</v>
      </c>
      <c r="B45" s="481"/>
      <c r="C45" s="481"/>
      <c r="D45" s="481"/>
      <c r="E45" s="481"/>
      <c r="F45" s="545"/>
      <c r="G45" s="545"/>
      <c r="H45" s="545"/>
    </row>
    <row r="46" spans="1:8">
      <c r="A46" s="481"/>
      <c r="B46" s="481"/>
      <c r="C46" s="481"/>
      <c r="D46" s="481"/>
      <c r="E46" s="481"/>
    </row>
    <row r="47" spans="1:8">
      <c r="A47" s="481"/>
      <c r="B47" s="481"/>
      <c r="C47" s="481"/>
      <c r="D47" s="481"/>
      <c r="E47" s="481"/>
    </row>
    <row r="48" spans="1:8">
      <c r="A48" s="481"/>
      <c r="B48" s="481" t="s">
        <v>450</v>
      </c>
      <c r="C48" s="481"/>
      <c r="D48" s="481" t="s">
        <v>450</v>
      </c>
      <c r="E48" s="481"/>
    </row>
    <row r="49" spans="1:5">
      <c r="A49" s="481"/>
      <c r="B49" s="481"/>
      <c r="C49" s="481"/>
      <c r="D49" s="481"/>
      <c r="E49" s="481"/>
    </row>
    <row r="50" spans="1:5">
      <c r="A50" s="481"/>
      <c r="B50" s="481" t="s">
        <v>678</v>
      </c>
      <c r="C50" s="481"/>
      <c r="D50" s="481" t="s">
        <v>679</v>
      </c>
      <c r="E50" s="481"/>
    </row>
    <row r="51" spans="1:5">
      <c r="A51" s="481"/>
      <c r="B51" s="481" t="s">
        <v>453</v>
      </c>
      <c r="C51" s="481"/>
      <c r="D51" s="481" t="s">
        <v>454</v>
      </c>
      <c r="E51" s="481"/>
    </row>
    <row r="52" spans="1:5">
      <c r="A52" s="481"/>
      <c r="B52" s="481" t="s">
        <v>455</v>
      </c>
      <c r="C52" s="481"/>
      <c r="D52" s="481" t="s">
        <v>601</v>
      </c>
      <c r="E52" s="481"/>
    </row>
    <row r="53" spans="1:5">
      <c r="A53" s="481"/>
      <c r="B53" s="481"/>
      <c r="C53" s="481"/>
      <c r="D53" s="481"/>
      <c r="E53" s="481"/>
    </row>
    <row r="54" spans="1:5">
      <c r="A54" s="481"/>
      <c r="B54" s="481"/>
      <c r="C54" s="481"/>
      <c r="D54" s="481"/>
      <c r="E54" s="481"/>
    </row>
    <row r="55" spans="1:5">
      <c r="A55" s="481"/>
      <c r="B55" s="481"/>
      <c r="C55" s="481"/>
      <c r="D55" s="481"/>
      <c r="E55" s="481"/>
    </row>
    <row r="56" spans="1:5">
      <c r="A56" s="481"/>
      <c r="B56" s="481" t="s">
        <v>456</v>
      </c>
      <c r="C56" s="481"/>
      <c r="D56" s="481"/>
      <c r="E56" s="481"/>
    </row>
    <row r="57" spans="1:5">
      <c r="A57" s="481"/>
      <c r="B57" s="481"/>
      <c r="C57" s="481"/>
      <c r="D57" s="481"/>
      <c r="E57" s="481"/>
    </row>
    <row r="58" spans="1:5">
      <c r="A58" s="481"/>
      <c r="B58" s="481" t="s">
        <v>678</v>
      </c>
      <c r="C58" s="481"/>
      <c r="D58" s="481"/>
      <c r="E58" s="481"/>
    </row>
    <row r="59" spans="1:5">
      <c r="A59" s="481"/>
      <c r="B59" s="481" t="s">
        <v>460</v>
      </c>
      <c r="C59" s="481"/>
      <c r="D59" s="481"/>
      <c r="E59" s="481"/>
    </row>
    <row r="60" spans="1:5">
      <c r="A60" s="481"/>
      <c r="B60" s="481" t="s">
        <v>813</v>
      </c>
      <c r="C60" s="481"/>
      <c r="D60" s="481"/>
      <c r="E60" s="48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showGridLines="0" topLeftCell="A29" workbookViewId="0">
      <selection activeCell="C38" sqref="C38"/>
    </sheetView>
  </sheetViews>
  <sheetFormatPr baseColWidth="10" defaultColWidth="9.33203125" defaultRowHeight="10.199999999999999"/>
  <cols>
    <col min="1" max="1" width="27.44140625" style="346" customWidth="1"/>
    <col min="2" max="2" width="20.77734375" style="346" customWidth="1"/>
    <col min="3" max="3" width="16.21875" style="346" customWidth="1"/>
    <col min="4" max="4" width="16.88671875" style="346" customWidth="1"/>
    <col min="5" max="5" width="9.33203125" style="346" customWidth="1"/>
    <col min="6" max="16384" width="9.33203125" style="346"/>
  </cols>
  <sheetData>
    <row r="1" spans="1:4" ht="35.1" customHeight="1">
      <c r="A1" s="546" t="s">
        <v>948</v>
      </c>
      <c r="B1" s="547"/>
      <c r="C1" s="547"/>
      <c r="D1" s="548"/>
    </row>
    <row r="2" spans="1:4">
      <c r="A2" s="549"/>
      <c r="B2" s="549"/>
      <c r="C2" s="549"/>
      <c r="D2" s="549"/>
    </row>
    <row r="3" spans="1:4" ht="24.9" customHeight="1">
      <c r="A3" s="550" t="s">
        <v>949</v>
      </c>
      <c r="B3" s="551" t="s">
        <v>950</v>
      </c>
      <c r="C3" s="551" t="s">
        <v>951</v>
      </c>
      <c r="D3" s="297" t="s">
        <v>691</v>
      </c>
    </row>
    <row r="4" spans="1:4">
      <c r="A4" s="552"/>
      <c r="B4" s="297" t="s">
        <v>952</v>
      </c>
      <c r="C4" s="297" t="s">
        <v>953</v>
      </c>
      <c r="D4" s="297" t="s">
        <v>954</v>
      </c>
    </row>
    <row r="5" spans="1:4" ht="15" customHeight="1">
      <c r="A5" s="553" t="s">
        <v>955</v>
      </c>
      <c r="B5" s="554"/>
      <c r="C5" s="554"/>
      <c r="D5" s="555"/>
    </row>
    <row r="6" spans="1:4">
      <c r="A6" s="556" t="s">
        <v>774</v>
      </c>
      <c r="B6" s="557"/>
      <c r="C6" s="557"/>
      <c r="D6" s="557"/>
    </row>
    <row r="7" spans="1:4">
      <c r="A7" s="556"/>
      <c r="B7" s="557"/>
      <c r="C7" s="557"/>
      <c r="D7" s="557"/>
    </row>
    <row r="8" spans="1:4">
      <c r="A8" s="556"/>
      <c r="B8" s="557"/>
      <c r="C8" s="557"/>
      <c r="D8" s="557"/>
    </row>
    <row r="9" spans="1:4" ht="15.6">
      <c r="A9" s="558" t="s">
        <v>956</v>
      </c>
      <c r="B9" s="557"/>
      <c r="C9" s="557"/>
      <c r="D9" s="557"/>
    </row>
    <row r="10" spans="1:4">
      <c r="A10" s="556"/>
      <c r="B10" s="557"/>
      <c r="C10" s="557"/>
      <c r="D10" s="557"/>
    </row>
    <row r="11" spans="1:4">
      <c r="A11" s="556"/>
      <c r="B11" s="557"/>
      <c r="C11" s="557"/>
      <c r="D11" s="557"/>
    </row>
    <row r="12" spans="1:4">
      <c r="A12" s="556"/>
      <c r="B12" s="557"/>
      <c r="C12" s="557"/>
      <c r="D12" s="557"/>
    </row>
    <row r="13" spans="1:4">
      <c r="A13" s="556"/>
      <c r="B13" s="557"/>
      <c r="C13" s="557"/>
      <c r="D13" s="557"/>
    </row>
    <row r="14" spans="1:4">
      <c r="A14" s="556" t="s">
        <v>957</v>
      </c>
      <c r="B14" s="559"/>
      <c r="C14" s="559"/>
      <c r="D14" s="559"/>
    </row>
    <row r="15" spans="1:4">
      <c r="A15" s="560"/>
      <c r="B15" s="561"/>
      <c r="C15" s="561"/>
      <c r="D15" s="561"/>
    </row>
    <row r="16" spans="1:4" ht="15" customHeight="1">
      <c r="A16" s="562" t="s">
        <v>958</v>
      </c>
      <c r="B16" s="563"/>
      <c r="C16" s="563"/>
      <c r="D16" s="564"/>
    </row>
    <row r="17" spans="1:4">
      <c r="A17" s="556"/>
      <c r="B17" s="557"/>
      <c r="C17" s="557"/>
      <c r="D17" s="557"/>
    </row>
    <row r="18" spans="1:4">
      <c r="A18" s="556"/>
      <c r="B18" s="557"/>
      <c r="C18" s="557"/>
      <c r="D18" s="557"/>
    </row>
    <row r="19" spans="1:4">
      <c r="A19" s="556"/>
      <c r="B19" s="557"/>
      <c r="C19" s="557"/>
      <c r="D19" s="557"/>
    </row>
    <row r="20" spans="1:4">
      <c r="A20" s="556"/>
      <c r="B20" s="557"/>
      <c r="C20" s="557"/>
      <c r="D20" s="557"/>
    </row>
    <row r="21" spans="1:4">
      <c r="A21" s="556"/>
      <c r="B21" s="557"/>
      <c r="C21" s="557"/>
      <c r="D21" s="557"/>
    </row>
    <row r="22" spans="1:4">
      <c r="A22" s="556"/>
      <c r="B22" s="557"/>
      <c r="C22" s="557"/>
      <c r="D22" s="557"/>
    </row>
    <row r="23" spans="1:4">
      <c r="A23" s="556"/>
      <c r="B23" s="557"/>
      <c r="C23" s="557"/>
      <c r="D23" s="557"/>
    </row>
    <row r="24" spans="1:4">
      <c r="A24" s="556"/>
      <c r="B24" s="557"/>
      <c r="C24" s="557"/>
      <c r="D24" s="557"/>
    </row>
    <row r="25" spans="1:4">
      <c r="A25" s="556"/>
      <c r="B25" s="557"/>
      <c r="C25" s="557"/>
      <c r="D25" s="557"/>
    </row>
    <row r="26" spans="1:4">
      <c r="A26" s="556"/>
      <c r="B26" s="557"/>
      <c r="C26" s="557"/>
      <c r="D26" s="557"/>
    </row>
    <row r="27" spans="1:4">
      <c r="A27" s="556" t="s">
        <v>959</v>
      </c>
      <c r="B27" s="559"/>
      <c r="C27" s="559"/>
      <c r="D27" s="559"/>
    </row>
    <row r="28" spans="1:4">
      <c r="A28" s="560"/>
      <c r="B28" s="561"/>
      <c r="C28" s="561"/>
      <c r="D28" s="561"/>
    </row>
    <row r="29" spans="1:4">
      <c r="A29" s="565" t="s">
        <v>960</v>
      </c>
      <c r="B29" s="559"/>
      <c r="C29" s="559"/>
      <c r="D29" s="559"/>
    </row>
    <row r="30" spans="1:4">
      <c r="A30" s="566"/>
      <c r="B30" s="566"/>
      <c r="C30" s="566"/>
      <c r="D30" s="566"/>
    </row>
    <row r="31" spans="1:4">
      <c r="A31" s="263" t="s">
        <v>449</v>
      </c>
      <c r="B31" s="566"/>
      <c r="C31" s="566"/>
      <c r="D31" s="566"/>
    </row>
    <row r="32" spans="1:4">
      <c r="B32" s="260"/>
      <c r="C32" s="243"/>
      <c r="D32" s="566"/>
    </row>
    <row r="33" spans="1:4">
      <c r="A33" s="260"/>
      <c r="B33" s="260"/>
      <c r="C33" s="243"/>
      <c r="D33" s="566"/>
    </row>
    <row r="34" spans="1:4">
      <c r="A34" s="260" t="s">
        <v>450</v>
      </c>
      <c r="C34" s="260" t="s">
        <v>450</v>
      </c>
      <c r="D34" s="243"/>
    </row>
    <row r="35" spans="1:4">
      <c r="A35" s="260"/>
      <c r="C35" s="260"/>
      <c r="D35" s="243"/>
    </row>
    <row r="36" spans="1:4">
      <c r="A36" s="260" t="s">
        <v>678</v>
      </c>
      <c r="C36" s="227" t="s">
        <v>679</v>
      </c>
      <c r="D36" s="243"/>
    </row>
    <row r="37" spans="1:4" ht="10.5" customHeight="1">
      <c r="A37" s="260" t="s">
        <v>453</v>
      </c>
      <c r="C37" s="295" t="s">
        <v>454</v>
      </c>
      <c r="D37" s="295"/>
    </row>
    <row r="38" spans="1:4">
      <c r="A38" s="260" t="s">
        <v>455</v>
      </c>
      <c r="C38" s="247" t="s">
        <v>601</v>
      </c>
      <c r="D38" s="243"/>
    </row>
    <row r="39" spans="1:4">
      <c r="A39" s="260"/>
      <c r="B39" s="260"/>
      <c r="C39" s="243"/>
    </row>
    <row r="40" spans="1:4">
      <c r="A40" s="260"/>
      <c r="B40" s="260"/>
      <c r="C40" s="243"/>
    </row>
    <row r="41" spans="1:4">
      <c r="A41" s="260" t="s">
        <v>456</v>
      </c>
      <c r="B41" s="260"/>
      <c r="C41" s="243"/>
    </row>
    <row r="42" spans="1:4">
      <c r="A42" s="260"/>
      <c r="B42" s="260"/>
      <c r="C42" s="261"/>
    </row>
    <row r="43" spans="1:4">
      <c r="A43" s="260" t="s">
        <v>678</v>
      </c>
      <c r="B43" s="260"/>
      <c r="C43" s="261"/>
    </row>
    <row r="44" spans="1:4">
      <c r="A44" s="260" t="s">
        <v>458</v>
      </c>
      <c r="B44" s="260"/>
      <c r="C44" s="261"/>
    </row>
    <row r="45" spans="1:4">
      <c r="A45" s="260" t="s">
        <v>459</v>
      </c>
      <c r="B45" s="260"/>
      <c r="C45" s="261"/>
    </row>
  </sheetData>
  <sheetProtection formatCells="0" formatColumns="0" formatRows="0" insertRows="0" deleteRows="0" sort="0" autoFilter="0"/>
  <mergeCells count="5">
    <mergeCell ref="A1:D1"/>
    <mergeCell ref="A3:A4"/>
    <mergeCell ref="A5:D5"/>
    <mergeCell ref="A16:D16"/>
    <mergeCell ref="C37:D37"/>
  </mergeCells>
  <pageMargins left="0.70866141732283472" right="0.70866141732283472" top="0.74803149606299213" bottom="0.74803149606299213" header="0.31496062992125984" footer="0.31496062992125984"/>
  <pageSetup paperSize="9" scale="86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3"/>
  <sheetViews>
    <sheetView showGridLines="0" topLeftCell="A29" workbookViewId="0">
      <selection activeCell="B37" sqref="B37"/>
    </sheetView>
  </sheetViews>
  <sheetFormatPr baseColWidth="10" defaultColWidth="11.44140625" defaultRowHeight="10.199999999999999"/>
  <cols>
    <col min="1" max="1" width="40.6640625" style="568" customWidth="1"/>
    <col min="2" max="2" width="22.88671875" style="568" customWidth="1"/>
    <col min="3" max="3" width="19.33203125" style="568" customWidth="1"/>
    <col min="4" max="4" width="11.44140625" style="568" customWidth="1"/>
    <col min="5" max="16384" width="11.44140625" style="568"/>
  </cols>
  <sheetData>
    <row r="1" spans="1:3" ht="35.1" customHeight="1">
      <c r="A1" s="567" t="s">
        <v>961</v>
      </c>
      <c r="B1" s="567"/>
      <c r="C1" s="567"/>
    </row>
    <row r="2" spans="1:3">
      <c r="A2" s="569"/>
      <c r="B2" s="569"/>
      <c r="C2" s="569"/>
    </row>
    <row r="3" spans="1:3" ht="24.9" customHeight="1">
      <c r="A3" s="297" t="s">
        <v>949</v>
      </c>
      <c r="B3" s="297" t="s">
        <v>764</v>
      </c>
      <c r="C3" s="297" t="s">
        <v>794</v>
      </c>
    </row>
    <row r="4" spans="1:3" ht="15" customHeight="1">
      <c r="A4" s="570" t="s">
        <v>962</v>
      </c>
      <c r="B4" s="570"/>
      <c r="C4" s="570"/>
    </row>
    <row r="5" spans="1:3">
      <c r="A5" s="571"/>
      <c r="B5" s="572"/>
      <c r="C5" s="572"/>
    </row>
    <row r="6" spans="1:3">
      <c r="A6" s="571"/>
      <c r="B6" s="572"/>
      <c r="C6" s="572"/>
    </row>
    <row r="7" spans="1:3" ht="15.6">
      <c r="A7" s="573" t="s">
        <v>963</v>
      </c>
      <c r="B7" s="574"/>
      <c r="C7" s="574"/>
    </row>
    <row r="8" spans="1:3">
      <c r="A8" s="575"/>
      <c r="B8" s="574"/>
      <c r="C8" s="574"/>
    </row>
    <row r="9" spans="1:3">
      <c r="A9" s="575"/>
      <c r="B9" s="574"/>
      <c r="C9" s="574"/>
    </row>
    <row r="10" spans="1:3">
      <c r="A10" s="575"/>
      <c r="B10" s="574"/>
      <c r="C10" s="574"/>
    </row>
    <row r="11" spans="1:3">
      <c r="A11" s="575"/>
      <c r="B11" s="574"/>
      <c r="C11" s="574"/>
    </row>
    <row r="12" spans="1:3">
      <c r="A12" s="575"/>
      <c r="B12" s="574"/>
      <c r="C12" s="574"/>
    </row>
    <row r="13" spans="1:3">
      <c r="A13" s="575"/>
      <c r="B13" s="574"/>
      <c r="C13" s="574"/>
    </row>
    <row r="14" spans="1:3">
      <c r="A14" s="576" t="s">
        <v>964</v>
      </c>
      <c r="B14" s="577"/>
      <c r="C14" s="577"/>
    </row>
    <row r="15" spans="1:3">
      <c r="A15" s="578"/>
      <c r="B15" s="579"/>
      <c r="C15" s="579"/>
    </row>
    <row r="16" spans="1:3" ht="15" customHeight="1">
      <c r="A16" s="580" t="s">
        <v>958</v>
      </c>
      <c r="B16" s="580"/>
      <c r="C16" s="580"/>
    </row>
    <row r="17" spans="1:3">
      <c r="A17" s="581"/>
      <c r="B17" s="574"/>
      <c r="C17" s="574"/>
    </row>
    <row r="18" spans="1:3">
      <c r="A18" s="581"/>
      <c r="B18" s="574"/>
      <c r="C18" s="574"/>
    </row>
    <row r="19" spans="1:3">
      <c r="A19" s="581"/>
      <c r="B19" s="574"/>
      <c r="C19" s="574"/>
    </row>
    <row r="20" spans="1:3">
      <c r="A20" s="581"/>
      <c r="B20" s="574"/>
      <c r="C20" s="574"/>
    </row>
    <row r="21" spans="1:3">
      <c r="A21" s="581"/>
      <c r="B21" s="574"/>
      <c r="C21" s="574"/>
    </row>
    <row r="22" spans="1:3">
      <c r="A22" s="581"/>
      <c r="B22" s="574"/>
      <c r="C22" s="574"/>
    </row>
    <row r="23" spans="1:3">
      <c r="A23" s="581"/>
      <c r="B23" s="574"/>
      <c r="C23" s="574"/>
    </row>
    <row r="24" spans="1:3">
      <c r="A24" s="581"/>
      <c r="B24" s="574"/>
      <c r="C24" s="574"/>
    </row>
    <row r="25" spans="1:3">
      <c r="A25" s="581"/>
      <c r="B25" s="574"/>
      <c r="C25" s="574"/>
    </row>
    <row r="26" spans="1:3">
      <c r="A26" s="576" t="s">
        <v>965</v>
      </c>
      <c r="B26" s="577"/>
      <c r="C26" s="577"/>
    </row>
    <row r="27" spans="1:3">
      <c r="A27" s="578"/>
      <c r="B27" s="579"/>
      <c r="C27" s="579"/>
    </row>
    <row r="28" spans="1:3">
      <c r="A28" s="576" t="s">
        <v>960</v>
      </c>
      <c r="B28" s="577"/>
      <c r="C28" s="577"/>
    </row>
    <row r="29" spans="1:3">
      <c r="B29" s="582"/>
      <c r="C29" s="582"/>
    </row>
    <row r="30" spans="1:3">
      <c r="A30" s="263" t="s">
        <v>449</v>
      </c>
      <c r="B30" s="260"/>
      <c r="C30" s="243"/>
    </row>
    <row r="31" spans="1:3">
      <c r="A31" s="260"/>
      <c r="B31" s="260"/>
      <c r="C31" s="243"/>
    </row>
    <row r="32" spans="1:3">
      <c r="A32" s="260" t="s">
        <v>450</v>
      </c>
      <c r="B32" s="260" t="s">
        <v>450</v>
      </c>
      <c r="C32" s="243"/>
    </row>
    <row r="33" spans="1:3">
      <c r="A33" s="260"/>
      <c r="B33" s="260"/>
      <c r="C33" s="243"/>
    </row>
    <row r="34" spans="1:3">
      <c r="A34" s="260" t="s">
        <v>678</v>
      </c>
      <c r="B34" s="227" t="s">
        <v>678</v>
      </c>
      <c r="C34" s="243"/>
    </row>
    <row r="35" spans="1:3">
      <c r="A35" s="260" t="s">
        <v>453</v>
      </c>
      <c r="B35" s="295" t="s">
        <v>454</v>
      </c>
      <c r="C35" s="295"/>
    </row>
    <row r="36" spans="1:3">
      <c r="A36" s="260" t="s">
        <v>455</v>
      </c>
      <c r="B36" s="247" t="s">
        <v>601</v>
      </c>
      <c r="C36" s="243"/>
    </row>
    <row r="37" spans="1:3">
      <c r="A37" s="260"/>
      <c r="B37" s="260"/>
      <c r="C37" s="243"/>
    </row>
    <row r="38" spans="1:3">
      <c r="A38" s="260"/>
      <c r="B38" s="260"/>
      <c r="C38" s="243"/>
    </row>
    <row r="39" spans="1:3">
      <c r="A39" s="260" t="s">
        <v>456</v>
      </c>
      <c r="B39" s="260"/>
      <c r="C39" s="243"/>
    </row>
    <row r="40" spans="1:3">
      <c r="A40" s="260"/>
      <c r="B40" s="260"/>
      <c r="C40" s="261"/>
    </row>
    <row r="41" spans="1:3">
      <c r="A41" s="260" t="s">
        <v>678</v>
      </c>
      <c r="B41" s="260"/>
      <c r="C41" s="261"/>
    </row>
    <row r="42" spans="1:3">
      <c r="A42" s="260" t="s">
        <v>458</v>
      </c>
      <c r="B42" s="260"/>
      <c r="C42" s="261"/>
    </row>
    <row r="43" spans="1:3">
      <c r="A43" s="260" t="s">
        <v>459</v>
      </c>
      <c r="B43" s="260"/>
      <c r="C43" s="261"/>
    </row>
  </sheetData>
  <sheetProtection formatCells="0" formatColumns="0" formatRows="0" insertRows="0" deleteRows="0"/>
  <mergeCells count="4">
    <mergeCell ref="A1:C1"/>
    <mergeCell ref="A4:C4"/>
    <mergeCell ref="A16:C16"/>
    <mergeCell ref="B35:C35"/>
  </mergeCells>
  <pageMargins left="0.70866141732283472" right="0.70866141732283472" top="0.74803149606299213" bottom="0.74803149606299213" header="0.31496062992125984" footer="0.31496062992125984"/>
  <pageSetup scale="85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showGridLines="0" zoomScaleNormal="100" zoomScalePageLayoutView="125" workbookViewId="0">
      <selection activeCell="C4" sqref="C4"/>
    </sheetView>
  </sheetViews>
  <sheetFormatPr baseColWidth="10" defaultColWidth="10.88671875" defaultRowHeight="10.199999999999999"/>
  <cols>
    <col min="1" max="1" width="44" style="90" customWidth="1"/>
    <col min="2" max="3" width="17.6640625" style="90" customWidth="1"/>
    <col min="4" max="4" width="23.88671875" style="90" customWidth="1"/>
    <col min="5" max="16384" width="10.88671875" style="90"/>
  </cols>
  <sheetData>
    <row r="1" spans="1:4" ht="39.9" customHeight="1">
      <c r="A1" s="408" t="s">
        <v>966</v>
      </c>
      <c r="B1" s="409"/>
      <c r="C1" s="409"/>
      <c r="D1" s="410"/>
    </row>
    <row r="2" spans="1:4" ht="20.399999999999999">
      <c r="A2" s="583" t="s">
        <v>371</v>
      </c>
      <c r="B2" s="584" t="s">
        <v>967</v>
      </c>
      <c r="C2" s="584" t="s">
        <v>764</v>
      </c>
      <c r="D2" s="584" t="s">
        <v>968</v>
      </c>
    </row>
    <row r="3" spans="1:4">
      <c r="A3" s="585" t="s">
        <v>969</v>
      </c>
      <c r="B3" s="586">
        <f>SUM(B4:B13)</f>
        <v>490291587.07999998</v>
      </c>
      <c r="C3" s="586">
        <f t="shared" ref="C3:D3" si="0">SUM(C4:C13)</f>
        <v>1122355466.1199999</v>
      </c>
      <c r="D3" s="587">
        <f t="shared" si="0"/>
        <v>1122355466.1199999</v>
      </c>
    </row>
    <row r="4" spans="1:4">
      <c r="A4" s="588" t="s">
        <v>10</v>
      </c>
      <c r="B4" s="589"/>
      <c r="C4" s="589"/>
      <c r="D4" s="590"/>
    </row>
    <row r="5" spans="1:4">
      <c r="A5" s="588" t="s">
        <v>19</v>
      </c>
      <c r="B5" s="589"/>
      <c r="C5" s="589"/>
      <c r="D5" s="590"/>
    </row>
    <row r="6" spans="1:4">
      <c r="A6" s="588" t="s">
        <v>24</v>
      </c>
      <c r="B6" s="589"/>
      <c r="C6" s="589"/>
      <c r="D6" s="590"/>
    </row>
    <row r="7" spans="1:4">
      <c r="A7" s="588" t="s">
        <v>26</v>
      </c>
      <c r="B7" s="589"/>
      <c r="C7" s="589"/>
      <c r="D7" s="590"/>
    </row>
    <row r="8" spans="1:4">
      <c r="A8" s="588" t="s">
        <v>498</v>
      </c>
      <c r="B8" s="589">
        <v>20000000</v>
      </c>
      <c r="C8" s="591">
        <v>20109673.68</v>
      </c>
      <c r="D8" s="591">
        <v>20109673.68</v>
      </c>
    </row>
    <row r="9" spans="1:4">
      <c r="A9" s="588" t="s">
        <v>500</v>
      </c>
      <c r="B9" s="589">
        <v>4886346.7</v>
      </c>
      <c r="C9" s="589">
        <v>2492335.7599999998</v>
      </c>
      <c r="D9" s="589">
        <v>2492335.7599999998</v>
      </c>
    </row>
    <row r="10" spans="1:4">
      <c r="A10" s="588" t="s">
        <v>970</v>
      </c>
      <c r="B10" s="589">
        <v>460405240.38</v>
      </c>
      <c r="C10" s="589">
        <v>981853834.64999998</v>
      </c>
      <c r="D10" s="589">
        <v>981853834.64999998</v>
      </c>
    </row>
    <row r="11" spans="1:4">
      <c r="A11" s="588" t="s">
        <v>613</v>
      </c>
      <c r="B11" s="589">
        <v>5000000</v>
      </c>
      <c r="C11" s="589">
        <v>117899622.03</v>
      </c>
      <c r="D11" s="589">
        <v>117899622.03</v>
      </c>
    </row>
    <row r="12" spans="1:4">
      <c r="A12" s="588" t="s">
        <v>612</v>
      </c>
      <c r="B12" s="589"/>
      <c r="C12" s="589"/>
      <c r="D12" s="590"/>
    </row>
    <row r="13" spans="1:4">
      <c r="A13" s="588" t="s">
        <v>528</v>
      </c>
      <c r="B13" s="589"/>
      <c r="C13" s="589"/>
      <c r="D13" s="590"/>
    </row>
    <row r="14" spans="1:4">
      <c r="A14" s="592" t="s">
        <v>971</v>
      </c>
      <c r="B14" s="593">
        <f>SUM(B15:B23)</f>
        <v>490291587.08274311</v>
      </c>
      <c r="C14" s="593">
        <f t="shared" ref="C14:D14" si="1">SUM(C15:C23)</f>
        <v>610523515.14999998</v>
      </c>
      <c r="D14" s="594">
        <f t="shared" si="1"/>
        <v>598468193.12</v>
      </c>
    </row>
    <row r="15" spans="1:4">
      <c r="A15" s="588" t="s">
        <v>71</v>
      </c>
      <c r="B15" s="589">
        <v>121845719.13166668</v>
      </c>
      <c r="C15" s="589">
        <v>116303374.28000002</v>
      </c>
      <c r="D15" s="589">
        <v>116303374.28000002</v>
      </c>
    </row>
    <row r="16" spans="1:4">
      <c r="A16" s="588" t="s">
        <v>78</v>
      </c>
      <c r="B16" s="589">
        <v>46836300.888148814</v>
      </c>
      <c r="C16" s="589">
        <v>57042938.920000002</v>
      </c>
      <c r="D16" s="589">
        <v>55749711.420000009</v>
      </c>
    </row>
    <row r="17" spans="1:4">
      <c r="A17" s="588" t="s">
        <v>88</v>
      </c>
      <c r="B17" s="589">
        <v>135089836.98292759</v>
      </c>
      <c r="C17" s="589">
        <v>145244748.88</v>
      </c>
      <c r="D17" s="589">
        <v>144598529.65000001</v>
      </c>
    </row>
    <row r="18" spans="1:4">
      <c r="A18" s="588" t="s">
        <v>612</v>
      </c>
      <c r="B18" s="589">
        <v>6183582.6299999999</v>
      </c>
      <c r="C18" s="589">
        <v>58465012.109999999</v>
      </c>
      <c r="D18" s="589">
        <v>58465012.109999999</v>
      </c>
    </row>
    <row r="19" spans="1:4">
      <c r="A19" s="588" t="s">
        <v>972</v>
      </c>
      <c r="B19" s="589">
        <v>26000000</v>
      </c>
      <c r="C19" s="589">
        <v>26254738.679999996</v>
      </c>
      <c r="D19" s="589">
        <v>24048688.279999997</v>
      </c>
    </row>
    <row r="20" spans="1:4">
      <c r="A20" s="588" t="s">
        <v>616</v>
      </c>
      <c r="B20" s="589">
        <v>154336147.44999999</v>
      </c>
      <c r="C20" s="589">
        <v>207208138.39999998</v>
      </c>
      <c r="D20" s="589">
        <v>199298313.49999997</v>
      </c>
    </row>
    <row r="21" spans="1:4">
      <c r="A21" s="588" t="s">
        <v>973</v>
      </c>
      <c r="B21" s="589">
        <v>0</v>
      </c>
      <c r="C21" s="589">
        <v>0</v>
      </c>
      <c r="D21" s="589">
        <v>0</v>
      </c>
    </row>
    <row r="22" spans="1:4">
      <c r="A22" s="588" t="s">
        <v>974</v>
      </c>
      <c r="B22" s="589">
        <v>0</v>
      </c>
      <c r="C22" s="589">
        <v>4563.88</v>
      </c>
      <c r="D22" s="589">
        <v>4563.88</v>
      </c>
    </row>
    <row r="23" spans="1:4">
      <c r="A23" s="588" t="s">
        <v>810</v>
      </c>
      <c r="B23" s="589">
        <v>0</v>
      </c>
      <c r="C23" s="589">
        <v>0</v>
      </c>
      <c r="D23" s="589">
        <v>0</v>
      </c>
    </row>
    <row r="24" spans="1:4">
      <c r="A24" s="595" t="s">
        <v>975</v>
      </c>
      <c r="B24" s="596">
        <f>B3-B14</f>
        <v>-2.7431249618530273E-3</v>
      </c>
      <c r="C24" s="596">
        <f>C3-C14</f>
        <v>511831950.96999991</v>
      </c>
      <c r="D24" s="597">
        <f>D3-D14</f>
        <v>523887272.99999988</v>
      </c>
    </row>
    <row r="25" spans="1:4">
      <c r="A25" s="598"/>
      <c r="B25" s="599"/>
      <c r="C25" s="599"/>
      <c r="D25" s="599"/>
    </row>
    <row r="26" spans="1:4" ht="20.399999999999999">
      <c r="A26" s="583" t="s">
        <v>371</v>
      </c>
      <c r="B26" s="584" t="s">
        <v>967</v>
      </c>
      <c r="C26" s="584" t="s">
        <v>764</v>
      </c>
      <c r="D26" s="584" t="s">
        <v>968</v>
      </c>
    </row>
    <row r="27" spans="1:4">
      <c r="A27" s="600" t="s">
        <v>976</v>
      </c>
      <c r="B27" s="586">
        <f>SUM(B28:B34)</f>
        <v>0</v>
      </c>
      <c r="C27" s="586">
        <f>SUM(C28:C34)</f>
        <v>0</v>
      </c>
      <c r="D27" s="587">
        <f>SUM(D28:D34)</f>
        <v>0</v>
      </c>
    </row>
    <row r="28" spans="1:4">
      <c r="A28" s="601" t="s">
        <v>977</v>
      </c>
      <c r="B28" s="602"/>
      <c r="C28" s="602"/>
      <c r="D28" s="603"/>
    </row>
    <row r="29" spans="1:4">
      <c r="A29" s="601" t="s">
        <v>978</v>
      </c>
      <c r="B29" s="602"/>
      <c r="C29" s="602"/>
      <c r="D29" s="603"/>
    </row>
    <row r="30" spans="1:4">
      <c r="A30" s="601" t="s">
        <v>979</v>
      </c>
      <c r="B30" s="602"/>
      <c r="C30" s="602"/>
      <c r="D30" s="603"/>
    </row>
    <row r="31" spans="1:4">
      <c r="A31" s="601" t="s">
        <v>980</v>
      </c>
      <c r="B31" s="602"/>
      <c r="C31" s="602"/>
      <c r="D31" s="603"/>
    </row>
    <row r="32" spans="1:4">
      <c r="A32" s="601" t="s">
        <v>981</v>
      </c>
      <c r="B32" s="602"/>
      <c r="C32" s="602"/>
      <c r="D32" s="603"/>
    </row>
    <row r="33" spans="1:4">
      <c r="A33" s="601" t="s">
        <v>982</v>
      </c>
      <c r="B33" s="602"/>
      <c r="C33" s="602"/>
      <c r="D33" s="603"/>
    </row>
    <row r="34" spans="1:4">
      <c r="A34" s="601" t="s">
        <v>983</v>
      </c>
      <c r="B34" s="602"/>
      <c r="C34" s="602"/>
      <c r="D34" s="603"/>
    </row>
    <row r="35" spans="1:4">
      <c r="A35" s="604" t="s">
        <v>984</v>
      </c>
      <c r="B35" s="605">
        <f>SUM(B36:B38)</f>
        <v>5000000</v>
      </c>
      <c r="C35" s="605">
        <f>SUM(C36:C38)</f>
        <v>117899622.03000002</v>
      </c>
      <c r="D35" s="606">
        <f>SUM(D36:D38)</f>
        <v>117899622.03000002</v>
      </c>
    </row>
    <row r="36" spans="1:4">
      <c r="A36" s="601" t="s">
        <v>981</v>
      </c>
      <c r="B36" s="602">
        <v>5000000</v>
      </c>
      <c r="C36" s="602">
        <v>103978501.97000001</v>
      </c>
      <c r="D36" s="602">
        <v>103978501.97000001</v>
      </c>
    </row>
    <row r="37" spans="1:4">
      <c r="A37" s="601" t="s">
        <v>982</v>
      </c>
      <c r="B37" s="602" t="s">
        <v>774</v>
      </c>
      <c r="C37" s="602">
        <v>13921120.060000001</v>
      </c>
      <c r="D37" s="602">
        <v>13921120.060000001</v>
      </c>
    </row>
    <row r="38" spans="1:4">
      <c r="A38" s="601" t="s">
        <v>985</v>
      </c>
      <c r="B38" s="602"/>
      <c r="C38" s="602"/>
      <c r="D38" s="603"/>
    </row>
    <row r="39" spans="1:4">
      <c r="A39" s="607" t="s">
        <v>975</v>
      </c>
      <c r="B39" s="608">
        <f>B27+B35</f>
        <v>5000000</v>
      </c>
      <c r="C39" s="608">
        <f t="shared" ref="C39:D39" si="2">C27+C35</f>
        <v>117899622.03000002</v>
      </c>
      <c r="D39" s="609">
        <f t="shared" si="2"/>
        <v>117899622.03000002</v>
      </c>
    </row>
    <row r="41" spans="1:4" ht="39" customHeight="1">
      <c r="A41" s="610" t="s">
        <v>986</v>
      </c>
      <c r="B41" s="611"/>
      <c r="C41" s="611"/>
      <c r="D41" s="612"/>
    </row>
    <row r="44" spans="1:4">
      <c r="A44" s="56" t="s">
        <v>449</v>
      </c>
    </row>
    <row r="46" spans="1:4" ht="14.4">
      <c r="A46" s="60" t="s">
        <v>450</v>
      </c>
      <c r="B46" s="613"/>
      <c r="C46" s="60" t="s">
        <v>450</v>
      </c>
      <c r="D46" s="429"/>
    </row>
    <row r="47" spans="1:4">
      <c r="A47" s="429"/>
      <c r="B47" s="429"/>
      <c r="C47" s="429"/>
      <c r="D47" s="429"/>
    </row>
    <row r="48" spans="1:4">
      <c r="A48" s="204" t="s">
        <v>678</v>
      </c>
      <c r="B48" s="204"/>
      <c r="C48" s="61" t="s">
        <v>987</v>
      </c>
      <c r="D48" s="429"/>
    </row>
    <row r="49" spans="1:4">
      <c r="A49" s="204" t="s">
        <v>453</v>
      </c>
      <c r="B49" s="204"/>
      <c r="C49" s="204" t="s">
        <v>454</v>
      </c>
      <c r="D49" s="204"/>
    </row>
    <row r="50" spans="1:4">
      <c r="A50" s="60" t="s">
        <v>455</v>
      </c>
      <c r="B50" s="429"/>
      <c r="C50" s="62" t="s">
        <v>601</v>
      </c>
      <c r="D50" s="429"/>
    </row>
    <row r="51" spans="1:4">
      <c r="A51" s="429"/>
      <c r="B51" s="429"/>
      <c r="C51" s="429"/>
      <c r="D51" s="429"/>
    </row>
    <row r="52" spans="1:4">
      <c r="A52" s="429"/>
      <c r="B52" s="429"/>
      <c r="C52" s="429"/>
      <c r="D52" s="429"/>
    </row>
    <row r="53" spans="1:4">
      <c r="A53" s="429"/>
      <c r="B53" s="429"/>
      <c r="C53" s="429"/>
      <c r="D53" s="429"/>
    </row>
    <row r="54" spans="1:4">
      <c r="A54" s="58" t="s">
        <v>456</v>
      </c>
      <c r="B54" s="429"/>
      <c r="C54" s="58" t="s">
        <v>456</v>
      </c>
      <c r="D54" s="429"/>
    </row>
    <row r="55" spans="1:4">
      <c r="A55" s="429"/>
      <c r="B55" s="429"/>
      <c r="C55" s="429"/>
      <c r="D55" s="429"/>
    </row>
    <row r="56" spans="1:4">
      <c r="A56" s="204" t="s">
        <v>457</v>
      </c>
      <c r="B56" s="204"/>
      <c r="C56" s="204" t="s">
        <v>987</v>
      </c>
      <c r="D56" s="204"/>
    </row>
    <row r="57" spans="1:4">
      <c r="A57" s="219" t="s">
        <v>481</v>
      </c>
      <c r="B57" s="219"/>
      <c r="C57" s="219" t="s">
        <v>460</v>
      </c>
      <c r="D57" s="219"/>
    </row>
    <row r="58" spans="1:4">
      <c r="A58" s="219" t="s">
        <v>482</v>
      </c>
      <c r="B58" s="219"/>
      <c r="C58" s="219" t="s">
        <v>461</v>
      </c>
      <c r="D58" s="219"/>
    </row>
  </sheetData>
  <mergeCells count="11">
    <mergeCell ref="A57:B57"/>
    <mergeCell ref="C57:D57"/>
    <mergeCell ref="A58:B58"/>
    <mergeCell ref="C58:D58"/>
    <mergeCell ref="A1:D1"/>
    <mergeCell ref="A41:D41"/>
    <mergeCell ref="A48:B48"/>
    <mergeCell ref="A49:B49"/>
    <mergeCell ref="C49:D49"/>
    <mergeCell ref="A56:B56"/>
    <mergeCell ref="C56:D56"/>
  </mergeCells>
  <pageMargins left="0.70866141732283472" right="0.70866141732283472" top="0.74803149606299213" bottom="0.74803149606299213" header="0.31496062992125984" footer="0.31496062992125984"/>
  <pageSetup scale="79" orientation="portrait" horizontalDpi="4294967292" verticalDpi="4294967292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zoomScaleNormal="100" zoomScaleSheetLayoutView="90" workbookViewId="0">
      <selection activeCell="D2" sqref="D2:H2"/>
    </sheetView>
  </sheetViews>
  <sheetFormatPr baseColWidth="10" defaultColWidth="11.44140625" defaultRowHeight="10.199999999999999"/>
  <cols>
    <col min="1" max="2" width="1.6640625" style="614" customWidth="1"/>
    <col min="3" max="3" width="62.44140625" style="614" customWidth="1"/>
    <col min="4" max="4" width="15.6640625" style="614" customWidth="1"/>
    <col min="5" max="5" width="18.6640625" style="614" customWidth="1"/>
    <col min="6" max="6" width="15.6640625" style="614" customWidth="1"/>
    <col min="7" max="9" width="15.6640625" style="642" customWidth="1"/>
    <col min="10" max="16384" width="11.44140625" style="614"/>
  </cols>
  <sheetData>
    <row r="1" spans="1:9" ht="35.1" customHeight="1">
      <c r="A1" s="478" t="s">
        <v>988</v>
      </c>
      <c r="B1" s="479"/>
      <c r="C1" s="479"/>
      <c r="D1" s="479"/>
      <c r="E1" s="479"/>
      <c r="F1" s="479"/>
      <c r="G1" s="479"/>
      <c r="H1" s="479"/>
      <c r="I1" s="480"/>
    </row>
    <row r="2" spans="1:9" ht="15" customHeight="1">
      <c r="A2" s="482" t="s">
        <v>371</v>
      </c>
      <c r="B2" s="615"/>
      <c r="C2" s="483"/>
      <c r="D2" s="479" t="s">
        <v>790</v>
      </c>
      <c r="E2" s="479"/>
      <c r="F2" s="479"/>
      <c r="G2" s="479"/>
      <c r="H2" s="479"/>
      <c r="I2" s="484" t="s">
        <v>791</v>
      </c>
    </row>
    <row r="3" spans="1:9" ht="24.9" customHeight="1">
      <c r="A3" s="485"/>
      <c r="B3" s="616"/>
      <c r="C3" s="486"/>
      <c r="D3" s="617" t="s">
        <v>792</v>
      </c>
      <c r="E3" s="487" t="s">
        <v>793</v>
      </c>
      <c r="F3" s="487" t="s">
        <v>763</v>
      </c>
      <c r="G3" s="487" t="s">
        <v>764</v>
      </c>
      <c r="H3" s="618" t="s">
        <v>794</v>
      </c>
      <c r="I3" s="488"/>
    </row>
    <row r="4" spans="1:9">
      <c r="A4" s="489"/>
      <c r="B4" s="619"/>
      <c r="C4" s="490"/>
      <c r="D4" s="491">
        <v>1</v>
      </c>
      <c r="E4" s="491">
        <v>2</v>
      </c>
      <c r="F4" s="491" t="s">
        <v>795</v>
      </c>
      <c r="G4" s="491">
        <v>4</v>
      </c>
      <c r="H4" s="491">
        <v>5</v>
      </c>
      <c r="I4" s="491" t="s">
        <v>796</v>
      </c>
    </row>
    <row r="5" spans="1:9">
      <c r="A5" s="620"/>
      <c r="B5" s="621"/>
      <c r="C5" s="621"/>
      <c r="D5" s="622"/>
      <c r="E5" s="622"/>
      <c r="F5" s="622"/>
      <c r="G5" s="622"/>
      <c r="H5" s="622"/>
      <c r="I5" s="622"/>
    </row>
    <row r="6" spans="1:9">
      <c r="A6" s="623" t="s">
        <v>989</v>
      </c>
      <c r="B6" s="624"/>
      <c r="D6" s="625"/>
      <c r="E6" s="625"/>
      <c r="F6" s="625"/>
      <c r="G6" s="625"/>
      <c r="H6" s="625"/>
      <c r="I6" s="625"/>
    </row>
    <row r="7" spans="1:9">
      <c r="A7" s="626"/>
      <c r="B7" s="627" t="s">
        <v>990</v>
      </c>
      <c r="C7" s="628"/>
      <c r="D7" s="629"/>
      <c r="E7" s="629"/>
      <c r="F7" s="629"/>
      <c r="G7" s="629"/>
      <c r="H7" s="629"/>
      <c r="I7" s="629"/>
    </row>
    <row r="8" spans="1:9">
      <c r="A8" s="626"/>
      <c r="B8" s="630"/>
      <c r="C8" s="631" t="s">
        <v>991</v>
      </c>
      <c r="D8" s="632"/>
      <c r="E8" s="632"/>
      <c r="F8" s="632"/>
      <c r="G8" s="632"/>
      <c r="H8" s="632"/>
      <c r="I8" s="632"/>
    </row>
    <row r="9" spans="1:9">
      <c r="A9" s="626"/>
      <c r="B9" s="630"/>
      <c r="C9" s="631" t="s">
        <v>992</v>
      </c>
      <c r="D9" s="632"/>
      <c r="E9" s="632"/>
      <c r="F9" s="632"/>
      <c r="G9" s="632"/>
      <c r="H9" s="632"/>
      <c r="I9" s="632"/>
    </row>
    <row r="10" spans="1:9">
      <c r="A10" s="626"/>
      <c r="B10" s="627" t="s">
        <v>993</v>
      </c>
      <c r="C10" s="628"/>
      <c r="D10" s="629"/>
      <c r="E10" s="629"/>
      <c r="F10" s="629"/>
      <c r="G10" s="629"/>
      <c r="H10" s="629"/>
      <c r="I10" s="629"/>
    </row>
    <row r="11" spans="1:9">
      <c r="A11" s="626"/>
      <c r="B11" s="630"/>
      <c r="C11" s="631" t="s">
        <v>994</v>
      </c>
      <c r="D11" s="632">
        <v>490291587.08274311</v>
      </c>
      <c r="E11" s="632">
        <v>608000664.56999993</v>
      </c>
      <c r="F11" s="632">
        <v>1098292251.6527431</v>
      </c>
      <c r="G11" s="632">
        <v>610523515.14999998</v>
      </c>
      <c r="H11" s="632">
        <v>598468193.12</v>
      </c>
      <c r="I11" s="632">
        <v>487768736.50274307</v>
      </c>
    </row>
    <row r="12" spans="1:9">
      <c r="A12" s="626"/>
      <c r="B12" s="630"/>
      <c r="C12" s="631" t="s">
        <v>995</v>
      </c>
      <c r="D12" s="632"/>
      <c r="E12" s="632"/>
      <c r="F12" s="632"/>
      <c r="G12" s="632"/>
      <c r="H12" s="632"/>
      <c r="I12" s="632"/>
    </row>
    <row r="13" spans="1:9">
      <c r="A13" s="626"/>
      <c r="B13" s="630"/>
      <c r="C13" s="631" t="s">
        <v>996</v>
      </c>
      <c r="D13" s="632"/>
      <c r="E13" s="632"/>
      <c r="F13" s="632"/>
      <c r="G13" s="632"/>
      <c r="H13" s="632"/>
      <c r="I13" s="632"/>
    </row>
    <row r="14" spans="1:9">
      <c r="A14" s="626"/>
      <c r="B14" s="630"/>
      <c r="C14" s="631" t="s">
        <v>997</v>
      </c>
      <c r="D14" s="632"/>
      <c r="E14" s="632"/>
      <c r="F14" s="632"/>
      <c r="G14" s="632"/>
      <c r="H14" s="632"/>
      <c r="I14" s="632"/>
    </row>
    <row r="15" spans="1:9">
      <c r="A15" s="626"/>
      <c r="B15" s="630"/>
      <c r="C15" s="631" t="s">
        <v>998</v>
      </c>
      <c r="D15" s="632"/>
      <c r="E15" s="632"/>
      <c r="F15" s="632"/>
      <c r="G15" s="632"/>
      <c r="H15" s="632"/>
      <c r="I15" s="632"/>
    </row>
    <row r="16" spans="1:9">
      <c r="A16" s="626"/>
      <c r="B16" s="630"/>
      <c r="C16" s="631" t="s">
        <v>999</v>
      </c>
      <c r="D16" s="632"/>
      <c r="E16" s="632"/>
      <c r="F16" s="632"/>
      <c r="G16" s="632"/>
      <c r="H16" s="632"/>
      <c r="I16" s="632"/>
    </row>
    <row r="17" spans="1:9">
      <c r="A17" s="626"/>
      <c r="B17" s="630"/>
      <c r="C17" s="631" t="s">
        <v>1000</v>
      </c>
      <c r="D17" s="632"/>
      <c r="E17" s="632"/>
      <c r="F17" s="632"/>
      <c r="G17" s="632"/>
      <c r="H17" s="632"/>
      <c r="I17" s="632"/>
    </row>
    <row r="18" spans="1:9">
      <c r="A18" s="626"/>
      <c r="B18" s="630"/>
      <c r="C18" s="631" t="s">
        <v>1001</v>
      </c>
      <c r="D18" s="632"/>
      <c r="E18" s="632"/>
      <c r="F18" s="632"/>
      <c r="G18" s="632"/>
      <c r="H18" s="632"/>
      <c r="I18" s="632"/>
    </row>
    <row r="19" spans="1:9">
      <c r="A19" s="626"/>
      <c r="B19" s="627" t="s">
        <v>1002</v>
      </c>
      <c r="C19" s="628"/>
      <c r="D19" s="629"/>
      <c r="E19" s="629"/>
      <c r="F19" s="629"/>
      <c r="G19" s="629"/>
      <c r="H19" s="629"/>
      <c r="I19" s="629"/>
    </row>
    <row r="20" spans="1:9">
      <c r="A20" s="626"/>
      <c r="B20" s="630"/>
      <c r="C20" s="631" t="s">
        <v>1003</v>
      </c>
      <c r="D20" s="632"/>
      <c r="E20" s="632"/>
      <c r="F20" s="632"/>
      <c r="G20" s="632"/>
      <c r="H20" s="632"/>
      <c r="I20" s="632"/>
    </row>
    <row r="21" spans="1:9">
      <c r="A21" s="626"/>
      <c r="B21" s="630"/>
      <c r="C21" s="631" t="s">
        <v>1004</v>
      </c>
      <c r="D21" s="632"/>
      <c r="E21" s="632"/>
      <c r="F21" s="632"/>
      <c r="G21" s="632"/>
      <c r="H21" s="632"/>
      <c r="I21" s="632"/>
    </row>
    <row r="22" spans="1:9">
      <c r="A22" s="626"/>
      <c r="B22" s="630"/>
      <c r="C22" s="631" t="s">
        <v>1005</v>
      </c>
      <c r="D22" s="632"/>
      <c r="E22" s="632"/>
      <c r="F22" s="632"/>
      <c r="G22" s="632"/>
      <c r="H22" s="632"/>
      <c r="I22" s="632"/>
    </row>
    <row r="23" spans="1:9">
      <c r="A23" s="626"/>
      <c r="B23" s="627" t="s">
        <v>1006</v>
      </c>
      <c r="C23" s="628"/>
      <c r="D23" s="629"/>
      <c r="E23" s="629"/>
      <c r="F23" s="629"/>
      <c r="G23" s="629"/>
      <c r="H23" s="629"/>
      <c r="I23" s="629"/>
    </row>
    <row r="24" spans="1:9">
      <c r="A24" s="626"/>
      <c r="B24" s="630"/>
      <c r="C24" s="631" t="s">
        <v>1007</v>
      </c>
      <c r="D24" s="632"/>
      <c r="E24" s="632"/>
      <c r="F24" s="632"/>
      <c r="G24" s="632"/>
      <c r="H24" s="632"/>
      <c r="I24" s="632"/>
    </row>
    <row r="25" spans="1:9">
      <c r="A25" s="626"/>
      <c r="B25" s="630"/>
      <c r="C25" s="631" t="s">
        <v>1008</v>
      </c>
      <c r="D25" s="632"/>
      <c r="E25" s="632"/>
      <c r="F25" s="632"/>
      <c r="G25" s="632"/>
      <c r="H25" s="632"/>
      <c r="I25" s="632"/>
    </row>
    <row r="26" spans="1:9">
      <c r="A26" s="626"/>
      <c r="B26" s="627" t="s">
        <v>1009</v>
      </c>
      <c r="C26" s="628"/>
      <c r="D26" s="629"/>
      <c r="E26" s="629"/>
      <c r="F26" s="629"/>
      <c r="G26" s="629"/>
      <c r="H26" s="629"/>
      <c r="I26" s="629"/>
    </row>
    <row r="27" spans="1:9">
      <c r="A27" s="626"/>
      <c r="B27" s="630"/>
      <c r="C27" s="631" t="s">
        <v>1010</v>
      </c>
      <c r="D27" s="632"/>
      <c r="E27" s="632"/>
      <c r="F27" s="632"/>
      <c r="G27" s="632"/>
      <c r="H27" s="632"/>
      <c r="I27" s="632"/>
    </row>
    <row r="28" spans="1:9">
      <c r="A28" s="626"/>
      <c r="B28" s="630"/>
      <c r="C28" s="631" t="s">
        <v>1011</v>
      </c>
      <c r="D28" s="632"/>
      <c r="E28" s="632"/>
      <c r="F28" s="632"/>
      <c r="G28" s="632"/>
      <c r="H28" s="632"/>
      <c r="I28" s="632"/>
    </row>
    <row r="29" spans="1:9">
      <c r="A29" s="626"/>
      <c r="B29" s="630"/>
      <c r="C29" s="631" t="s">
        <v>1012</v>
      </c>
      <c r="D29" s="632"/>
      <c r="E29" s="632"/>
      <c r="F29" s="632"/>
      <c r="G29" s="632"/>
      <c r="H29" s="632"/>
      <c r="I29" s="632"/>
    </row>
    <row r="30" spans="1:9">
      <c r="A30" s="626"/>
      <c r="B30" s="630"/>
      <c r="C30" s="631" t="s">
        <v>1013</v>
      </c>
      <c r="D30" s="632"/>
      <c r="E30" s="632"/>
      <c r="F30" s="632"/>
      <c r="G30" s="632"/>
      <c r="H30" s="632"/>
      <c r="I30" s="632"/>
    </row>
    <row r="31" spans="1:9">
      <c r="A31" s="626"/>
      <c r="B31" s="627" t="s">
        <v>1014</v>
      </c>
      <c r="C31" s="628"/>
      <c r="D31" s="629"/>
      <c r="E31" s="629"/>
      <c r="F31" s="629"/>
      <c r="G31" s="629"/>
      <c r="H31" s="629"/>
      <c r="I31" s="629"/>
    </row>
    <row r="32" spans="1:9">
      <c r="A32" s="626"/>
      <c r="B32" s="630"/>
      <c r="C32" s="631" t="s">
        <v>1015</v>
      </c>
      <c r="D32" s="632"/>
      <c r="E32" s="632"/>
      <c r="F32" s="632"/>
      <c r="G32" s="632"/>
      <c r="H32" s="632"/>
      <c r="I32" s="632"/>
    </row>
    <row r="33" spans="1:9">
      <c r="A33" s="626" t="s">
        <v>1016</v>
      </c>
      <c r="B33" s="630"/>
      <c r="C33" s="631"/>
      <c r="D33" s="632"/>
      <c r="E33" s="632"/>
      <c r="F33" s="632"/>
      <c r="G33" s="632"/>
      <c r="H33" s="632"/>
      <c r="I33" s="632"/>
    </row>
    <row r="34" spans="1:9">
      <c r="A34" s="626" t="s">
        <v>1017</v>
      </c>
      <c r="B34" s="630"/>
      <c r="C34" s="631"/>
      <c r="D34" s="632"/>
      <c r="E34" s="632"/>
      <c r="F34" s="632"/>
      <c r="G34" s="632"/>
      <c r="H34" s="632"/>
      <c r="I34" s="632"/>
    </row>
    <row r="35" spans="1:9">
      <c r="A35" s="626" t="s">
        <v>1018</v>
      </c>
      <c r="B35" s="630"/>
      <c r="C35" s="631"/>
      <c r="D35" s="632"/>
      <c r="E35" s="632"/>
      <c r="F35" s="632"/>
      <c r="G35" s="632"/>
      <c r="H35" s="632"/>
      <c r="I35" s="632"/>
    </row>
    <row r="36" spans="1:9">
      <c r="A36" s="633"/>
      <c r="B36" s="634"/>
      <c r="C36" s="635"/>
      <c r="D36" s="636"/>
      <c r="E36" s="636"/>
      <c r="F36" s="636"/>
      <c r="G36" s="636"/>
      <c r="H36" s="636"/>
      <c r="I36" s="636"/>
    </row>
    <row r="37" spans="1:9">
      <c r="A37" s="637"/>
      <c r="B37" s="638" t="s">
        <v>812</v>
      </c>
      <c r="C37" s="639"/>
      <c r="D37" s="640">
        <f>SUM(D6:D36)</f>
        <v>490291587.08274311</v>
      </c>
      <c r="E37" s="640">
        <f t="shared" ref="E37:I37" si="0">SUM(E6:E36)</f>
        <v>608000664.56999993</v>
      </c>
      <c r="F37" s="640">
        <f t="shared" si="0"/>
        <v>1098292251.6527431</v>
      </c>
      <c r="G37" s="640">
        <f t="shared" si="0"/>
        <v>610523515.14999998</v>
      </c>
      <c r="H37" s="640">
        <f t="shared" si="0"/>
        <v>598468193.12</v>
      </c>
      <c r="I37" s="640">
        <f t="shared" si="0"/>
        <v>487768736.50274307</v>
      </c>
    </row>
    <row r="40" spans="1:9">
      <c r="A40" s="641" t="s">
        <v>449</v>
      </c>
      <c r="B40" s="641"/>
      <c r="C40" s="641"/>
      <c r="D40" s="641"/>
      <c r="E40" s="641"/>
    </row>
    <row r="41" spans="1:9">
      <c r="A41" s="641"/>
      <c r="B41" s="641"/>
      <c r="C41" s="641"/>
      <c r="D41" s="641"/>
      <c r="E41" s="641"/>
    </row>
    <row r="42" spans="1:9">
      <c r="A42" s="641"/>
      <c r="B42" s="641"/>
      <c r="C42" s="641"/>
      <c r="D42" s="641"/>
      <c r="E42" s="641"/>
    </row>
    <row r="43" spans="1:9">
      <c r="A43" s="641"/>
      <c r="B43" s="641" t="s">
        <v>450</v>
      </c>
      <c r="C43" s="641"/>
      <c r="D43" s="641" t="s">
        <v>450</v>
      </c>
      <c r="E43" s="641"/>
    </row>
    <row r="44" spans="1:9">
      <c r="A44" s="641"/>
      <c r="B44" s="641"/>
      <c r="C44" s="641"/>
      <c r="D44" s="641"/>
      <c r="E44" s="641"/>
    </row>
    <row r="45" spans="1:9">
      <c r="A45" s="641"/>
      <c r="B45" s="641" t="s">
        <v>678</v>
      </c>
      <c r="C45" s="641"/>
      <c r="D45" s="641" t="s">
        <v>678</v>
      </c>
      <c r="E45" s="641"/>
    </row>
    <row r="46" spans="1:9">
      <c r="A46" s="641"/>
      <c r="B46" s="641" t="s">
        <v>453</v>
      </c>
      <c r="C46" s="641"/>
      <c r="D46" s="641" t="s">
        <v>454</v>
      </c>
      <c r="E46" s="641"/>
    </row>
    <row r="47" spans="1:9">
      <c r="A47" s="641"/>
      <c r="B47" s="641" t="s">
        <v>455</v>
      </c>
      <c r="C47" s="641"/>
      <c r="D47" s="641" t="s">
        <v>601</v>
      </c>
      <c r="E47" s="641"/>
    </row>
    <row r="48" spans="1:9">
      <c r="A48" s="641"/>
      <c r="B48" s="641"/>
      <c r="C48" s="641"/>
      <c r="D48" s="641"/>
      <c r="E48" s="641"/>
    </row>
    <row r="49" spans="1:5">
      <c r="A49" s="641"/>
      <c r="B49" s="641"/>
      <c r="C49" s="641"/>
      <c r="D49" s="641"/>
      <c r="E49" s="641"/>
    </row>
    <row r="50" spans="1:5">
      <c r="A50" s="641"/>
      <c r="B50" s="641"/>
      <c r="C50" s="641"/>
      <c r="D50" s="641"/>
      <c r="E50" s="641"/>
    </row>
    <row r="51" spans="1:5">
      <c r="A51" s="641"/>
      <c r="B51" s="641" t="s">
        <v>456</v>
      </c>
      <c r="C51" s="641"/>
      <c r="D51" s="641"/>
      <c r="E51" s="641"/>
    </row>
    <row r="52" spans="1:5">
      <c r="A52" s="641"/>
      <c r="B52" s="641"/>
      <c r="C52" s="641"/>
      <c r="D52" s="641"/>
      <c r="E52" s="641"/>
    </row>
    <row r="53" spans="1:5">
      <c r="A53" s="641"/>
      <c r="B53" s="641" t="s">
        <v>678</v>
      </c>
      <c r="C53" s="641"/>
      <c r="D53" s="641"/>
      <c r="E53" s="641"/>
    </row>
    <row r="54" spans="1:5">
      <c r="A54" s="641"/>
      <c r="B54" s="641" t="s">
        <v>460</v>
      </c>
      <c r="C54" s="641"/>
      <c r="D54" s="641"/>
      <c r="E54" s="641"/>
    </row>
    <row r="55" spans="1:5">
      <c r="A55" s="641"/>
      <c r="B55" s="641" t="s">
        <v>813</v>
      </c>
      <c r="C55" s="641"/>
      <c r="D55" s="641"/>
      <c r="E55" s="641"/>
    </row>
  </sheetData>
  <sheetProtection formatCells="0" formatColumns="0" formatRows="0" autoFilter="0"/>
  <protectedRanges>
    <protectedRange sqref="B38:I39 B57:I65523 G40:I56" name="Rango1"/>
    <protectedRange sqref="C31:I31 C7:I7 C10:I10 B20:I22 C19:I19 B24:I25 C23:I23 B27:I30 C26:I26 B32:I36 B8:I9 B12:I18 B11:C11" name="Rango1_3"/>
    <protectedRange sqref="D4:I6" name="Rango1_2_2"/>
    <protectedRange sqref="B37:I37" name="Rango1_1_2"/>
    <protectedRange sqref="B56:F56" name="Rango1_1"/>
    <protectedRange sqref="B40:F55" name="Rango1_1_1"/>
    <protectedRange sqref="D11:I11" name="Rango1_3_2"/>
  </protectedRanges>
  <mergeCells count="4">
    <mergeCell ref="A1:I1"/>
    <mergeCell ref="A2:C4"/>
    <mergeCell ref="D2:H2"/>
    <mergeCell ref="I2:I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opLeftCell="A41" zoomScaleNormal="100" workbookViewId="0">
      <selection activeCell="B47" sqref="B47:C47"/>
    </sheetView>
  </sheetViews>
  <sheetFormatPr baseColWidth="10" defaultColWidth="9.33203125" defaultRowHeight="10.199999999999999"/>
  <cols>
    <col min="1" max="1" width="45" style="260" customWidth="1"/>
    <col min="2" max="2" width="18.5546875" style="243" customWidth="1"/>
    <col min="3" max="3" width="18.6640625" style="243" customWidth="1"/>
    <col min="4" max="5" width="17.33203125" style="243" customWidth="1"/>
    <col min="6" max="6" width="14.21875" style="243" customWidth="1"/>
    <col min="7" max="7" width="9.33203125" style="227" customWidth="1"/>
    <col min="8" max="16384" width="9.33203125" style="227"/>
  </cols>
  <sheetData>
    <row r="1" spans="1:6" ht="39.9" customHeight="1">
      <c r="A1" s="224" t="s">
        <v>660</v>
      </c>
      <c r="B1" s="225"/>
      <c r="C1" s="225"/>
      <c r="D1" s="225"/>
      <c r="E1" s="225"/>
      <c r="F1" s="226"/>
    </row>
    <row r="2" spans="1:6" s="260" customFormat="1" ht="50.1" customHeight="1">
      <c r="A2" s="296" t="s">
        <v>371</v>
      </c>
      <c r="B2" s="297" t="s">
        <v>661</v>
      </c>
      <c r="C2" s="297" t="s">
        <v>662</v>
      </c>
      <c r="D2" s="297" t="s">
        <v>663</v>
      </c>
      <c r="E2" s="297" t="s">
        <v>664</v>
      </c>
      <c r="F2" s="297" t="s">
        <v>425</v>
      </c>
    </row>
    <row r="3" spans="1:6" s="260" customFormat="1" ht="9" customHeight="1">
      <c r="A3" s="298"/>
      <c r="B3" s="299"/>
      <c r="C3" s="299"/>
      <c r="D3" s="299"/>
      <c r="E3" s="299"/>
      <c r="F3" s="299"/>
    </row>
    <row r="4" spans="1:6">
      <c r="A4" s="300" t="s">
        <v>665</v>
      </c>
      <c r="B4" s="301">
        <f>SUM(B5:B7)</f>
        <v>406128317.55000001</v>
      </c>
      <c r="C4" s="302"/>
      <c r="D4" s="302"/>
      <c r="E4" s="302"/>
      <c r="F4" s="301">
        <f>SUM(B4:E4)</f>
        <v>406128317.55000001</v>
      </c>
    </row>
    <row r="5" spans="1:6">
      <c r="A5" s="303" t="s">
        <v>39</v>
      </c>
      <c r="B5" s="302">
        <v>4610300.5999999996</v>
      </c>
      <c r="C5" s="302"/>
      <c r="D5" s="302"/>
      <c r="E5" s="302"/>
      <c r="F5" s="302">
        <f t="shared" ref="F5:F14" si="0">SUM(B5:E5)</f>
        <v>4610300.5999999996</v>
      </c>
    </row>
    <row r="6" spans="1:6">
      <c r="A6" s="303" t="s">
        <v>431</v>
      </c>
      <c r="B6" s="302">
        <v>18500642.289999999</v>
      </c>
      <c r="C6" s="302"/>
      <c r="D6" s="302"/>
      <c r="E6" s="302"/>
      <c r="F6" s="302">
        <f t="shared" si="0"/>
        <v>18500642.289999999</v>
      </c>
    </row>
    <row r="7" spans="1:6">
      <c r="A7" s="303" t="s">
        <v>432</v>
      </c>
      <c r="B7" s="302">
        <v>383017374.66000003</v>
      </c>
      <c r="C7" s="302"/>
      <c r="D7" s="302"/>
      <c r="E7" s="302"/>
      <c r="F7" s="302">
        <f t="shared" si="0"/>
        <v>383017374.66000003</v>
      </c>
    </row>
    <row r="8" spans="1:6" ht="9" customHeight="1">
      <c r="A8" s="303"/>
      <c r="B8" s="302"/>
      <c r="C8" s="302"/>
      <c r="D8" s="302"/>
      <c r="E8" s="302"/>
      <c r="F8" s="301"/>
    </row>
    <row r="9" spans="1:6">
      <c r="A9" s="300" t="s">
        <v>666</v>
      </c>
      <c r="B9" s="302"/>
      <c r="C9" s="301">
        <f>SUM(C10:C14)</f>
        <v>1473899445.6799998</v>
      </c>
      <c r="D9" s="301">
        <f>+D10</f>
        <v>0</v>
      </c>
      <c r="E9" s="302"/>
      <c r="F9" s="301">
        <f t="shared" si="0"/>
        <v>1473899445.6799998</v>
      </c>
    </row>
    <row r="10" spans="1:6">
      <c r="A10" s="303" t="s">
        <v>618</v>
      </c>
      <c r="B10" s="302"/>
      <c r="C10" s="302">
        <v>24720494.84</v>
      </c>
      <c r="D10" s="302">
        <v>0</v>
      </c>
      <c r="E10" s="302"/>
      <c r="F10" s="302">
        <f t="shared" si="0"/>
        <v>24720494.84</v>
      </c>
    </row>
    <row r="11" spans="1:6">
      <c r="A11" s="303" t="s">
        <v>436</v>
      </c>
      <c r="B11" s="302"/>
      <c r="C11" s="302">
        <v>1441863804.97</v>
      </c>
      <c r="D11" s="302"/>
      <c r="E11" s="302"/>
      <c r="F11" s="302">
        <f t="shared" si="0"/>
        <v>1441863804.97</v>
      </c>
    </row>
    <row r="12" spans="1:6">
      <c r="A12" s="303" t="s">
        <v>667</v>
      </c>
      <c r="B12" s="302"/>
      <c r="C12" s="302">
        <v>5064933.6100000003</v>
      </c>
      <c r="D12" s="302"/>
      <c r="E12" s="302"/>
      <c r="F12" s="302">
        <f t="shared" si="0"/>
        <v>5064933.6100000003</v>
      </c>
    </row>
    <row r="13" spans="1:6">
      <c r="A13" s="303" t="s">
        <v>442</v>
      </c>
      <c r="B13" s="302"/>
      <c r="C13" s="302">
        <v>0</v>
      </c>
      <c r="D13" s="302"/>
      <c r="E13" s="302"/>
      <c r="F13" s="302">
        <f t="shared" si="0"/>
        <v>0</v>
      </c>
    </row>
    <row r="14" spans="1:6">
      <c r="A14" s="303" t="s">
        <v>446</v>
      </c>
      <c r="B14" s="302"/>
      <c r="C14" s="302">
        <v>2250212.2599999998</v>
      </c>
      <c r="D14" s="302"/>
      <c r="E14" s="302"/>
      <c r="F14" s="302">
        <f t="shared" si="0"/>
        <v>2250212.2599999998</v>
      </c>
    </row>
    <row r="15" spans="1:6" ht="9" customHeight="1">
      <c r="A15" s="303"/>
      <c r="B15" s="302"/>
      <c r="C15" s="302"/>
      <c r="D15" s="302"/>
      <c r="E15" s="302"/>
      <c r="F15" s="302"/>
    </row>
    <row r="16" spans="1:6" ht="20.399999999999999">
      <c r="A16" s="300" t="s">
        <v>668</v>
      </c>
      <c r="B16" s="302"/>
      <c r="C16" s="302"/>
      <c r="D16" s="302"/>
      <c r="E16" s="301"/>
      <c r="F16" s="301"/>
    </row>
    <row r="17" spans="1:8">
      <c r="A17" s="303" t="s">
        <v>66</v>
      </c>
      <c r="B17" s="302"/>
      <c r="C17" s="302"/>
      <c r="D17" s="302"/>
      <c r="E17" s="302"/>
      <c r="F17" s="302"/>
    </row>
    <row r="18" spans="1:8">
      <c r="A18" s="303" t="s">
        <v>656</v>
      </c>
      <c r="B18" s="302"/>
      <c r="C18" s="302"/>
      <c r="D18" s="302"/>
      <c r="E18" s="302"/>
      <c r="F18" s="302"/>
    </row>
    <row r="19" spans="1:8" ht="9" customHeight="1">
      <c r="A19" s="303"/>
      <c r="B19" s="302"/>
      <c r="C19" s="302"/>
      <c r="D19" s="302"/>
      <c r="E19" s="302"/>
      <c r="F19" s="302"/>
    </row>
    <row r="20" spans="1:8">
      <c r="A20" s="300" t="s">
        <v>669</v>
      </c>
      <c r="B20" s="301">
        <f>+B4</f>
        <v>406128317.55000001</v>
      </c>
      <c r="C20" s="301">
        <f>+C9</f>
        <v>1473899445.6799998</v>
      </c>
      <c r="D20" s="301">
        <f>+D9</f>
        <v>0</v>
      </c>
      <c r="E20" s="301"/>
      <c r="F20" s="301">
        <f>+F9+F4</f>
        <v>1880027763.2299998</v>
      </c>
    </row>
    <row r="21" spans="1:8" ht="9" customHeight="1">
      <c r="A21" s="300"/>
      <c r="B21" s="301"/>
      <c r="C21" s="301"/>
      <c r="D21" s="301"/>
      <c r="E21" s="301"/>
      <c r="F21" s="301"/>
    </row>
    <row r="22" spans="1:8" ht="20.399999999999999">
      <c r="A22" s="300" t="s">
        <v>670</v>
      </c>
      <c r="B22" s="301">
        <f>SUM(B23:B25)</f>
        <v>9716560.2799999993</v>
      </c>
      <c r="C22" s="302"/>
      <c r="D22" s="302"/>
      <c r="E22" s="301"/>
      <c r="F22" s="301">
        <f>SUM(B22:E22)</f>
        <v>9716560.2799999993</v>
      </c>
    </row>
    <row r="23" spans="1:8">
      <c r="A23" s="303" t="s">
        <v>39</v>
      </c>
      <c r="B23" s="304">
        <f>0+0</f>
        <v>0</v>
      </c>
      <c r="C23" s="301"/>
      <c r="D23" s="302"/>
      <c r="E23" s="302"/>
      <c r="F23" s="302"/>
      <c r="H23" s="305"/>
    </row>
    <row r="24" spans="1:8">
      <c r="A24" s="303" t="s">
        <v>431</v>
      </c>
      <c r="B24" s="306">
        <f>9716560.28+0</f>
        <v>9716560.2799999993</v>
      </c>
      <c r="C24" s="301"/>
      <c r="D24" s="302"/>
      <c r="E24" s="302"/>
      <c r="F24" s="302">
        <f>SUM(B24:E24)</f>
        <v>9716560.2799999993</v>
      </c>
    </row>
    <row r="25" spans="1:8">
      <c r="A25" s="303" t="s">
        <v>432</v>
      </c>
      <c r="B25" s="307">
        <f>0+0</f>
        <v>0</v>
      </c>
      <c r="C25" s="301"/>
      <c r="D25" s="302"/>
      <c r="E25" s="302"/>
      <c r="F25" s="302"/>
    </row>
    <row r="26" spans="1:8" ht="9" customHeight="1">
      <c r="A26" s="303"/>
      <c r="B26" s="302"/>
      <c r="C26" s="302"/>
      <c r="D26" s="302"/>
      <c r="E26" s="302"/>
      <c r="F26" s="302"/>
    </row>
    <row r="27" spans="1:8" ht="20.399999999999999">
      <c r="A27" s="300" t="s">
        <v>671</v>
      </c>
      <c r="B27" s="302"/>
      <c r="C27" s="301"/>
      <c r="D27" s="301">
        <f>SUM(D28:D32)</f>
        <v>-571891273.58000004</v>
      </c>
      <c r="E27" s="301"/>
      <c r="F27" s="301">
        <f>SUM(B27:E27)</f>
        <v>-571891273.58000004</v>
      </c>
    </row>
    <row r="28" spans="1:8">
      <c r="A28" s="303" t="s">
        <v>618</v>
      </c>
      <c r="B28" s="302"/>
      <c r="C28" s="302"/>
      <c r="D28" s="308">
        <f>0-48956666.78</f>
        <v>-48956666.780000001</v>
      </c>
      <c r="E28" s="302"/>
      <c r="F28" s="302">
        <f t="shared" ref="F28:F29" si="1">SUM(B28:E28)</f>
        <v>-48956666.780000001</v>
      </c>
    </row>
    <row r="29" spans="1:8">
      <c r="A29" s="303" t="s">
        <v>436</v>
      </c>
      <c r="B29" s="302"/>
      <c r="C29" s="302"/>
      <c r="D29" s="308">
        <f>0-522934606.8</f>
        <v>-522934606.80000001</v>
      </c>
      <c r="E29" s="302"/>
      <c r="F29" s="302">
        <f t="shared" si="1"/>
        <v>-522934606.80000001</v>
      </c>
    </row>
    <row r="30" spans="1:8">
      <c r="A30" s="303" t="s">
        <v>667</v>
      </c>
      <c r="B30" s="302"/>
      <c r="C30" s="308"/>
      <c r="D30" s="308">
        <f>0+0</f>
        <v>0</v>
      </c>
      <c r="E30" s="308"/>
      <c r="F30" s="302"/>
    </row>
    <row r="31" spans="1:8">
      <c r="A31" s="303" t="s">
        <v>442</v>
      </c>
      <c r="B31" s="302"/>
      <c r="C31" s="308"/>
      <c r="D31" s="308">
        <f>0+0</f>
        <v>0</v>
      </c>
      <c r="E31" s="308"/>
      <c r="F31" s="302"/>
    </row>
    <row r="32" spans="1:8">
      <c r="A32" s="303" t="s">
        <v>446</v>
      </c>
      <c r="B32" s="302"/>
      <c r="C32" s="308"/>
      <c r="D32" s="308">
        <f>0+0</f>
        <v>0</v>
      </c>
      <c r="E32" s="308"/>
      <c r="F32" s="302"/>
    </row>
    <row r="33" spans="1:6" ht="9" customHeight="1">
      <c r="A33" s="303"/>
      <c r="B33" s="302"/>
      <c r="C33" s="308"/>
      <c r="D33" s="308"/>
      <c r="E33" s="308"/>
      <c r="F33" s="302"/>
    </row>
    <row r="34" spans="1:6" ht="20.399999999999999">
      <c r="A34" s="309" t="s">
        <v>672</v>
      </c>
      <c r="B34" s="302"/>
      <c r="C34" s="308"/>
      <c r="D34" s="308"/>
      <c r="E34" s="301"/>
      <c r="F34" s="302"/>
    </row>
    <row r="35" spans="1:6">
      <c r="A35" s="303" t="s">
        <v>66</v>
      </c>
      <c r="B35" s="302"/>
      <c r="C35" s="308"/>
      <c r="D35" s="308"/>
      <c r="E35" s="302"/>
      <c r="F35" s="302"/>
    </row>
    <row r="36" spans="1:6">
      <c r="A36" s="303" t="s">
        <v>656</v>
      </c>
      <c r="B36" s="302"/>
      <c r="C36" s="308"/>
      <c r="D36" s="308"/>
      <c r="E36" s="302"/>
      <c r="F36" s="302"/>
    </row>
    <row r="37" spans="1:6" ht="9" customHeight="1">
      <c r="A37" s="303"/>
      <c r="B37" s="302"/>
      <c r="C37" s="308"/>
      <c r="D37" s="308"/>
      <c r="E37" s="302"/>
      <c r="F37" s="302"/>
    </row>
    <row r="38" spans="1:6" ht="20.100000000000001" customHeight="1">
      <c r="A38" s="310" t="s">
        <v>673</v>
      </c>
      <c r="B38" s="311">
        <f>+B22+B20</f>
        <v>415844877.82999998</v>
      </c>
      <c r="C38" s="311">
        <f>+C22+C20</f>
        <v>1473899445.6799998</v>
      </c>
      <c r="D38" s="311">
        <f>+D27+D20</f>
        <v>-571891273.58000004</v>
      </c>
      <c r="E38" s="311"/>
      <c r="F38" s="311">
        <f>+F20+F27+F22</f>
        <v>1317853049.9299996</v>
      </c>
    </row>
    <row r="39" spans="1:6">
      <c r="A39" s="294"/>
      <c r="B39" s="312"/>
      <c r="C39" s="312"/>
      <c r="D39" s="312"/>
      <c r="E39" s="312"/>
      <c r="F39" s="312"/>
    </row>
    <row r="41" spans="1:6">
      <c r="A41" s="263" t="s">
        <v>449</v>
      </c>
    </row>
    <row r="44" spans="1:6">
      <c r="A44" s="260" t="s">
        <v>450</v>
      </c>
      <c r="B44" s="260" t="s">
        <v>450</v>
      </c>
    </row>
    <row r="45" spans="1:6">
      <c r="B45" s="261"/>
    </row>
    <row r="46" spans="1:6">
      <c r="A46" s="260" t="s">
        <v>451</v>
      </c>
      <c r="B46" s="227" t="s">
        <v>452</v>
      </c>
    </row>
    <row r="47" spans="1:6">
      <c r="A47" s="260" t="s">
        <v>453</v>
      </c>
      <c r="B47" s="295" t="s">
        <v>454</v>
      </c>
      <c r="C47" s="295"/>
    </row>
    <row r="48" spans="1:6">
      <c r="A48" s="260" t="s">
        <v>455</v>
      </c>
      <c r="B48" s="247" t="s">
        <v>619</v>
      </c>
    </row>
    <row r="49" spans="1:2">
      <c r="B49" s="261"/>
    </row>
    <row r="50" spans="1:2">
      <c r="B50" s="261"/>
    </row>
    <row r="51" spans="1:2">
      <c r="A51" s="260" t="s">
        <v>456</v>
      </c>
      <c r="B51" s="261"/>
    </row>
    <row r="52" spans="1:2">
      <c r="B52" s="261"/>
    </row>
    <row r="53" spans="1:2">
      <c r="A53" s="260" t="s">
        <v>457</v>
      </c>
      <c r="B53" s="261"/>
    </row>
    <row r="54" spans="1:2">
      <c r="A54" s="260" t="s">
        <v>458</v>
      </c>
      <c r="B54" s="261"/>
    </row>
    <row r="55" spans="1:2">
      <c r="A55" s="260" t="s">
        <v>459</v>
      </c>
      <c r="B55" s="261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showGridLines="0" zoomScaleNormal="100" zoomScaleSheetLayoutView="80" workbookViewId="0">
      <selection activeCell="B66" sqref="B66"/>
    </sheetView>
  </sheetViews>
  <sheetFormatPr baseColWidth="10" defaultColWidth="9.33203125" defaultRowHeight="10.199999999999999"/>
  <cols>
    <col min="1" max="1" width="59" style="260" customWidth="1"/>
    <col min="2" max="2" width="15.6640625" style="260" customWidth="1"/>
    <col min="3" max="3" width="14.109375" style="243" customWidth="1"/>
    <col min="4" max="4" width="9.33203125" style="227" customWidth="1"/>
    <col min="5" max="5" width="11.5546875" style="227" bestFit="1" customWidth="1"/>
    <col min="6" max="6" width="9.33203125" style="227" customWidth="1"/>
    <col min="7" max="16384" width="9.33203125" style="227"/>
  </cols>
  <sheetData>
    <row r="1" spans="1:5" ht="39.9" customHeight="1">
      <c r="A1" s="224" t="s">
        <v>674</v>
      </c>
      <c r="B1" s="225"/>
      <c r="C1" s="226"/>
    </row>
    <row r="2" spans="1:5" s="280" customFormat="1" ht="15" customHeight="1">
      <c r="A2" s="313"/>
      <c r="B2" s="314" t="s">
        <v>675</v>
      </c>
      <c r="C2" s="315" t="s">
        <v>676</v>
      </c>
    </row>
    <row r="3" spans="1:5" s="236" customFormat="1">
      <c r="A3" s="316" t="s">
        <v>621</v>
      </c>
      <c r="B3" s="317">
        <v>568454045.51999998</v>
      </c>
      <c r="C3" s="317">
        <v>0</v>
      </c>
      <c r="D3" s="237"/>
    </row>
    <row r="4" spans="1:5" ht="12.75" customHeight="1">
      <c r="A4" s="318" t="s">
        <v>623</v>
      </c>
      <c r="B4" s="317">
        <v>0</v>
      </c>
      <c r="C4" s="319">
        <v>98816951.730000004</v>
      </c>
    </row>
    <row r="5" spans="1:5">
      <c r="A5" s="320" t="s">
        <v>625</v>
      </c>
      <c r="B5" s="321">
        <v>0</v>
      </c>
      <c r="C5" s="322">
        <v>95926318.819999993</v>
      </c>
      <c r="E5" s="323"/>
    </row>
    <row r="6" spans="1:5">
      <c r="A6" s="320" t="s">
        <v>626</v>
      </c>
      <c r="B6" s="321">
        <v>2203230.36</v>
      </c>
      <c r="C6" s="322">
        <v>0</v>
      </c>
    </row>
    <row r="7" spans="1:5">
      <c r="A7" s="320" t="s">
        <v>627</v>
      </c>
      <c r="B7" s="321">
        <v>0</v>
      </c>
      <c r="C7" s="322">
        <v>2454656.86</v>
      </c>
    </row>
    <row r="8" spans="1:5">
      <c r="A8" s="320" t="s">
        <v>208</v>
      </c>
      <c r="B8" s="321">
        <v>0</v>
      </c>
      <c r="C8" s="322">
        <v>0</v>
      </c>
    </row>
    <row r="9" spans="1:5">
      <c r="A9" s="320" t="s">
        <v>218</v>
      </c>
      <c r="B9" s="321">
        <v>0</v>
      </c>
      <c r="C9" s="322">
        <v>2639206.41</v>
      </c>
    </row>
    <row r="10" spans="1:5">
      <c r="A10" s="320" t="s">
        <v>265</v>
      </c>
      <c r="B10" s="321">
        <v>0</v>
      </c>
      <c r="C10" s="322">
        <v>0</v>
      </c>
    </row>
    <row r="11" spans="1:5">
      <c r="A11" s="320" t="s">
        <v>631</v>
      </c>
      <c r="B11" s="321">
        <v>0</v>
      </c>
      <c r="C11" s="322">
        <v>0</v>
      </c>
    </row>
    <row r="12" spans="1:5">
      <c r="A12" s="320"/>
      <c r="B12" s="321"/>
      <c r="C12" s="322"/>
    </row>
    <row r="13" spans="1:5">
      <c r="A13" s="318" t="s">
        <v>636</v>
      </c>
      <c r="B13" s="321">
        <v>667270997.25</v>
      </c>
      <c r="C13" s="322">
        <v>0</v>
      </c>
    </row>
    <row r="14" spans="1:5">
      <c r="A14" s="320" t="s">
        <v>637</v>
      </c>
      <c r="B14" s="321">
        <v>0</v>
      </c>
      <c r="C14" s="322">
        <v>0</v>
      </c>
    </row>
    <row r="15" spans="1:5">
      <c r="A15" s="320" t="s">
        <v>639</v>
      </c>
      <c r="B15" s="321">
        <v>93118067.579999998</v>
      </c>
      <c r="C15" s="322">
        <v>0</v>
      </c>
    </row>
    <row r="16" spans="1:5">
      <c r="A16" s="320" t="s">
        <v>230</v>
      </c>
      <c r="B16" s="321">
        <v>874858628.13999999</v>
      </c>
      <c r="C16" s="322">
        <v>0</v>
      </c>
    </row>
    <row r="17" spans="1:5">
      <c r="A17" s="320" t="s">
        <v>238</v>
      </c>
      <c r="B17" s="321">
        <v>0</v>
      </c>
      <c r="C17" s="322">
        <v>12764271.689999999</v>
      </c>
    </row>
    <row r="18" spans="1:5">
      <c r="A18" s="320" t="s">
        <v>250</v>
      </c>
      <c r="B18" s="321">
        <v>0</v>
      </c>
      <c r="C18" s="322">
        <v>0</v>
      </c>
    </row>
    <row r="19" spans="1:5">
      <c r="A19" s="320" t="s">
        <v>643</v>
      </c>
      <c r="B19" s="321">
        <v>0</v>
      </c>
      <c r="C19" s="322">
        <v>287856129.77999997</v>
      </c>
    </row>
    <row r="20" spans="1:5">
      <c r="A20" s="320" t="s">
        <v>256</v>
      </c>
      <c r="B20" s="321">
        <v>0</v>
      </c>
      <c r="C20" s="322">
        <v>85297</v>
      </c>
    </row>
    <row r="21" spans="1:5">
      <c r="A21" s="320" t="s">
        <v>646</v>
      </c>
      <c r="B21" s="321">
        <v>0</v>
      </c>
      <c r="C21" s="322">
        <v>0</v>
      </c>
    </row>
    <row r="22" spans="1:5">
      <c r="A22" s="320" t="s">
        <v>269</v>
      </c>
      <c r="B22" s="321">
        <v>0</v>
      </c>
      <c r="C22" s="322">
        <v>0</v>
      </c>
    </row>
    <row r="23" spans="1:5" s="236" customFormat="1">
      <c r="A23" s="324"/>
      <c r="B23" s="321"/>
      <c r="C23" s="322"/>
    </row>
    <row r="24" spans="1:5" s="236" customFormat="1">
      <c r="A24" s="316" t="s">
        <v>622</v>
      </c>
      <c r="B24" s="317">
        <v>0</v>
      </c>
      <c r="C24" s="319">
        <v>6279332.2199999997</v>
      </c>
    </row>
    <row r="25" spans="1:5">
      <c r="A25" s="318" t="s">
        <v>624</v>
      </c>
      <c r="B25" s="317">
        <v>0</v>
      </c>
      <c r="C25" s="319">
        <v>6279332.2199999997</v>
      </c>
    </row>
    <row r="26" spans="1:5">
      <c r="A26" s="320" t="s">
        <v>276</v>
      </c>
      <c r="B26" s="321">
        <v>0</v>
      </c>
      <c r="C26" s="322">
        <v>5631644.4400000004</v>
      </c>
    </row>
    <row r="27" spans="1:5">
      <c r="A27" s="320" t="s">
        <v>286</v>
      </c>
      <c r="B27" s="321">
        <v>0</v>
      </c>
      <c r="C27" s="322">
        <v>0</v>
      </c>
      <c r="E27" s="323"/>
    </row>
    <row r="28" spans="1:5">
      <c r="A28" s="320" t="s">
        <v>628</v>
      </c>
      <c r="B28" s="321">
        <v>0</v>
      </c>
      <c r="C28" s="322">
        <v>0</v>
      </c>
    </row>
    <row r="29" spans="1:5">
      <c r="A29" s="320" t="s">
        <v>629</v>
      </c>
      <c r="B29" s="321">
        <v>0</v>
      </c>
      <c r="C29" s="322">
        <v>0</v>
      </c>
    </row>
    <row r="30" spans="1:5">
      <c r="A30" s="320" t="s">
        <v>630</v>
      </c>
      <c r="B30" s="321">
        <v>0</v>
      </c>
      <c r="C30" s="322">
        <v>647687.78</v>
      </c>
    </row>
    <row r="31" spans="1:5">
      <c r="A31" s="320" t="s">
        <v>291</v>
      </c>
      <c r="B31" s="321">
        <v>0</v>
      </c>
      <c r="C31" s="322">
        <v>0</v>
      </c>
    </row>
    <row r="32" spans="1:5">
      <c r="A32" s="320" t="s">
        <v>632</v>
      </c>
      <c r="B32" s="321">
        <v>0</v>
      </c>
      <c r="C32" s="322">
        <v>0</v>
      </c>
    </row>
    <row r="33" spans="1:3">
      <c r="A33" s="320" t="s">
        <v>633</v>
      </c>
      <c r="B33" s="321">
        <v>0</v>
      </c>
      <c r="C33" s="322">
        <v>0</v>
      </c>
    </row>
    <row r="34" spans="1:3">
      <c r="A34" s="320"/>
      <c r="B34" s="321"/>
      <c r="C34" s="322"/>
    </row>
    <row r="35" spans="1:3">
      <c r="A35" s="318" t="s">
        <v>638</v>
      </c>
      <c r="B35" s="317">
        <v>0</v>
      </c>
      <c r="C35" s="319">
        <v>0</v>
      </c>
    </row>
    <row r="36" spans="1:3">
      <c r="A36" s="320" t="s">
        <v>640</v>
      </c>
      <c r="B36" s="321">
        <v>0</v>
      </c>
      <c r="C36" s="322">
        <v>0</v>
      </c>
    </row>
    <row r="37" spans="1:3">
      <c r="A37" s="320" t="s">
        <v>641</v>
      </c>
      <c r="B37" s="321">
        <v>0</v>
      </c>
      <c r="C37" s="322">
        <v>0</v>
      </c>
    </row>
    <row r="38" spans="1:3">
      <c r="A38" s="320" t="s">
        <v>642</v>
      </c>
      <c r="B38" s="321">
        <v>0</v>
      </c>
      <c r="C38" s="322">
        <v>0</v>
      </c>
    </row>
    <row r="39" spans="1:3">
      <c r="A39" s="320" t="s">
        <v>308</v>
      </c>
      <c r="B39" s="321">
        <v>0</v>
      </c>
      <c r="C39" s="322">
        <v>0</v>
      </c>
    </row>
    <row r="40" spans="1:3">
      <c r="A40" s="320" t="s">
        <v>644</v>
      </c>
      <c r="B40" s="321">
        <v>0</v>
      </c>
      <c r="C40" s="322">
        <v>0</v>
      </c>
    </row>
    <row r="41" spans="1:3">
      <c r="A41" s="320" t="s">
        <v>645</v>
      </c>
      <c r="B41" s="321">
        <v>0</v>
      </c>
      <c r="C41" s="322">
        <v>0</v>
      </c>
    </row>
    <row r="42" spans="1:3">
      <c r="A42" s="320"/>
      <c r="B42" s="321"/>
      <c r="C42" s="322"/>
    </row>
    <row r="43" spans="1:3" s="236" customFormat="1">
      <c r="A43" s="316" t="s">
        <v>651</v>
      </c>
      <c r="B43" s="317">
        <v>0</v>
      </c>
      <c r="C43" s="319">
        <v>562174713.29999995</v>
      </c>
    </row>
    <row r="44" spans="1:3">
      <c r="A44" s="318" t="s">
        <v>652</v>
      </c>
      <c r="B44" s="317">
        <v>9716560.2799999993</v>
      </c>
      <c r="C44" s="319">
        <v>0</v>
      </c>
    </row>
    <row r="45" spans="1:3">
      <c r="A45" s="320" t="s">
        <v>39</v>
      </c>
      <c r="B45" s="321">
        <v>0</v>
      </c>
      <c r="C45" s="322">
        <v>0</v>
      </c>
    </row>
    <row r="46" spans="1:3">
      <c r="A46" s="320" t="s">
        <v>431</v>
      </c>
      <c r="B46" s="321">
        <v>9716560.2799999993</v>
      </c>
      <c r="C46" s="322">
        <v>0</v>
      </c>
    </row>
    <row r="47" spans="1:3">
      <c r="A47" s="320" t="s">
        <v>432</v>
      </c>
      <c r="B47" s="321">
        <v>0</v>
      </c>
      <c r="C47" s="322">
        <v>0</v>
      </c>
    </row>
    <row r="48" spans="1:3">
      <c r="A48" s="320"/>
      <c r="B48" s="321"/>
      <c r="C48" s="322"/>
    </row>
    <row r="49" spans="1:5">
      <c r="A49" s="318" t="s">
        <v>653</v>
      </c>
      <c r="B49" s="317">
        <v>0</v>
      </c>
      <c r="C49" s="319">
        <v>571891273.58000004</v>
      </c>
    </row>
    <row r="50" spans="1:5">
      <c r="A50" s="320" t="s">
        <v>654</v>
      </c>
      <c r="B50" s="321">
        <v>0</v>
      </c>
      <c r="C50" s="322">
        <v>48956666.780000001</v>
      </c>
      <c r="E50" s="323"/>
    </row>
    <row r="51" spans="1:5">
      <c r="A51" s="320" t="s">
        <v>436</v>
      </c>
      <c r="B51" s="321">
        <v>0</v>
      </c>
      <c r="C51" s="322">
        <v>522934606.80000001</v>
      </c>
    </row>
    <row r="52" spans="1:5">
      <c r="A52" s="320" t="s">
        <v>437</v>
      </c>
      <c r="B52" s="321">
        <v>0</v>
      </c>
      <c r="C52" s="322">
        <v>0</v>
      </c>
    </row>
    <row r="53" spans="1:5">
      <c r="A53" s="320" t="s">
        <v>442</v>
      </c>
      <c r="B53" s="321">
        <v>0</v>
      </c>
      <c r="C53" s="322">
        <v>0</v>
      </c>
    </row>
    <row r="54" spans="1:5">
      <c r="A54" s="320" t="s">
        <v>446</v>
      </c>
      <c r="B54" s="321">
        <v>0</v>
      </c>
      <c r="C54" s="322">
        <v>0</v>
      </c>
    </row>
    <row r="55" spans="1:5">
      <c r="A55" s="320"/>
      <c r="B55" s="321"/>
      <c r="C55" s="322"/>
    </row>
    <row r="56" spans="1:5">
      <c r="A56" s="318" t="s">
        <v>677</v>
      </c>
      <c r="B56" s="317">
        <v>0</v>
      </c>
      <c r="C56" s="319">
        <v>0</v>
      </c>
    </row>
    <row r="57" spans="1:5">
      <c r="A57" s="320" t="s">
        <v>66</v>
      </c>
      <c r="B57" s="321">
        <v>0</v>
      </c>
      <c r="C57" s="322">
        <v>0</v>
      </c>
    </row>
    <row r="58" spans="1:5">
      <c r="A58" s="325" t="s">
        <v>656</v>
      </c>
      <c r="B58" s="326">
        <v>0</v>
      </c>
      <c r="C58" s="327">
        <v>0</v>
      </c>
    </row>
    <row r="59" spans="1:5">
      <c r="A59" s="294"/>
      <c r="B59" s="294"/>
      <c r="C59" s="312"/>
    </row>
    <row r="60" spans="1:5">
      <c r="A60" s="263" t="s">
        <v>449</v>
      </c>
    </row>
    <row r="62" spans="1:5">
      <c r="A62" s="260" t="s">
        <v>450</v>
      </c>
      <c r="B62" s="260" t="s">
        <v>450</v>
      </c>
    </row>
    <row r="64" spans="1:5">
      <c r="A64" s="260" t="s">
        <v>678</v>
      </c>
      <c r="B64" s="227" t="s">
        <v>679</v>
      </c>
    </row>
    <row r="65" spans="1:3">
      <c r="A65" s="260" t="s">
        <v>453</v>
      </c>
      <c r="B65" s="295" t="s">
        <v>454</v>
      </c>
      <c r="C65" s="295"/>
    </row>
    <row r="66" spans="1:3">
      <c r="A66" s="260" t="s">
        <v>455</v>
      </c>
      <c r="B66" s="247" t="s">
        <v>619</v>
      </c>
    </row>
    <row r="69" spans="1:3">
      <c r="A69" s="260" t="s">
        <v>456</v>
      </c>
    </row>
    <row r="70" spans="1:3">
      <c r="C70" s="261"/>
    </row>
    <row r="71" spans="1:3">
      <c r="A71" s="260" t="s">
        <v>678</v>
      </c>
      <c r="C71" s="261"/>
    </row>
    <row r="72" spans="1:3">
      <c r="A72" s="260" t="s">
        <v>458</v>
      </c>
      <c r="C72" s="261"/>
    </row>
    <row r="73" spans="1:3">
      <c r="A73" s="260" t="s">
        <v>459</v>
      </c>
      <c r="C73" s="261"/>
    </row>
  </sheetData>
  <sheetProtection formatRows="0" autoFilter="0"/>
  <mergeCells count="2">
    <mergeCell ref="A1:C1"/>
    <mergeCell ref="B65:C65"/>
  </mergeCells>
  <pageMargins left="0.74803149606299213" right="0.74803149606299213" top="0.98425196850393704" bottom="0.98425196850393704" header="0" footer="0"/>
  <pageSetup scale="80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showGridLines="0" zoomScaleNormal="100" workbookViewId="0">
      <selection activeCell="B16" sqref="B16"/>
    </sheetView>
  </sheetViews>
  <sheetFormatPr baseColWidth="10" defaultColWidth="9.33203125" defaultRowHeight="10.199999999999999"/>
  <cols>
    <col min="1" max="1" width="58.33203125" style="328" bestFit="1" customWidth="1"/>
    <col min="2" max="3" width="20.109375" style="328" customWidth="1"/>
    <col min="4" max="4" width="9.33203125" style="328" customWidth="1"/>
    <col min="5" max="16384" width="9.33203125" style="328"/>
  </cols>
  <sheetData>
    <row r="1" spans="1:3" ht="39.9" customHeight="1">
      <c r="A1" s="224" t="s">
        <v>680</v>
      </c>
      <c r="B1" s="225"/>
      <c r="C1" s="226"/>
    </row>
    <row r="2" spans="1:3" ht="15" customHeight="1">
      <c r="A2" s="329" t="s">
        <v>371</v>
      </c>
      <c r="B2" s="296">
        <v>2021</v>
      </c>
      <c r="C2" s="296">
        <v>2020</v>
      </c>
    </row>
    <row r="3" spans="1:3" ht="15" customHeight="1">
      <c r="A3" s="330"/>
      <c r="B3" s="331"/>
      <c r="C3" s="331"/>
    </row>
    <row r="4" spans="1:3">
      <c r="A4" s="332" t="s">
        <v>681</v>
      </c>
      <c r="B4" s="333"/>
      <c r="C4" s="333"/>
    </row>
    <row r="5" spans="1:3">
      <c r="A5" s="334" t="s">
        <v>675</v>
      </c>
      <c r="B5" s="335">
        <f>SUM(B6:B15)</f>
        <v>712724576.12</v>
      </c>
      <c r="C5" s="335">
        <f>SUM(C6:C15)</f>
        <v>626993206.42999995</v>
      </c>
    </row>
    <row r="6" spans="1:3">
      <c r="A6" s="336" t="s">
        <v>10</v>
      </c>
      <c r="B6" s="337">
        <v>0</v>
      </c>
      <c r="C6" s="337">
        <v>0</v>
      </c>
    </row>
    <row r="7" spans="1:3">
      <c r="A7" s="336" t="s">
        <v>19</v>
      </c>
      <c r="B7" s="337">
        <v>0</v>
      </c>
      <c r="C7" s="337">
        <v>0</v>
      </c>
    </row>
    <row r="8" spans="1:3">
      <c r="A8" s="336" t="s">
        <v>24</v>
      </c>
      <c r="B8" s="337">
        <v>0</v>
      </c>
      <c r="C8" s="337">
        <v>0</v>
      </c>
    </row>
    <row r="9" spans="1:3">
      <c r="A9" s="336" t="s">
        <v>26</v>
      </c>
      <c r="B9" s="337">
        <v>0</v>
      </c>
      <c r="C9" s="337">
        <v>0</v>
      </c>
    </row>
    <row r="10" spans="1:3">
      <c r="A10" s="336" t="s">
        <v>498</v>
      </c>
      <c r="B10" s="338">
        <v>20334354.800000001</v>
      </c>
      <c r="C10" s="338">
        <v>24381721.800000001</v>
      </c>
    </row>
    <row r="11" spans="1:3">
      <c r="A11" s="336" t="s">
        <v>500</v>
      </c>
      <c r="B11" s="338">
        <v>2492335.7599999998</v>
      </c>
      <c r="C11" s="338">
        <v>5459640.5</v>
      </c>
    </row>
    <row r="12" spans="1:3">
      <c r="A12" s="336" t="s">
        <v>575</v>
      </c>
      <c r="B12" s="338">
        <v>441304988.37</v>
      </c>
      <c r="C12" s="338">
        <v>426090405.62</v>
      </c>
    </row>
    <row r="13" spans="1:3" ht="20.399999999999999">
      <c r="A13" s="336" t="s">
        <v>512</v>
      </c>
      <c r="B13" s="338">
        <v>107583109.54000001</v>
      </c>
      <c r="C13" s="338">
        <v>112478429.17</v>
      </c>
    </row>
    <row r="14" spans="1:3" ht="20.399999999999999">
      <c r="A14" s="336" t="s">
        <v>607</v>
      </c>
      <c r="B14" s="338">
        <v>0</v>
      </c>
      <c r="C14" s="338">
        <v>0</v>
      </c>
    </row>
    <row r="15" spans="1:3">
      <c r="A15" s="336" t="s">
        <v>682</v>
      </c>
      <c r="B15" s="339">
        <v>141009787.64999998</v>
      </c>
      <c r="C15" s="339">
        <v>58583009.339999966</v>
      </c>
    </row>
    <row r="16" spans="1:3">
      <c r="A16" s="340"/>
      <c r="B16" s="341"/>
      <c r="C16" s="341"/>
    </row>
    <row r="17" spans="1:3">
      <c r="A17" s="334" t="s">
        <v>676</v>
      </c>
      <c r="B17" s="335">
        <f>SUM(B18:B33)</f>
        <v>490484101.24000007</v>
      </c>
      <c r="C17" s="335">
        <f>SUM(C18:C33)</f>
        <v>483528385.69999999</v>
      </c>
    </row>
    <row r="18" spans="1:3">
      <c r="A18" s="336" t="s">
        <v>71</v>
      </c>
      <c r="B18" s="338">
        <v>93065414.030000001</v>
      </c>
      <c r="C18" s="338">
        <v>86335834.519999996</v>
      </c>
    </row>
    <row r="19" spans="1:3">
      <c r="A19" s="336" t="s">
        <v>78</v>
      </c>
      <c r="B19" s="338">
        <v>56372047.630000003</v>
      </c>
      <c r="C19" s="338">
        <v>50782914.109999999</v>
      </c>
    </row>
    <row r="20" spans="1:3">
      <c r="A20" s="336" t="s">
        <v>88</v>
      </c>
      <c r="B20" s="338">
        <v>152319320.52000001</v>
      </c>
      <c r="C20" s="338">
        <v>142492807.43000001</v>
      </c>
    </row>
    <row r="21" spans="1:3">
      <c r="A21" s="336" t="s">
        <v>99</v>
      </c>
      <c r="B21" s="338">
        <v>0</v>
      </c>
      <c r="C21" s="338">
        <v>0</v>
      </c>
    </row>
    <row r="22" spans="1:3">
      <c r="A22" s="336" t="s">
        <v>683</v>
      </c>
      <c r="B22" s="338">
        <v>57393012.150000006</v>
      </c>
      <c r="C22" s="338">
        <v>0</v>
      </c>
    </row>
    <row r="23" spans="1:3">
      <c r="A23" s="336" t="s">
        <v>43</v>
      </c>
      <c r="B23" s="338">
        <v>0</v>
      </c>
      <c r="C23" s="338">
        <v>0</v>
      </c>
    </row>
    <row r="24" spans="1:3">
      <c r="A24" s="336" t="s">
        <v>44</v>
      </c>
      <c r="B24" s="338">
        <v>72000</v>
      </c>
      <c r="C24" s="338">
        <v>132449.96</v>
      </c>
    </row>
    <row r="25" spans="1:3">
      <c r="A25" s="336" t="s">
        <v>45</v>
      </c>
      <c r="B25" s="338">
        <v>0</v>
      </c>
      <c r="C25" s="338">
        <v>0</v>
      </c>
    </row>
    <row r="26" spans="1:3">
      <c r="A26" s="336" t="s">
        <v>114</v>
      </c>
      <c r="B26" s="338">
        <v>0</v>
      </c>
      <c r="C26" s="338">
        <v>0</v>
      </c>
    </row>
    <row r="27" spans="1:3">
      <c r="A27" s="336" t="s">
        <v>117</v>
      </c>
      <c r="B27" s="338">
        <v>0</v>
      </c>
      <c r="C27" s="338">
        <v>0</v>
      </c>
    </row>
    <row r="28" spans="1:3">
      <c r="A28" s="336" t="s">
        <v>119</v>
      </c>
      <c r="B28" s="338">
        <v>1000000</v>
      </c>
      <c r="C28" s="338">
        <v>1800000</v>
      </c>
    </row>
    <row r="29" spans="1:3">
      <c r="A29" s="336" t="s">
        <v>125</v>
      </c>
      <c r="B29" s="338">
        <v>0</v>
      </c>
      <c r="C29" s="338">
        <v>0</v>
      </c>
    </row>
    <row r="30" spans="1:3">
      <c r="A30" s="336" t="s">
        <v>38</v>
      </c>
      <c r="B30" s="338">
        <v>0</v>
      </c>
      <c r="C30" s="338">
        <v>0</v>
      </c>
    </row>
    <row r="31" spans="1:3">
      <c r="A31" s="336" t="s">
        <v>39</v>
      </c>
      <c r="B31" s="338">
        <v>0</v>
      </c>
      <c r="C31" s="338">
        <v>0</v>
      </c>
    </row>
    <row r="32" spans="1:3">
      <c r="A32" s="336" t="s">
        <v>40</v>
      </c>
      <c r="B32" s="338">
        <v>4563.88</v>
      </c>
      <c r="C32" s="338">
        <v>380000</v>
      </c>
    </row>
    <row r="33" spans="1:3">
      <c r="A33" s="336" t="s">
        <v>684</v>
      </c>
      <c r="B33" s="339">
        <v>130257743.03000003</v>
      </c>
      <c r="C33" s="339">
        <f>201604380.08-0.4</f>
        <v>201604379.68000001</v>
      </c>
    </row>
    <row r="34" spans="1:3">
      <c r="A34" s="332" t="s">
        <v>685</v>
      </c>
      <c r="B34" s="335">
        <f>B5-B17</f>
        <v>222240474.87999994</v>
      </c>
      <c r="C34" s="335">
        <f>C5-C17</f>
        <v>143464820.72999996</v>
      </c>
    </row>
    <row r="35" spans="1:3">
      <c r="A35" s="342"/>
      <c r="B35" s="343"/>
      <c r="C35" s="343"/>
    </row>
    <row r="36" spans="1:3">
      <c r="A36" s="332" t="s">
        <v>686</v>
      </c>
      <c r="B36" s="344"/>
      <c r="C36" s="344"/>
    </row>
    <row r="37" spans="1:3">
      <c r="A37" s="334" t="s">
        <v>675</v>
      </c>
      <c r="B37" s="345">
        <f>SUM(B38:B40)</f>
        <v>0</v>
      </c>
      <c r="C37" s="335">
        <f>SUM(C38:C40)</f>
        <v>0</v>
      </c>
    </row>
    <row r="38" spans="1:3">
      <c r="A38" s="336" t="s">
        <v>230</v>
      </c>
      <c r="B38" s="339"/>
      <c r="C38" s="337">
        <v>0</v>
      </c>
    </row>
    <row r="39" spans="1:3">
      <c r="A39" s="336" t="s">
        <v>238</v>
      </c>
      <c r="B39" s="339"/>
      <c r="C39" s="337">
        <v>0</v>
      </c>
    </row>
    <row r="40" spans="1:3">
      <c r="A40" s="336" t="s">
        <v>687</v>
      </c>
      <c r="B40" s="337">
        <v>0</v>
      </c>
      <c r="C40" s="337">
        <v>0</v>
      </c>
    </row>
    <row r="41" spans="1:3">
      <c r="A41" s="340"/>
      <c r="B41" s="341"/>
      <c r="C41" s="341"/>
    </row>
    <row r="42" spans="1:3">
      <c r="A42" s="334" t="s">
        <v>676</v>
      </c>
      <c r="B42" s="335">
        <f>SUM(B43:B45)</f>
        <v>126314156.06</v>
      </c>
      <c r="C42" s="335">
        <f>SUM(C43:C45)</f>
        <v>177318261.54000002</v>
      </c>
    </row>
    <row r="43" spans="1:3">
      <c r="A43" s="336" t="s">
        <v>230</v>
      </c>
      <c r="B43" s="339">
        <v>105255443.59999999</v>
      </c>
      <c r="C43" s="339">
        <v>156720975.05000001</v>
      </c>
    </row>
    <row r="44" spans="1:3">
      <c r="A44" s="336" t="s">
        <v>238</v>
      </c>
      <c r="B44" s="339">
        <v>21058712.460000001</v>
      </c>
      <c r="C44" s="339">
        <v>20597286.489999998</v>
      </c>
    </row>
    <row r="45" spans="1:3">
      <c r="A45" s="336" t="s">
        <v>688</v>
      </c>
      <c r="B45" s="337">
        <v>0</v>
      </c>
      <c r="C45" s="337">
        <v>0</v>
      </c>
    </row>
    <row r="46" spans="1:3">
      <c r="A46" s="332" t="s">
        <v>689</v>
      </c>
      <c r="B46" s="341"/>
      <c r="C46" s="341"/>
    </row>
    <row r="47" spans="1:3">
      <c r="A47" s="342"/>
      <c r="B47" s="341"/>
      <c r="C47" s="341"/>
    </row>
    <row r="48" spans="1:3">
      <c r="A48" s="332" t="s">
        <v>690</v>
      </c>
      <c r="B48" s="335">
        <f>B37-B42</f>
        <v>-126314156.06</v>
      </c>
      <c r="C48" s="335">
        <f>C37-C42</f>
        <v>-177318261.54000002</v>
      </c>
    </row>
    <row r="49" spans="1:3">
      <c r="A49" s="334" t="s">
        <v>675</v>
      </c>
      <c r="B49" s="344">
        <f>B50+B52</f>
        <v>0</v>
      </c>
      <c r="C49" s="344">
        <f>C50+C52</f>
        <v>0</v>
      </c>
    </row>
    <row r="50" spans="1:3">
      <c r="A50" s="336" t="s">
        <v>691</v>
      </c>
      <c r="B50" s="337">
        <f>SUM(B51:B51)</f>
        <v>0</v>
      </c>
      <c r="C50" s="337">
        <f>SUM(C51:C51)</f>
        <v>0</v>
      </c>
    </row>
    <row r="51" spans="1:3">
      <c r="A51" s="336" t="s">
        <v>692</v>
      </c>
      <c r="B51" s="337">
        <v>0</v>
      </c>
      <c r="C51" s="337">
        <v>0</v>
      </c>
    </row>
    <row r="52" spans="1:3">
      <c r="A52" s="336" t="s">
        <v>693</v>
      </c>
      <c r="B52" s="337">
        <v>0</v>
      </c>
      <c r="C52" s="337">
        <v>0</v>
      </c>
    </row>
    <row r="53" spans="1:3">
      <c r="A53" s="336" t="s">
        <v>694</v>
      </c>
      <c r="B53" s="335">
        <f>B54+B57</f>
        <v>0</v>
      </c>
      <c r="C53" s="335">
        <f>C54+C57</f>
        <v>0</v>
      </c>
    </row>
    <row r="54" spans="1:3">
      <c r="A54" s="340"/>
      <c r="B54" s="337">
        <f>SUM(B55:B56)</f>
        <v>0</v>
      </c>
      <c r="C54" s="337">
        <f>SUM(C55:C56)</f>
        <v>0</v>
      </c>
    </row>
    <row r="55" spans="1:3">
      <c r="A55" s="334" t="s">
        <v>676</v>
      </c>
      <c r="B55" s="337">
        <v>0</v>
      </c>
      <c r="C55" s="337">
        <v>0</v>
      </c>
    </row>
    <row r="56" spans="1:3">
      <c r="A56" s="336" t="s">
        <v>695</v>
      </c>
      <c r="B56" s="337">
        <v>0</v>
      </c>
      <c r="C56" s="337">
        <v>0</v>
      </c>
    </row>
    <row r="57" spans="1:3">
      <c r="A57" s="336" t="s">
        <v>692</v>
      </c>
      <c r="B57" s="337">
        <v>0</v>
      </c>
      <c r="C57" s="337">
        <v>0</v>
      </c>
    </row>
    <row r="58" spans="1:3">
      <c r="A58" s="336" t="s">
        <v>693</v>
      </c>
      <c r="B58" s="335">
        <f>B49-B53</f>
        <v>0</v>
      </c>
      <c r="C58" s="335">
        <f>C49-C53</f>
        <v>0</v>
      </c>
    </row>
    <row r="59" spans="1:3">
      <c r="A59" s="336" t="s">
        <v>696</v>
      </c>
      <c r="B59" s="344"/>
      <c r="C59" s="344"/>
    </row>
    <row r="60" spans="1:3">
      <c r="A60" s="332" t="s">
        <v>697</v>
      </c>
      <c r="B60" s="341"/>
      <c r="C60" s="341"/>
    </row>
    <row r="61" spans="1:3">
      <c r="A61" s="342"/>
      <c r="B61" s="341"/>
      <c r="C61" s="341"/>
    </row>
    <row r="62" spans="1:3">
      <c r="A62" s="332" t="s">
        <v>698</v>
      </c>
      <c r="B62" s="335">
        <f>B58+B48+B34</f>
        <v>95926318.819999933</v>
      </c>
      <c r="C62" s="335">
        <f>C58+C48+C34</f>
        <v>-33853440.810000062</v>
      </c>
    </row>
    <row r="63" spans="1:3">
      <c r="A63" s="342"/>
      <c r="B63" s="344"/>
      <c r="C63" s="344"/>
    </row>
    <row r="64" spans="1:3">
      <c r="A64" s="332" t="s">
        <v>699</v>
      </c>
      <c r="B64" s="344">
        <v>415974272.23000002</v>
      </c>
      <c r="C64" s="344">
        <v>449827713.04000002</v>
      </c>
    </row>
    <row r="65" spans="1:3">
      <c r="A65" s="342"/>
      <c r="B65" s="341"/>
      <c r="C65" s="341"/>
    </row>
    <row r="66" spans="1:3">
      <c r="A66" s="332" t="s">
        <v>700</v>
      </c>
      <c r="B66" s="335">
        <f>B64+B62</f>
        <v>511900591.04999995</v>
      </c>
      <c r="C66" s="335">
        <f>C64+C62</f>
        <v>415974272.22999996</v>
      </c>
    </row>
    <row r="67" spans="1:3">
      <c r="A67" s="332"/>
      <c r="B67" s="341"/>
      <c r="C67" s="341"/>
    </row>
    <row r="68" spans="1:3">
      <c r="A68" s="260"/>
      <c r="B68" s="260"/>
      <c r="C68" s="243"/>
    </row>
    <row r="69" spans="1:3">
      <c r="A69" s="260"/>
      <c r="B69" s="260"/>
      <c r="C69" s="243"/>
    </row>
    <row r="70" spans="1:3">
      <c r="A70" s="260"/>
      <c r="B70" s="260"/>
      <c r="C70" s="243"/>
    </row>
    <row r="71" spans="1:3">
      <c r="A71" s="260" t="s">
        <v>450</v>
      </c>
      <c r="B71" s="260" t="s">
        <v>450</v>
      </c>
      <c r="C71" s="243"/>
    </row>
    <row r="72" spans="1:3">
      <c r="A72" s="260"/>
      <c r="B72" s="260"/>
      <c r="C72" s="243"/>
    </row>
    <row r="73" spans="1:3">
      <c r="A73" s="260" t="s">
        <v>678</v>
      </c>
      <c r="B73" s="227" t="s">
        <v>678</v>
      </c>
      <c r="C73" s="243"/>
    </row>
    <row r="74" spans="1:3">
      <c r="A74" s="260" t="s">
        <v>453</v>
      </c>
      <c r="B74" s="295" t="s">
        <v>454</v>
      </c>
      <c r="C74" s="295"/>
    </row>
    <row r="75" spans="1:3">
      <c r="A75" s="260" t="s">
        <v>455</v>
      </c>
      <c r="B75" s="247" t="s">
        <v>601</v>
      </c>
      <c r="C75" s="243"/>
    </row>
    <row r="76" spans="1:3">
      <c r="A76" s="260"/>
      <c r="B76" s="260"/>
      <c r="C76" s="243"/>
    </row>
    <row r="77" spans="1:3">
      <c r="A77" s="260"/>
      <c r="B77" s="260"/>
      <c r="C77" s="243"/>
    </row>
    <row r="78" spans="1:3">
      <c r="A78" s="260" t="s">
        <v>456</v>
      </c>
      <c r="B78" s="260"/>
      <c r="C78" s="243"/>
    </row>
    <row r="79" spans="1:3">
      <c r="A79" s="260"/>
      <c r="B79" s="260"/>
      <c r="C79" s="243"/>
    </row>
    <row r="80" spans="1:3">
      <c r="A80" s="260" t="s">
        <v>678</v>
      </c>
      <c r="B80" s="260"/>
      <c r="C80" s="243"/>
    </row>
    <row r="81" spans="1:3">
      <c r="A81" s="260" t="s">
        <v>458</v>
      </c>
      <c r="B81" s="260"/>
      <c r="C81" s="243"/>
    </row>
    <row r="82" spans="1:3">
      <c r="A82" s="260" t="s">
        <v>459</v>
      </c>
      <c r="B82" s="260"/>
      <c r="C82" s="243"/>
    </row>
    <row r="83" spans="1:3">
      <c r="A83" s="260"/>
      <c r="B83" s="260"/>
      <c r="C83" s="243"/>
    </row>
  </sheetData>
  <sheetProtection formatCells="0" formatColumns="0" formatRows="0" autoFilter="0"/>
  <mergeCells count="2">
    <mergeCell ref="A1:C1"/>
    <mergeCell ref="B74:C74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4" zoomScaleNormal="100" workbookViewId="0">
      <selection activeCell="C34" sqref="C34"/>
    </sheetView>
  </sheetViews>
  <sheetFormatPr baseColWidth="10" defaultColWidth="9.33203125" defaultRowHeight="10.199999999999999"/>
  <cols>
    <col min="1" max="1" width="0.77734375" style="346" customWidth="1"/>
    <col min="2" max="2" width="55.109375" style="346" customWidth="1"/>
    <col min="3" max="3" width="13.77734375" style="346" customWidth="1"/>
    <col min="4" max="4" width="13.88671875" style="346" customWidth="1"/>
    <col min="5" max="7" width="14.6640625" style="346" customWidth="1"/>
    <col min="8" max="8" width="9.33203125" style="346" customWidth="1"/>
    <col min="9" max="16384" width="9.33203125" style="346"/>
  </cols>
  <sheetData>
    <row r="1" spans="1:8" ht="39.9" customHeight="1">
      <c r="A1" s="224" t="s">
        <v>701</v>
      </c>
      <c r="B1" s="225"/>
      <c r="C1" s="225"/>
      <c r="D1" s="225"/>
      <c r="E1" s="225"/>
      <c r="F1" s="225"/>
      <c r="G1" s="226"/>
    </row>
    <row r="2" spans="1:8" ht="30.6">
      <c r="A2" s="347"/>
      <c r="B2" s="348" t="s">
        <v>371</v>
      </c>
      <c r="C2" s="349" t="s">
        <v>702</v>
      </c>
      <c r="D2" s="349" t="s">
        <v>703</v>
      </c>
      <c r="E2" s="349" t="s">
        <v>704</v>
      </c>
      <c r="F2" s="349" t="s">
        <v>705</v>
      </c>
      <c r="G2" s="349" t="s">
        <v>706</v>
      </c>
    </row>
    <row r="3" spans="1:8">
      <c r="A3" s="350"/>
      <c r="B3" s="351"/>
      <c r="C3" s="350"/>
      <c r="D3" s="350"/>
      <c r="E3" s="350"/>
      <c r="F3" s="350"/>
      <c r="G3" s="352"/>
      <c r="H3" s="353"/>
    </row>
    <row r="4" spans="1:8">
      <c r="A4" s="354" t="s">
        <v>621</v>
      </c>
      <c r="B4" s="355"/>
      <c r="C4" s="356">
        <f>+C6+C15</f>
        <v>1906054164.7099998</v>
      </c>
      <c r="D4" s="356">
        <f t="shared" ref="D4:G4" si="0">+D6+D15</f>
        <v>5252722326.8499994</v>
      </c>
      <c r="E4" s="356">
        <f t="shared" si="0"/>
        <v>5821176372.3699999</v>
      </c>
      <c r="F4" s="356">
        <f t="shared" si="0"/>
        <v>1337600119.1900001</v>
      </c>
      <c r="G4" s="356">
        <f t="shared" si="0"/>
        <v>-568454045.5200001</v>
      </c>
      <c r="H4" s="353"/>
    </row>
    <row r="5" spans="1:8">
      <c r="A5" s="354"/>
      <c r="B5" s="355"/>
      <c r="C5" s="356"/>
      <c r="D5" s="356"/>
      <c r="E5" s="356"/>
      <c r="F5" s="356"/>
      <c r="G5" s="356"/>
      <c r="H5" s="353"/>
    </row>
    <row r="6" spans="1:8">
      <c r="A6" s="357">
        <v>1100</v>
      </c>
      <c r="B6" s="358" t="s">
        <v>623</v>
      </c>
      <c r="C6" s="356">
        <f>SUM(C7:C13)</f>
        <v>479966030.22000003</v>
      </c>
      <c r="D6" s="356">
        <f t="shared" ref="D6:G6" si="1">SUM(D7:D13)</f>
        <v>4606115549.9899998</v>
      </c>
      <c r="E6" s="356">
        <f t="shared" si="1"/>
        <v>4507298598.2600002</v>
      </c>
      <c r="F6" s="356">
        <f t="shared" si="1"/>
        <v>578782981.94999981</v>
      </c>
      <c r="G6" s="356">
        <f t="shared" si="1"/>
        <v>98816951.729999751</v>
      </c>
      <c r="H6" s="353"/>
    </row>
    <row r="7" spans="1:8">
      <c r="A7" s="357">
        <v>1110</v>
      </c>
      <c r="B7" s="359" t="s">
        <v>625</v>
      </c>
      <c r="C7" s="360">
        <v>415974272.23000002</v>
      </c>
      <c r="D7" s="361">
        <v>3678826811.3299999</v>
      </c>
      <c r="E7" s="361">
        <v>3582900492.5100002</v>
      </c>
      <c r="F7" s="360">
        <f t="shared" ref="F7:F9" si="2">+C7+D7-E7</f>
        <v>511900591.04999971</v>
      </c>
      <c r="G7" s="360">
        <f t="shared" ref="G7:G9" si="3">+F7-C7</f>
        <v>95926318.819999695</v>
      </c>
      <c r="H7" s="353"/>
    </row>
    <row r="8" spans="1:8">
      <c r="A8" s="357">
        <v>1120</v>
      </c>
      <c r="B8" s="359" t="s">
        <v>626</v>
      </c>
      <c r="C8" s="360">
        <v>30882817.07</v>
      </c>
      <c r="D8" s="361">
        <v>813822808.71000004</v>
      </c>
      <c r="E8" s="361">
        <v>816026039.07000005</v>
      </c>
      <c r="F8" s="360">
        <f t="shared" si="2"/>
        <v>28679586.710000038</v>
      </c>
      <c r="G8" s="360">
        <f t="shared" si="3"/>
        <v>-2203230.3599999622</v>
      </c>
      <c r="H8" s="353"/>
    </row>
    <row r="9" spans="1:8">
      <c r="A9" s="357">
        <v>1130</v>
      </c>
      <c r="B9" s="359" t="s">
        <v>627</v>
      </c>
      <c r="C9" s="360">
        <v>14021301.85</v>
      </c>
      <c r="D9" s="361">
        <v>53720673.649999999</v>
      </c>
      <c r="E9" s="361">
        <v>51266016.789999999</v>
      </c>
      <c r="F9" s="360">
        <f t="shared" si="2"/>
        <v>16475958.710000001</v>
      </c>
      <c r="G9" s="360">
        <f t="shared" si="3"/>
        <v>2454656.8600000013</v>
      </c>
      <c r="H9" s="353"/>
    </row>
    <row r="10" spans="1:8">
      <c r="A10" s="357">
        <v>1140</v>
      </c>
      <c r="B10" s="359" t="s">
        <v>208</v>
      </c>
      <c r="C10" s="360">
        <v>0</v>
      </c>
      <c r="D10" s="361">
        <v>0</v>
      </c>
      <c r="E10" s="361">
        <v>0</v>
      </c>
      <c r="F10" s="360"/>
      <c r="G10" s="360"/>
      <c r="H10" s="353"/>
    </row>
    <row r="11" spans="1:8">
      <c r="A11" s="357">
        <v>1150</v>
      </c>
      <c r="B11" s="359" t="s">
        <v>218</v>
      </c>
      <c r="C11" s="360">
        <v>19087639.07</v>
      </c>
      <c r="D11" s="361">
        <v>59745256.299999997</v>
      </c>
      <c r="E11" s="361">
        <v>57106049.890000001</v>
      </c>
      <c r="F11" s="360">
        <f>+C11+D11-E11</f>
        <v>21726845.480000004</v>
      </c>
      <c r="G11" s="360">
        <f>+F11-C11</f>
        <v>2639206.4100000039</v>
      </c>
      <c r="H11" s="353"/>
    </row>
    <row r="12" spans="1:8">
      <c r="A12" s="357">
        <v>1160</v>
      </c>
      <c r="B12" s="359" t="s">
        <v>265</v>
      </c>
      <c r="C12" s="360">
        <v>0</v>
      </c>
      <c r="D12" s="361">
        <v>0</v>
      </c>
      <c r="E12" s="361">
        <v>0</v>
      </c>
      <c r="F12" s="356"/>
      <c r="G12" s="356"/>
      <c r="H12" s="353"/>
    </row>
    <row r="13" spans="1:8">
      <c r="A13" s="357">
        <v>1190</v>
      </c>
      <c r="B13" s="359" t="s">
        <v>631</v>
      </c>
      <c r="C13" s="360">
        <v>0</v>
      </c>
      <c r="D13" s="361">
        <v>0</v>
      </c>
      <c r="E13" s="361">
        <v>0</v>
      </c>
      <c r="F13" s="356"/>
      <c r="G13" s="356"/>
      <c r="H13" s="353"/>
    </row>
    <row r="14" spans="1:8">
      <c r="A14" s="357"/>
      <c r="B14" s="359"/>
      <c r="C14" s="356"/>
      <c r="D14" s="356"/>
      <c r="E14" s="356"/>
      <c r="F14" s="356"/>
      <c r="G14" s="356"/>
      <c r="H14" s="353"/>
    </row>
    <row r="15" spans="1:8">
      <c r="A15" s="357">
        <v>1200</v>
      </c>
      <c r="B15" s="358" t="s">
        <v>636</v>
      </c>
      <c r="C15" s="356">
        <f>SUM(C16:C24)</f>
        <v>1426088134.4899998</v>
      </c>
      <c r="D15" s="356">
        <f t="shared" ref="D15:E15" si="4">SUM(D16:D24)</f>
        <v>646606776.86000001</v>
      </c>
      <c r="E15" s="356">
        <f t="shared" si="4"/>
        <v>1313877774.1099997</v>
      </c>
      <c r="F15" s="356">
        <f>SUM(F16:F24)</f>
        <v>758817137.24000013</v>
      </c>
      <c r="G15" s="356">
        <f>SUM(G16:G24)</f>
        <v>-667270997.24999988</v>
      </c>
      <c r="H15" s="353"/>
    </row>
    <row r="16" spans="1:8">
      <c r="A16" s="357">
        <v>1210</v>
      </c>
      <c r="B16" s="359" t="s">
        <v>637</v>
      </c>
      <c r="C16" s="360">
        <v>0</v>
      </c>
      <c r="D16" s="361">
        <v>0</v>
      </c>
      <c r="E16" s="361">
        <v>0</v>
      </c>
      <c r="F16" s="362">
        <f>+C16+D16-E16</f>
        <v>0</v>
      </c>
      <c r="G16" s="360">
        <f>+F16-C16</f>
        <v>0</v>
      </c>
      <c r="H16" s="353"/>
    </row>
    <row r="17" spans="1:8">
      <c r="A17" s="357">
        <v>1220</v>
      </c>
      <c r="B17" s="359" t="s">
        <v>639</v>
      </c>
      <c r="C17" s="360">
        <v>93118067.579999998</v>
      </c>
      <c r="D17" s="361">
        <v>0</v>
      </c>
      <c r="E17" s="361">
        <v>93118067.579999998</v>
      </c>
      <c r="F17" s="362">
        <f>+C17+D17-E17</f>
        <v>0</v>
      </c>
      <c r="G17" s="360">
        <f t="shared" ref="G17:G24" si="5">+F17-C17</f>
        <v>-93118067.579999998</v>
      </c>
      <c r="H17" s="353"/>
    </row>
    <row r="18" spans="1:8">
      <c r="A18" s="357">
        <v>1230</v>
      </c>
      <c r="B18" s="359" t="s">
        <v>230</v>
      </c>
      <c r="C18" s="360">
        <v>1859320213.6700001</v>
      </c>
      <c r="D18" s="361">
        <v>274589060.44</v>
      </c>
      <c r="E18" s="361">
        <v>1149447688.5799999</v>
      </c>
      <c r="F18" s="362">
        <f>+C18+D18-E18</f>
        <v>984461585.53000021</v>
      </c>
      <c r="G18" s="360">
        <f t="shared" si="5"/>
        <v>-874858628.13999987</v>
      </c>
      <c r="H18" s="353"/>
    </row>
    <row r="19" spans="1:8">
      <c r="A19" s="357">
        <v>1240</v>
      </c>
      <c r="B19" s="359" t="s">
        <v>238</v>
      </c>
      <c r="C19" s="360">
        <v>221452702.49000001</v>
      </c>
      <c r="D19" s="361">
        <v>18811053.920000002</v>
      </c>
      <c r="E19" s="361">
        <v>6046782.2300000004</v>
      </c>
      <c r="F19" s="360">
        <f t="shared" ref="F19:F23" si="6">+C19+D19-E19</f>
        <v>234216974.18000004</v>
      </c>
      <c r="G19" s="360">
        <f t="shared" si="5"/>
        <v>12764271.690000027</v>
      </c>
      <c r="H19" s="353"/>
    </row>
    <row r="20" spans="1:8">
      <c r="A20" s="357">
        <v>1250</v>
      </c>
      <c r="B20" s="359" t="s">
        <v>250</v>
      </c>
      <c r="C20" s="360">
        <v>2634713.11</v>
      </c>
      <c r="D20" s="361">
        <v>0</v>
      </c>
      <c r="E20" s="361">
        <v>0</v>
      </c>
      <c r="F20" s="360">
        <f t="shared" si="6"/>
        <v>2634713.11</v>
      </c>
      <c r="G20" s="360">
        <f t="shared" si="5"/>
        <v>0</v>
      </c>
      <c r="H20" s="353"/>
    </row>
    <row r="21" spans="1:8">
      <c r="A21" s="357">
        <v>1260</v>
      </c>
      <c r="B21" s="359" t="s">
        <v>643</v>
      </c>
      <c r="C21" s="360">
        <v>-752515238.21000004</v>
      </c>
      <c r="D21" s="361">
        <v>353111490.89999998</v>
      </c>
      <c r="E21" s="361">
        <v>65255361.119999997</v>
      </c>
      <c r="F21" s="360">
        <f t="shared" si="6"/>
        <v>-464659108.43000007</v>
      </c>
      <c r="G21" s="360">
        <f t="shared" si="5"/>
        <v>287856129.77999997</v>
      </c>
      <c r="H21" s="353"/>
    </row>
    <row r="22" spans="1:8">
      <c r="A22" s="357">
        <v>1270</v>
      </c>
      <c r="B22" s="359" t="s">
        <v>256</v>
      </c>
      <c r="C22" s="360">
        <v>2077675.85</v>
      </c>
      <c r="D22" s="361">
        <v>95171.6</v>
      </c>
      <c r="E22" s="361">
        <v>9874.6</v>
      </c>
      <c r="F22" s="360">
        <f t="shared" si="6"/>
        <v>2162972.85</v>
      </c>
      <c r="G22" s="360">
        <f t="shared" si="5"/>
        <v>85297</v>
      </c>
      <c r="H22" s="353"/>
    </row>
    <row r="23" spans="1:8">
      <c r="A23" s="357">
        <v>1280</v>
      </c>
      <c r="B23" s="199" t="s">
        <v>646</v>
      </c>
      <c r="C23" s="360">
        <v>0</v>
      </c>
      <c r="D23" s="361">
        <v>0</v>
      </c>
      <c r="E23" s="361">
        <v>0</v>
      </c>
      <c r="F23" s="360">
        <f t="shared" si="6"/>
        <v>0</v>
      </c>
      <c r="G23" s="360">
        <f t="shared" si="5"/>
        <v>0</v>
      </c>
    </row>
    <row r="24" spans="1:8">
      <c r="A24" s="357">
        <v>1290</v>
      </c>
      <c r="B24" s="199" t="s">
        <v>269</v>
      </c>
      <c r="C24" s="360">
        <v>0</v>
      </c>
      <c r="D24" s="361">
        <v>0</v>
      </c>
      <c r="E24" s="361">
        <v>0</v>
      </c>
      <c r="F24" s="362">
        <f>+C24+D24-E24</f>
        <v>0</v>
      </c>
      <c r="G24" s="360">
        <f t="shared" si="5"/>
        <v>0</v>
      </c>
    </row>
    <row r="25" spans="1:8">
      <c r="A25" s="363"/>
      <c r="B25" s="364"/>
      <c r="C25" s="365"/>
      <c r="D25" s="365"/>
      <c r="E25" s="365"/>
      <c r="F25" s="365"/>
      <c r="G25" s="365"/>
    </row>
    <row r="28" spans="1:8">
      <c r="B28" s="263" t="s">
        <v>707</v>
      </c>
    </row>
    <row r="30" spans="1:8">
      <c r="B30" s="260" t="s">
        <v>450</v>
      </c>
      <c r="C30" s="260" t="s">
        <v>450</v>
      </c>
      <c r="D30" s="243"/>
    </row>
    <row r="31" spans="1:8">
      <c r="B31" s="260"/>
      <c r="C31" s="260"/>
      <c r="D31" s="243"/>
    </row>
    <row r="32" spans="1:8">
      <c r="B32" s="260" t="s">
        <v>678</v>
      </c>
      <c r="C32" s="227" t="s">
        <v>679</v>
      </c>
      <c r="D32" s="243"/>
    </row>
    <row r="33" spans="2:4">
      <c r="B33" s="260" t="s">
        <v>453</v>
      </c>
      <c r="C33" s="295" t="s">
        <v>454</v>
      </c>
      <c r="D33" s="295"/>
    </row>
    <row r="34" spans="2:4">
      <c r="B34" s="260" t="s">
        <v>455</v>
      </c>
      <c r="C34" s="247" t="s">
        <v>619</v>
      </c>
      <c r="D34" s="243"/>
    </row>
    <row r="37" spans="2:4">
      <c r="B37" s="260" t="s">
        <v>456</v>
      </c>
    </row>
    <row r="38" spans="2:4">
      <c r="B38" s="260"/>
    </row>
    <row r="39" spans="2:4">
      <c r="B39" s="260" t="s">
        <v>678</v>
      </c>
    </row>
    <row r="40" spans="2:4">
      <c r="B40" s="260" t="s">
        <v>458</v>
      </c>
    </row>
    <row r="41" spans="2:4">
      <c r="B41" s="260" t="s">
        <v>459</v>
      </c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zoomScaleNormal="100" workbookViewId="0">
      <selection activeCell="D42" sqref="D42"/>
    </sheetView>
  </sheetViews>
  <sheetFormatPr baseColWidth="10" defaultColWidth="9.33203125" defaultRowHeight="10.199999999999999"/>
  <cols>
    <col min="1" max="1" width="2.21875" style="227" customWidth="1"/>
    <col min="2" max="2" width="27.88671875" style="260" customWidth="1"/>
    <col min="3" max="3" width="18.5546875" style="261" customWidth="1"/>
    <col min="4" max="6" width="14.6640625" style="261" customWidth="1"/>
    <col min="7" max="7" width="9.33203125" style="328" customWidth="1"/>
    <col min="8" max="16384" width="9.33203125" style="328"/>
  </cols>
  <sheetData>
    <row r="1" spans="1:6" ht="39.9" customHeight="1">
      <c r="A1" s="224" t="s">
        <v>708</v>
      </c>
      <c r="B1" s="225"/>
      <c r="C1" s="225"/>
      <c r="D1" s="225"/>
      <c r="E1" s="225"/>
      <c r="F1" s="226"/>
    </row>
    <row r="2" spans="1:6" ht="35.1" customHeight="1">
      <c r="A2" s="347"/>
      <c r="B2" s="366" t="s">
        <v>709</v>
      </c>
      <c r="C2" s="349" t="s">
        <v>710</v>
      </c>
      <c r="D2" s="349" t="s">
        <v>711</v>
      </c>
      <c r="E2" s="349" t="s">
        <v>712</v>
      </c>
      <c r="F2" s="349" t="s">
        <v>713</v>
      </c>
    </row>
    <row r="3" spans="1:6" s="371" customFormat="1" ht="11.25" customHeight="1">
      <c r="A3" s="367" t="s">
        <v>714</v>
      </c>
      <c r="B3" s="368"/>
      <c r="C3" s="369"/>
      <c r="D3" s="369"/>
      <c r="E3" s="370"/>
      <c r="F3" s="370"/>
    </row>
    <row r="4" spans="1:6" ht="11.25" customHeight="1">
      <c r="A4" s="357"/>
      <c r="B4" s="372" t="s">
        <v>715</v>
      </c>
      <c r="C4" s="373"/>
      <c r="D4" s="373"/>
      <c r="E4" s="373"/>
      <c r="F4" s="373"/>
    </row>
    <row r="5" spans="1:6" ht="11.25" customHeight="1">
      <c r="A5" s="354" t="s">
        <v>716</v>
      </c>
      <c r="B5" s="355"/>
      <c r="C5" s="374"/>
      <c r="D5" s="374"/>
      <c r="E5" s="374"/>
      <c r="F5" s="374"/>
    </row>
    <row r="6" spans="1:6" ht="11.25" customHeight="1">
      <c r="A6" s="357"/>
      <c r="B6" s="375" t="s">
        <v>717</v>
      </c>
      <c r="C6" s="376"/>
      <c r="D6" s="376"/>
      <c r="E6" s="373"/>
      <c r="F6" s="373"/>
    </row>
    <row r="7" spans="1:6" ht="11.25" customHeight="1">
      <c r="A7" s="357"/>
      <c r="B7" s="375" t="s">
        <v>718</v>
      </c>
      <c r="C7" s="376"/>
      <c r="D7" s="376"/>
      <c r="E7" s="373"/>
      <c r="F7" s="373"/>
    </row>
    <row r="8" spans="1:6" ht="11.25" customHeight="1">
      <c r="A8" s="357"/>
      <c r="B8" s="375" t="s">
        <v>719</v>
      </c>
      <c r="C8" s="376"/>
      <c r="D8" s="376"/>
      <c r="E8" s="373"/>
      <c r="F8" s="373"/>
    </row>
    <row r="9" spans="1:6" ht="11.25" customHeight="1">
      <c r="A9" s="357"/>
      <c r="B9" s="375"/>
      <c r="C9" s="376"/>
      <c r="D9" s="376"/>
      <c r="E9" s="373"/>
      <c r="F9" s="373"/>
    </row>
    <row r="10" spans="1:6" ht="11.25" customHeight="1">
      <c r="A10" s="354" t="s">
        <v>720</v>
      </c>
      <c r="B10" s="355"/>
      <c r="C10" s="377"/>
      <c r="D10" s="377"/>
      <c r="E10" s="374"/>
      <c r="F10" s="374"/>
    </row>
    <row r="11" spans="1:6" ht="11.25" customHeight="1">
      <c r="A11" s="378"/>
      <c r="B11" s="375" t="s">
        <v>721</v>
      </c>
      <c r="C11" s="376"/>
      <c r="D11" s="376"/>
      <c r="E11" s="373"/>
      <c r="F11" s="373"/>
    </row>
    <row r="12" spans="1:6" ht="11.25" customHeight="1">
      <c r="A12" s="378"/>
      <c r="B12" s="375" t="s">
        <v>722</v>
      </c>
      <c r="C12" s="376"/>
      <c r="D12" s="376"/>
      <c r="E12" s="373"/>
      <c r="F12" s="373"/>
    </row>
    <row r="13" spans="1:6" ht="11.25" customHeight="1">
      <c r="A13" s="378"/>
      <c r="B13" s="375" t="s">
        <v>718</v>
      </c>
      <c r="C13" s="376"/>
      <c r="D13" s="376"/>
      <c r="E13" s="373"/>
      <c r="F13" s="373"/>
    </row>
    <row r="14" spans="1:6" ht="11.25" customHeight="1">
      <c r="A14" s="378"/>
      <c r="B14" s="375" t="s">
        <v>719</v>
      </c>
      <c r="C14" s="376"/>
      <c r="D14" s="376"/>
      <c r="E14" s="373"/>
      <c r="F14" s="373"/>
    </row>
    <row r="15" spans="1:6" ht="11.25" customHeight="1">
      <c r="A15" s="378"/>
      <c r="B15" s="375"/>
      <c r="C15" s="376"/>
      <c r="D15" s="376"/>
      <c r="E15" s="373"/>
      <c r="F15" s="373"/>
    </row>
    <row r="16" spans="1:6" ht="11.25" customHeight="1">
      <c r="A16" s="378"/>
      <c r="B16" s="379" t="s">
        <v>723</v>
      </c>
      <c r="C16" s="377"/>
      <c r="D16" s="377"/>
      <c r="E16" s="374"/>
      <c r="F16" s="374"/>
    </row>
    <row r="17" spans="1:6" ht="11.25" customHeight="1">
      <c r="A17" s="357"/>
      <c r="B17" s="372" t="s">
        <v>724</v>
      </c>
      <c r="C17" s="376"/>
      <c r="D17" s="376"/>
      <c r="E17" s="373"/>
      <c r="F17" s="373"/>
    </row>
    <row r="18" spans="1:6" ht="11.25" customHeight="1">
      <c r="A18" s="354" t="s">
        <v>716</v>
      </c>
      <c r="B18" s="355"/>
      <c r="C18" s="376"/>
      <c r="D18" s="376"/>
      <c r="E18" s="374"/>
      <c r="F18" s="374"/>
    </row>
    <row r="19" spans="1:6" ht="11.25" customHeight="1">
      <c r="A19" s="357"/>
      <c r="B19" s="375" t="s">
        <v>717</v>
      </c>
      <c r="C19" s="376"/>
      <c r="D19" s="376"/>
      <c r="E19" s="373"/>
      <c r="F19" s="373"/>
    </row>
    <row r="20" spans="1:6" ht="11.25" customHeight="1">
      <c r="A20" s="357"/>
      <c r="B20" s="375" t="s">
        <v>718</v>
      </c>
      <c r="C20" s="376"/>
      <c r="D20" s="376"/>
      <c r="E20" s="373"/>
      <c r="F20" s="373"/>
    </row>
    <row r="21" spans="1:6" ht="11.25" customHeight="1">
      <c r="A21" s="357"/>
      <c r="B21" s="375" t="s">
        <v>719</v>
      </c>
      <c r="C21" s="376"/>
      <c r="D21" s="376"/>
      <c r="E21" s="373"/>
      <c r="F21" s="373"/>
    </row>
    <row r="22" spans="1:6" ht="11.25" customHeight="1">
      <c r="A22" s="357"/>
      <c r="B22" s="375"/>
      <c r="C22" s="376"/>
      <c r="D22" s="376"/>
      <c r="E22" s="373"/>
      <c r="F22" s="373"/>
    </row>
    <row r="23" spans="1:6" ht="11.25" customHeight="1">
      <c r="A23" s="354" t="s">
        <v>720</v>
      </c>
      <c r="B23" s="355"/>
      <c r="C23" s="374"/>
      <c r="D23" s="374"/>
      <c r="E23" s="374"/>
      <c r="F23" s="374"/>
    </row>
    <row r="24" spans="1:6" ht="11.25" customHeight="1">
      <c r="A24" s="378"/>
      <c r="B24" s="375" t="s">
        <v>721</v>
      </c>
      <c r="C24" s="373"/>
      <c r="D24" s="373"/>
      <c r="E24" s="373"/>
      <c r="F24" s="373"/>
    </row>
    <row r="25" spans="1:6" ht="11.25" customHeight="1">
      <c r="A25" s="378"/>
      <c r="B25" s="375" t="s">
        <v>722</v>
      </c>
      <c r="C25" s="373"/>
      <c r="D25" s="373"/>
      <c r="E25" s="373"/>
      <c r="F25" s="373"/>
    </row>
    <row r="26" spans="1:6" ht="11.25" customHeight="1">
      <c r="A26" s="378"/>
      <c r="B26" s="375" t="s">
        <v>718</v>
      </c>
      <c r="C26" s="373"/>
      <c r="D26" s="373"/>
      <c r="E26" s="373"/>
      <c r="F26" s="373"/>
    </row>
    <row r="27" spans="1:6" ht="11.25" customHeight="1">
      <c r="A27" s="378"/>
      <c r="B27" s="375" t="s">
        <v>719</v>
      </c>
      <c r="C27" s="373"/>
      <c r="D27" s="373"/>
      <c r="E27" s="373"/>
      <c r="F27" s="373"/>
    </row>
    <row r="28" spans="1:6" ht="11.25" customHeight="1">
      <c r="A28" s="378"/>
      <c r="B28" s="375"/>
      <c r="C28" s="373"/>
      <c r="D28" s="373"/>
      <c r="E28" s="373"/>
      <c r="F28" s="373"/>
    </row>
    <row r="29" spans="1:6" ht="11.25" customHeight="1">
      <c r="A29" s="378"/>
      <c r="B29" s="379" t="s">
        <v>725</v>
      </c>
      <c r="C29" s="374"/>
      <c r="D29" s="374"/>
      <c r="E29" s="374"/>
      <c r="F29" s="374"/>
    </row>
    <row r="30" spans="1:6" ht="11.25" customHeight="1">
      <c r="A30" s="378"/>
      <c r="B30" s="379"/>
      <c r="C30" s="374"/>
      <c r="D30" s="374"/>
      <c r="E30" s="374"/>
      <c r="F30" s="374"/>
    </row>
    <row r="31" spans="1:6" ht="11.25" customHeight="1">
      <c r="A31" s="380" t="s">
        <v>726</v>
      </c>
      <c r="B31" s="381"/>
      <c r="C31" s="374"/>
      <c r="D31" s="374"/>
      <c r="E31" s="374">
        <v>26026401.48</v>
      </c>
      <c r="F31" s="374">
        <v>19747069.260000002</v>
      </c>
    </row>
    <row r="32" spans="1:6" ht="11.25" customHeight="1">
      <c r="A32" s="380"/>
      <c r="B32" s="381"/>
      <c r="C32" s="374"/>
      <c r="D32" s="374"/>
      <c r="E32" s="374"/>
      <c r="F32" s="374"/>
    </row>
    <row r="33" spans="1:6" ht="11.25" customHeight="1">
      <c r="A33" s="357"/>
      <c r="B33" s="355" t="s">
        <v>727</v>
      </c>
      <c r="C33" s="374"/>
      <c r="D33" s="374"/>
      <c r="E33" s="374">
        <v>26026401.48</v>
      </c>
      <c r="F33" s="374">
        <v>19747069.260000002</v>
      </c>
    </row>
    <row r="34" spans="1:6">
      <c r="A34" s="382"/>
      <c r="B34" s="383"/>
      <c r="C34" s="384"/>
      <c r="D34" s="384"/>
      <c r="E34" s="384"/>
      <c r="F34" s="384"/>
    </row>
    <row r="36" spans="1:6">
      <c r="A36" s="263" t="s">
        <v>449</v>
      </c>
    </row>
    <row r="38" spans="1:6">
      <c r="B38" s="260" t="s">
        <v>450</v>
      </c>
      <c r="D38" s="260" t="s">
        <v>450</v>
      </c>
      <c r="E38" s="243"/>
    </row>
    <row r="39" spans="1:6">
      <c r="D39" s="260"/>
      <c r="E39" s="243"/>
    </row>
    <row r="40" spans="1:6">
      <c r="B40" s="260" t="s">
        <v>451</v>
      </c>
      <c r="D40" s="227" t="s">
        <v>452</v>
      </c>
      <c r="E40" s="243"/>
    </row>
    <row r="41" spans="1:6" ht="11.25" customHeight="1">
      <c r="B41" s="260" t="s">
        <v>453</v>
      </c>
      <c r="D41" s="281" t="s">
        <v>454</v>
      </c>
      <c r="E41" s="281"/>
    </row>
    <row r="42" spans="1:6">
      <c r="B42" s="260" t="s">
        <v>455</v>
      </c>
      <c r="D42" s="247" t="s">
        <v>619</v>
      </c>
      <c r="E42" s="243"/>
    </row>
    <row r="43" spans="1:6">
      <c r="C43" s="260"/>
      <c r="D43" s="243"/>
    </row>
    <row r="44" spans="1:6">
      <c r="C44" s="260"/>
      <c r="D44" s="243"/>
    </row>
    <row r="45" spans="1:6">
      <c r="B45" s="260" t="s">
        <v>456</v>
      </c>
      <c r="C45" s="260"/>
      <c r="D45" s="243"/>
    </row>
    <row r="46" spans="1:6">
      <c r="C46" s="260"/>
      <c r="D46" s="243"/>
    </row>
    <row r="47" spans="1:6">
      <c r="B47" s="260" t="s">
        <v>728</v>
      </c>
      <c r="C47" s="260"/>
      <c r="D47" s="243"/>
    </row>
    <row r="48" spans="1:6">
      <c r="B48" s="260" t="s">
        <v>458</v>
      </c>
      <c r="C48" s="260"/>
      <c r="D48" s="243"/>
    </row>
    <row r="49" spans="2:2">
      <c r="B49" s="260" t="s">
        <v>459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6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Normal="100" zoomScaleSheetLayoutView="70" workbookViewId="0">
      <pane ySplit="2" topLeftCell="A3" activePane="bottomLeft" state="frozen"/>
      <selection pane="bottomLeft" activeCell="B18" sqref="B18"/>
    </sheetView>
  </sheetViews>
  <sheetFormatPr baseColWidth="10" defaultColWidth="9.33203125" defaultRowHeight="10.199999999999999"/>
  <cols>
    <col min="1" max="1" width="51.21875" style="387" customWidth="1"/>
    <col min="2" max="2" width="43.44140625" style="387" customWidth="1"/>
    <col min="3" max="16384" width="9.33203125" style="387"/>
  </cols>
  <sheetData>
    <row r="1" spans="1:10" ht="39.9" customHeight="1">
      <c r="A1" s="385" t="s">
        <v>729</v>
      </c>
      <c r="B1" s="386"/>
    </row>
    <row r="2" spans="1:10" ht="15" customHeight="1">
      <c r="A2" s="388" t="s">
        <v>730</v>
      </c>
      <c r="B2" s="388" t="s">
        <v>731</v>
      </c>
    </row>
    <row r="3" spans="1:10">
      <c r="A3" s="389" t="s">
        <v>732</v>
      </c>
      <c r="B3" s="390"/>
    </row>
    <row r="4" spans="1:10" ht="17.25" customHeight="1">
      <c r="A4" s="391" t="s">
        <v>733</v>
      </c>
      <c r="B4" s="392" t="s">
        <v>734</v>
      </c>
    </row>
    <row r="5" spans="1:10" ht="17.25" customHeight="1">
      <c r="A5" s="391" t="s">
        <v>735</v>
      </c>
      <c r="B5" s="392" t="s">
        <v>736</v>
      </c>
    </row>
    <row r="6" spans="1:10" ht="17.25" customHeight="1">
      <c r="A6" s="393" t="s">
        <v>737</v>
      </c>
      <c r="B6" s="392" t="s">
        <v>738</v>
      </c>
    </row>
    <row r="7" spans="1:10">
      <c r="A7" s="393" t="s">
        <v>739</v>
      </c>
      <c r="B7" s="392" t="s">
        <v>740</v>
      </c>
      <c r="D7" s="394" t="s">
        <v>741</v>
      </c>
      <c r="E7" s="395"/>
      <c r="F7" s="395"/>
      <c r="G7" s="395"/>
      <c r="H7" s="395"/>
      <c r="I7" s="395"/>
      <c r="J7" s="395"/>
    </row>
    <row r="8" spans="1:10">
      <c r="A8" s="393" t="s">
        <v>742</v>
      </c>
      <c r="B8" s="392" t="s">
        <v>743</v>
      </c>
      <c r="D8" s="396" t="s">
        <v>744</v>
      </c>
      <c r="E8" s="395"/>
      <c r="F8" s="395"/>
      <c r="G8" s="395"/>
      <c r="H8" s="395"/>
      <c r="I8" s="395"/>
      <c r="J8" s="395"/>
    </row>
    <row r="9" spans="1:10">
      <c r="A9" s="391" t="s">
        <v>745</v>
      </c>
      <c r="B9" s="392" t="s">
        <v>743</v>
      </c>
      <c r="D9" s="394" t="s">
        <v>746</v>
      </c>
      <c r="E9" s="395"/>
      <c r="F9" s="395"/>
      <c r="G9" s="395"/>
      <c r="H9" s="395"/>
      <c r="I9" s="395"/>
      <c r="J9" s="395"/>
    </row>
    <row r="10" spans="1:10">
      <c r="A10" s="391" t="s">
        <v>747</v>
      </c>
      <c r="B10" s="392" t="s">
        <v>740</v>
      </c>
      <c r="D10" s="394" t="s">
        <v>748</v>
      </c>
      <c r="E10" s="395"/>
      <c r="F10" s="395"/>
      <c r="G10" s="395"/>
      <c r="H10" s="395"/>
      <c r="I10" s="395"/>
      <c r="J10" s="395"/>
    </row>
    <row r="11" spans="1:10">
      <c r="A11" s="397"/>
      <c r="B11" s="390"/>
    </row>
    <row r="12" spans="1:10">
      <c r="A12" s="397"/>
      <c r="B12" s="390"/>
    </row>
    <row r="13" spans="1:10">
      <c r="A13" s="389" t="s">
        <v>749</v>
      </c>
      <c r="B13" s="390"/>
    </row>
    <row r="14" spans="1:10">
      <c r="A14" s="397"/>
      <c r="B14" s="390"/>
    </row>
    <row r="15" spans="1:10">
      <c r="A15" s="398"/>
      <c r="B15" s="390"/>
    </row>
    <row r="16" spans="1:10">
      <c r="A16" s="397"/>
      <c r="B16" s="399"/>
    </row>
    <row r="17" spans="1:4">
      <c r="A17" s="389" t="s">
        <v>750</v>
      </c>
      <c r="B17" s="390"/>
    </row>
    <row r="18" spans="1:4">
      <c r="A18" s="397"/>
      <c r="B18" s="390"/>
    </row>
    <row r="19" spans="1:4">
      <c r="A19" s="398"/>
      <c r="B19" s="400"/>
    </row>
    <row r="20" spans="1:4">
      <c r="A20" s="397"/>
      <c r="B20" s="390"/>
    </row>
    <row r="21" spans="1:4">
      <c r="A21" s="389" t="s">
        <v>751</v>
      </c>
      <c r="B21" s="390"/>
    </row>
    <row r="22" spans="1:4">
      <c r="A22" s="397"/>
      <c r="B22" s="390"/>
    </row>
    <row r="23" spans="1:4">
      <c r="A23" s="398"/>
      <c r="B23" s="390"/>
      <c r="D23" s="401"/>
    </row>
    <row r="24" spans="1:4">
      <c r="A24" s="397"/>
      <c r="B24" s="390"/>
    </row>
    <row r="25" spans="1:4">
      <c r="A25" s="389" t="s">
        <v>752</v>
      </c>
      <c r="B25" s="390"/>
    </row>
    <row r="26" spans="1:4">
      <c r="A26" s="389"/>
      <c r="B26" s="390"/>
    </row>
    <row r="27" spans="1:4">
      <c r="A27" s="389"/>
      <c r="B27" s="390"/>
    </row>
    <row r="28" spans="1:4">
      <c r="A28" s="397"/>
      <c r="B28" s="390"/>
    </row>
    <row r="29" spans="1:4">
      <c r="A29" s="397"/>
      <c r="B29" s="390"/>
    </row>
    <row r="30" spans="1:4">
      <c r="A30" s="402"/>
      <c r="B30" s="403"/>
    </row>
    <row r="33" spans="1:2">
      <c r="A33" s="404" t="s">
        <v>449</v>
      </c>
      <c r="B33" s="404"/>
    </row>
    <row r="34" spans="1:2">
      <c r="A34" s="61"/>
      <c r="B34" s="60"/>
    </row>
    <row r="35" spans="1:2">
      <c r="A35" s="61"/>
      <c r="B35" s="60"/>
    </row>
    <row r="36" spans="1:2">
      <c r="A36" s="61"/>
      <c r="B36" s="60"/>
    </row>
    <row r="37" spans="1:2">
      <c r="A37" s="60" t="s">
        <v>678</v>
      </c>
      <c r="B37" s="60" t="s">
        <v>678</v>
      </c>
    </row>
    <row r="38" spans="1:2">
      <c r="A38" s="60" t="s">
        <v>453</v>
      </c>
      <c r="B38" s="197" t="s">
        <v>454</v>
      </c>
    </row>
    <row r="39" spans="1:2">
      <c r="A39" s="60" t="s">
        <v>455</v>
      </c>
      <c r="B39" s="60" t="s">
        <v>619</v>
      </c>
    </row>
    <row r="40" spans="1:2">
      <c r="A40" s="405"/>
      <c r="B40" s="406"/>
    </row>
    <row r="41" spans="1:2">
      <c r="A41" s="60"/>
      <c r="B41" s="406"/>
    </row>
    <row r="42" spans="1:2">
      <c r="A42" s="60"/>
      <c r="B42" s="406"/>
    </row>
    <row r="43" spans="1:2">
      <c r="A43" s="58"/>
      <c r="B43" s="406"/>
    </row>
    <row r="44" spans="1:2">
      <c r="A44" s="58" t="s">
        <v>456</v>
      </c>
      <c r="B44" s="58" t="s">
        <v>456</v>
      </c>
    </row>
    <row r="45" spans="1:2">
      <c r="A45" s="58"/>
      <c r="B45" s="58"/>
    </row>
    <row r="46" spans="1:2">
      <c r="A46" s="58" t="s">
        <v>483</v>
      </c>
      <c r="B46" s="58" t="s">
        <v>678</v>
      </c>
    </row>
    <row r="47" spans="1:2">
      <c r="A47" s="58" t="s">
        <v>753</v>
      </c>
      <c r="B47" s="58" t="s">
        <v>754</v>
      </c>
    </row>
    <row r="48" spans="1:2">
      <c r="A48" s="407" t="s">
        <v>755</v>
      </c>
      <c r="B48" s="58" t="s">
        <v>756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Representa las demandas  interpuestas por el ente público contra terceros o viceversa (DOF 9-dic-09)" sqref="A3"/>
  </dataValidations>
  <pageMargins left="0.7" right="0.7" top="0.75" bottom="0.75" header="0.3" footer="0.3"/>
  <pageSetup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6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56" sqref="A1:E56"/>
    </sheetView>
  </sheetViews>
  <sheetFormatPr baseColWidth="10" defaultColWidth="12.88671875" defaultRowHeight="10.199999999999999"/>
  <cols>
    <col min="1" max="1" width="14.6640625" style="1" customWidth="1"/>
    <col min="2" max="2" width="73.88671875" style="1" bestFit="1" customWidth="1"/>
    <col min="3" max="3" width="37.6640625" style="1" customWidth="1"/>
    <col min="4" max="4" width="12.88671875" style="1" customWidth="1"/>
    <col min="5" max="16384" width="12.88671875" style="1"/>
  </cols>
  <sheetData>
    <row r="1" spans="1:5" ht="18.899999999999999" customHeight="1">
      <c r="A1" s="202" t="s">
        <v>484</v>
      </c>
      <c r="B1" s="202"/>
      <c r="C1" s="169"/>
      <c r="D1" s="170" t="s">
        <v>0</v>
      </c>
      <c r="E1" s="21">
        <v>2021</v>
      </c>
    </row>
    <row r="2" spans="1:5" ht="18.899999999999999" customHeight="1">
      <c r="A2" s="202" t="s">
        <v>326</v>
      </c>
      <c r="B2" s="202"/>
      <c r="C2" s="169"/>
      <c r="D2" s="170" t="s">
        <v>2</v>
      </c>
      <c r="E2" s="169" t="s">
        <v>327</v>
      </c>
    </row>
    <row r="3" spans="1:5" ht="18.899999999999999" customHeight="1">
      <c r="A3" s="203" t="s">
        <v>602</v>
      </c>
      <c r="B3" s="203"/>
      <c r="C3" s="169"/>
      <c r="D3" s="170" t="s">
        <v>3</v>
      </c>
      <c r="E3" s="21">
        <v>4</v>
      </c>
    </row>
    <row r="4" spans="1:5" ht="15" customHeight="1">
      <c r="A4" s="10" t="s">
        <v>328</v>
      </c>
      <c r="B4" s="11" t="s">
        <v>329</v>
      </c>
      <c r="C4" s="53"/>
    </row>
    <row r="5" spans="1:5">
      <c r="A5" s="2"/>
      <c r="B5" s="3"/>
    </row>
    <row r="6" spans="1:5">
      <c r="A6" s="4"/>
      <c r="B6" s="5" t="s">
        <v>330</v>
      </c>
    </row>
    <row r="7" spans="1:5">
      <c r="A7" s="4"/>
      <c r="B7" s="5"/>
    </row>
    <row r="8" spans="1:5">
      <c r="A8" s="4"/>
      <c r="B8" s="6" t="s">
        <v>331</v>
      </c>
    </row>
    <row r="9" spans="1:5">
      <c r="A9" s="171" t="s">
        <v>312</v>
      </c>
      <c r="B9" s="172" t="s">
        <v>332</v>
      </c>
    </row>
    <row r="10" spans="1:5">
      <c r="A10" s="171" t="s">
        <v>313</v>
      </c>
      <c r="B10" s="172" t="s">
        <v>333</v>
      </c>
    </row>
    <row r="11" spans="1:5">
      <c r="A11" s="171" t="s">
        <v>314</v>
      </c>
      <c r="B11" s="172" t="s">
        <v>334</v>
      </c>
    </row>
    <row r="12" spans="1:5">
      <c r="A12" s="171" t="s">
        <v>315</v>
      </c>
      <c r="B12" s="172" t="s">
        <v>335</v>
      </c>
    </row>
    <row r="13" spans="1:5">
      <c r="A13" s="171" t="s">
        <v>316</v>
      </c>
      <c r="B13" s="172" t="s">
        <v>336</v>
      </c>
    </row>
    <row r="14" spans="1:5">
      <c r="A14" s="171" t="s">
        <v>317</v>
      </c>
      <c r="B14" s="172" t="s">
        <v>337</v>
      </c>
    </row>
    <row r="15" spans="1:5">
      <c r="A15" s="171" t="s">
        <v>318</v>
      </c>
      <c r="B15" s="172" t="s">
        <v>338</v>
      </c>
    </row>
    <row r="16" spans="1:5">
      <c r="A16" s="171" t="s">
        <v>319</v>
      </c>
      <c r="B16" s="172" t="s">
        <v>339</v>
      </c>
    </row>
    <row r="17" spans="1:2">
      <c r="A17" s="171" t="s">
        <v>320</v>
      </c>
      <c r="B17" s="172" t="s">
        <v>340</v>
      </c>
    </row>
    <row r="18" spans="1:2">
      <c r="A18" s="171" t="s">
        <v>321</v>
      </c>
      <c r="B18" s="172" t="s">
        <v>341</v>
      </c>
    </row>
    <row r="19" spans="1:2">
      <c r="A19" s="171" t="s">
        <v>322</v>
      </c>
      <c r="B19" s="172" t="s">
        <v>342</v>
      </c>
    </row>
    <row r="20" spans="1:2">
      <c r="A20" s="171" t="s">
        <v>323</v>
      </c>
      <c r="B20" s="172" t="s">
        <v>343</v>
      </c>
    </row>
    <row r="21" spans="1:2">
      <c r="A21" s="171" t="s">
        <v>324</v>
      </c>
      <c r="B21" s="172" t="s">
        <v>344</v>
      </c>
    </row>
    <row r="22" spans="1:2">
      <c r="A22" s="171" t="s">
        <v>325</v>
      </c>
      <c r="B22" s="172" t="s">
        <v>345</v>
      </c>
    </row>
    <row r="23" spans="1:2">
      <c r="A23" s="173" t="s">
        <v>487</v>
      </c>
      <c r="B23" s="174" t="s">
        <v>9</v>
      </c>
    </row>
    <row r="24" spans="1:2">
      <c r="A24" s="173" t="s">
        <v>488</v>
      </c>
      <c r="B24" s="174" t="s">
        <v>489</v>
      </c>
    </row>
    <row r="25" spans="1:2">
      <c r="A25" s="173" t="s">
        <v>490</v>
      </c>
      <c r="B25" s="174" t="s">
        <v>491</v>
      </c>
    </row>
    <row r="26" spans="1:2">
      <c r="A26" s="173" t="s">
        <v>492</v>
      </c>
      <c r="B26" s="174" t="s">
        <v>69</v>
      </c>
    </row>
    <row r="27" spans="1:2">
      <c r="A27" s="171" t="s">
        <v>346</v>
      </c>
      <c r="B27" s="172" t="s">
        <v>347</v>
      </c>
    </row>
    <row r="28" spans="1:2">
      <c r="A28" s="171" t="s">
        <v>348</v>
      </c>
      <c r="B28" s="172" t="s">
        <v>349</v>
      </c>
    </row>
    <row r="29" spans="1:2">
      <c r="A29" s="171" t="s">
        <v>350</v>
      </c>
      <c r="B29" s="172" t="s">
        <v>351</v>
      </c>
    </row>
    <row r="30" spans="1:2">
      <c r="A30" s="171" t="s">
        <v>352</v>
      </c>
      <c r="B30" s="172" t="s">
        <v>353</v>
      </c>
    </row>
    <row r="31" spans="1:2">
      <c r="A31" s="171" t="s">
        <v>354</v>
      </c>
      <c r="B31" s="172" t="s">
        <v>355</v>
      </c>
    </row>
    <row r="32" spans="1:2">
      <c r="A32" s="4"/>
      <c r="B32" s="7"/>
    </row>
    <row r="33" spans="1:4">
      <c r="A33" s="4"/>
      <c r="B33" s="6"/>
    </row>
    <row r="34" spans="1:4">
      <c r="A34" s="171" t="s">
        <v>356</v>
      </c>
      <c r="B34" s="172" t="s">
        <v>357</v>
      </c>
    </row>
    <row r="35" spans="1:4">
      <c r="A35" s="171" t="s">
        <v>358</v>
      </c>
      <c r="B35" s="172" t="s">
        <v>359</v>
      </c>
    </row>
    <row r="36" spans="1:4">
      <c r="A36" s="4"/>
      <c r="B36" s="7"/>
    </row>
    <row r="37" spans="1:4">
      <c r="A37" s="4"/>
      <c r="B37" s="5" t="s">
        <v>360</v>
      </c>
    </row>
    <row r="38" spans="1:4">
      <c r="A38" s="4" t="s">
        <v>361</v>
      </c>
      <c r="B38" s="172" t="s">
        <v>362</v>
      </c>
    </row>
    <row r="39" spans="1:4">
      <c r="A39" s="4"/>
      <c r="B39" s="172" t="s">
        <v>363</v>
      </c>
    </row>
    <row r="40" spans="1:4">
      <c r="A40" s="8"/>
      <c r="B40" s="9"/>
    </row>
    <row r="43" spans="1:4">
      <c r="A43" s="16"/>
      <c r="B43" s="56" t="s">
        <v>449</v>
      </c>
      <c r="C43" s="57"/>
      <c r="D43" s="57"/>
    </row>
    <row r="44" spans="1:4">
      <c r="A44" s="16"/>
      <c r="B44" s="58"/>
      <c r="C44" s="58"/>
      <c r="D44" s="59"/>
    </row>
    <row r="45" spans="1:4">
      <c r="A45" s="16"/>
      <c r="B45" s="60" t="s">
        <v>450</v>
      </c>
      <c r="C45" s="60" t="s">
        <v>450</v>
      </c>
      <c r="D45" s="150"/>
    </row>
    <row r="46" spans="1:4">
      <c r="A46" s="16"/>
      <c r="B46" s="58"/>
      <c r="C46" s="58"/>
      <c r="D46" s="150"/>
    </row>
    <row r="47" spans="1:4">
      <c r="A47" s="16"/>
      <c r="B47" s="60" t="s">
        <v>451</v>
      </c>
      <c r="C47" s="61" t="s">
        <v>452</v>
      </c>
      <c r="D47" s="150"/>
    </row>
    <row r="48" spans="1:4">
      <c r="A48" s="16"/>
      <c r="B48" s="60" t="s">
        <v>453</v>
      </c>
      <c r="C48" s="204" t="s">
        <v>454</v>
      </c>
      <c r="D48" s="204"/>
    </row>
    <row r="49" spans="1:4">
      <c r="A49" s="16"/>
      <c r="B49" s="60" t="s">
        <v>455</v>
      </c>
      <c r="C49" s="62" t="s">
        <v>601</v>
      </c>
      <c r="D49" s="150"/>
    </row>
    <row r="50" spans="1:4">
      <c r="A50" s="16"/>
      <c r="B50" s="58"/>
      <c r="C50" s="58"/>
      <c r="D50" s="59"/>
    </row>
    <row r="51" spans="1:4">
      <c r="A51" s="16"/>
      <c r="B51" s="63"/>
      <c r="C51" s="58"/>
      <c r="D51" s="59"/>
    </row>
    <row r="52" spans="1:4">
      <c r="A52" s="16"/>
      <c r="B52" s="58" t="s">
        <v>456</v>
      </c>
      <c r="C52" s="58"/>
      <c r="D52" s="59"/>
    </row>
    <row r="53" spans="1:4">
      <c r="A53" s="16"/>
      <c r="B53" s="58"/>
      <c r="C53" s="58"/>
      <c r="D53" s="59"/>
    </row>
    <row r="54" spans="1:4">
      <c r="A54" s="16"/>
      <c r="B54" s="58" t="s">
        <v>457</v>
      </c>
      <c r="C54" s="58"/>
      <c r="D54" s="59"/>
    </row>
    <row r="55" spans="1:4">
      <c r="A55" s="16"/>
      <c r="B55" s="58" t="s">
        <v>458</v>
      </c>
      <c r="C55" s="58"/>
      <c r="D55" s="59"/>
    </row>
    <row r="56" spans="1:4">
      <c r="A56" s="16"/>
      <c r="B56" s="58" t="s">
        <v>459</v>
      </c>
      <c r="C56" s="58"/>
      <c r="D56" s="59"/>
    </row>
  </sheetData>
  <sheetProtection formatCells="0" formatColumns="0" formatRows="0" autoFilter="0" pivotTables="0"/>
  <mergeCells count="4">
    <mergeCell ref="A1:B1"/>
    <mergeCell ref="A2:B2"/>
    <mergeCell ref="A3:B3"/>
    <mergeCell ref="C48:D48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23</vt:i4>
      </vt:variant>
    </vt:vector>
  </HeadingPairs>
  <TitlesOfParts>
    <vt:vector size="48" baseType="lpstr">
      <vt:lpstr>EA</vt:lpstr>
      <vt:lpstr>ESF</vt:lpstr>
      <vt:lpstr>EVHP</vt:lpstr>
      <vt:lpstr>ECSF</vt:lpstr>
      <vt:lpstr>EFE</vt:lpstr>
      <vt:lpstr>EAA</vt:lpstr>
      <vt:lpstr>EADOP</vt:lpstr>
      <vt:lpstr>IPC</vt:lpstr>
      <vt:lpstr>Notas a los Edos Financieros</vt:lpstr>
      <vt:lpstr>NOTAS ESF</vt:lpstr>
      <vt:lpstr>NOTAS ACT</vt:lpstr>
      <vt:lpstr>NOTAS VHP</vt:lpstr>
      <vt:lpstr>NOTAS EFE</vt:lpstr>
      <vt:lpstr>NOTAS Conciliacion_Ig</vt:lpstr>
      <vt:lpstr>NOTAS Conciliacion_Eg</vt:lpstr>
      <vt:lpstr>NOTAS Memoria </vt:lpstr>
      <vt:lpstr>EAI</vt:lpstr>
      <vt:lpstr>EAE COG</vt:lpstr>
      <vt:lpstr>EAE CTG</vt:lpstr>
      <vt:lpstr>EAE CA</vt:lpstr>
      <vt:lpstr>EAE CFG</vt:lpstr>
      <vt:lpstr>EN</vt:lpstr>
      <vt:lpstr>ID</vt:lpstr>
      <vt:lpstr>FFF</vt:lpstr>
      <vt:lpstr>GCP</vt:lpstr>
      <vt:lpstr>EAA!Área_de_impresión</vt:lpstr>
      <vt:lpstr>EADOP!Área_de_impresión</vt:lpstr>
      <vt:lpstr>'EAE CA'!Área_de_impresión</vt:lpstr>
      <vt:lpstr>'EAE CFG'!Área_de_impresión</vt:lpstr>
      <vt:lpstr>'EAE COG'!Área_de_impresión</vt:lpstr>
      <vt:lpstr>'EAE CTG'!Área_de_impresión</vt:lpstr>
      <vt:lpstr>EAI!Área_de_impresión</vt:lpstr>
      <vt:lpstr>ECSF!Área_de_impresión</vt:lpstr>
      <vt:lpstr>EFE!Área_de_impresión</vt:lpstr>
      <vt:lpstr>EN!Área_de_impresión</vt:lpstr>
      <vt:lpstr>EVHP!Área_de_impresión</vt:lpstr>
      <vt:lpstr>FFF!Área_de_impresión</vt:lpstr>
      <vt:lpstr>ID!Área_de_impresión</vt:lpstr>
      <vt:lpstr>IPC!Área_de_impresión</vt:lpstr>
      <vt:lpstr>'Notas a los Edos Financieros'!Área_de_impresión</vt:lpstr>
      <vt:lpstr>'NOTAS ACT'!Área_de_impresión</vt:lpstr>
      <vt:lpstr>'NOTAS Conciliacion_Eg'!Área_de_impresión</vt:lpstr>
      <vt:lpstr>'NOTAS Conciliacion_Ig'!Área_de_impresión</vt:lpstr>
      <vt:lpstr>'NOTAS EFE'!Área_de_impresión</vt:lpstr>
      <vt:lpstr>'NOTAS ESF'!Área_de_impresión</vt:lpstr>
      <vt:lpstr>'NOTAS Memoria '!Área_de_impresión</vt:lpstr>
      <vt:lpstr>'NOTAS VHP'!Área_de_impresión</vt:lpstr>
      <vt:lpstr>'NOTAS Memoria 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2022-01-24T15:23:14Z</cp:lastPrinted>
  <dcterms:created xsi:type="dcterms:W3CDTF">2012-12-11T20:36:24Z</dcterms:created>
  <dcterms:modified xsi:type="dcterms:W3CDTF">2022-10-14T17:50:22Z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