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Informacion_Financiera\2022\Cuenta_Publica\"/>
    </mc:Choice>
  </mc:AlternateContent>
  <bookViews>
    <workbookView xWindow="0" yWindow="0" windowWidth="23040" windowHeight="9192"/>
  </bookViews>
  <sheets>
    <sheet name="EA" sheetId="3" r:id="rId1"/>
    <sheet name="ESF" sheetId="4" r:id="rId2"/>
    <sheet name="EVHP" sheetId="5" r:id="rId3"/>
    <sheet name="ECSF" sheetId="6" r:id="rId4"/>
    <sheet name="EFE" sheetId="7" r:id="rId5"/>
    <sheet name="EAA" sheetId="8" r:id="rId6"/>
    <sheet name="EADOP" sheetId="9" r:id="rId7"/>
    <sheet name="IPC" sheetId="10" r:id="rId8"/>
    <sheet name="Notas a los Edos Financieros" sheetId="11" r:id="rId9"/>
    <sheet name="NOTAS ESF" sheetId="12" r:id="rId10"/>
    <sheet name="NOTAS ACT" sheetId="13" r:id="rId11"/>
    <sheet name="NOTAS VHP" sheetId="14" r:id="rId12"/>
    <sheet name="NOTAS EFE" sheetId="15" r:id="rId13"/>
    <sheet name="NOTAS Conciliacion_Ig" sheetId="16" r:id="rId14"/>
    <sheet name="NOTAS Conciliacion_Eg" sheetId="17" r:id="rId15"/>
    <sheet name="NOTAS Memoria " sheetId="18" r:id="rId16"/>
    <sheet name="EAI" sheetId="19" r:id="rId17"/>
    <sheet name="COG" sheetId="20" r:id="rId18"/>
    <sheet name="CTG" sheetId="21" r:id="rId19"/>
    <sheet name="CA" sheetId="22" r:id="rId20"/>
    <sheet name="CFG" sheetId="23" r:id="rId21"/>
    <sheet name="EN" sheetId="24" r:id="rId22"/>
    <sheet name="ID" sheetId="25" r:id="rId23"/>
    <sheet name="CRI-COG" sheetId="26" r:id="rId24"/>
    <sheet name="CFF" sheetId="27" r:id="rId25"/>
    <sheet name="GCP" sheetId="28" r:id="rId26"/>
    <sheet name="PPI" sheetId="29" r:id="rId27"/>
    <sheet name="INR" sheetId="30" r:id="rId28"/>
  </sheets>
  <externalReferences>
    <externalReference r:id="rId29"/>
    <externalReference r:id="rId30"/>
    <externalReference r:id="rId31"/>
  </externalReferences>
  <definedNames>
    <definedName name="_xlnm._FilterDatabase" localSheetId="20" hidden="1">CFG!$A$3:$G$40</definedName>
    <definedName name="_xlnm._FilterDatabase" localSheetId="17" hidden="1">COG!$A$4:$A$77</definedName>
    <definedName name="_xlnm._FilterDatabase" localSheetId="0" hidden="1">EA!#REF!</definedName>
    <definedName name="_xlnm._FilterDatabase" localSheetId="5" hidden="1">EAA!$A$2:$G$24</definedName>
    <definedName name="_xlnm._FilterDatabase" localSheetId="6" hidden="1">EADOP!$A$2:$F$33</definedName>
    <definedName name="_xlnm._FilterDatabase" localSheetId="16" hidden="1">EAI!#REF!</definedName>
    <definedName name="_xlnm._FilterDatabase" localSheetId="3" hidden="1">ECSF!$A$2:$C$58</definedName>
    <definedName name="_xlnm._FilterDatabase" localSheetId="4" hidden="1">EFE!#REF!</definedName>
    <definedName name="_xlnm._FilterDatabase" localSheetId="1" hidden="1">ESF!$A$2:$G$39</definedName>
    <definedName name="_xlnm._FilterDatabase" localSheetId="2" hidden="1">EVHP!$A$2:$F$38</definedName>
    <definedName name="_xlnm._FilterDatabase" localSheetId="27" hidden="1">INR!$A$4:$X$44</definedName>
    <definedName name="_xlnm._FilterDatabase" localSheetId="10" hidden="1">'NOTAS ACT'!$A$5:$E$220</definedName>
    <definedName name="_xlnm._FilterDatabase" localSheetId="26" hidden="1">PPI!$A$3:$O$5</definedName>
    <definedName name="_ftn1" localSheetId="27">INR!#REF!</definedName>
    <definedName name="_ftnref1" localSheetId="27">INR!#REF!</definedName>
    <definedName name="_xlnm.Print_Area" localSheetId="24">CFF!$A$2:$C$25</definedName>
    <definedName name="_xlnm.Print_Area" localSheetId="23">'CRI-COG'!$A$2:$D$26</definedName>
    <definedName name="_xlnm.Print_Area" localSheetId="5">EAA!$A$1:$G$41</definedName>
    <definedName name="_xlnm.Print_Area" localSheetId="6">EADOP!$A$1:$F$49</definedName>
    <definedName name="_xlnm.Print_Area" localSheetId="16">EAI!$A$1:$G$43</definedName>
    <definedName name="_xlnm.Print_Area" localSheetId="3">ECSF!$A$1:$C$73</definedName>
    <definedName name="_xlnm.Print_Area" localSheetId="4">EFE!$A$1:$C$82</definedName>
    <definedName name="_xlnm.Print_Area" localSheetId="21">EN!$A$1:$F$45</definedName>
    <definedName name="_xlnm.Print_Area" localSheetId="2">EVHP!$A$1:$F$55</definedName>
    <definedName name="_xlnm.Print_Area" localSheetId="22">ID!$A$1:$E$43</definedName>
    <definedName name="_xlnm.Print_Area" localSheetId="7">IPC!$A$1:$B$48</definedName>
    <definedName name="_xlnm.Print_Area" localSheetId="10">'NOTAS ACT'!$A$1:$E$239</definedName>
    <definedName name="_xlnm.Print_Area" localSheetId="14">'NOTAS Conciliacion_Eg'!$A$1:$F$56</definedName>
    <definedName name="_xlnm.Print_Area" localSheetId="12">'NOTAS EFE'!$A$1:$E$98</definedName>
    <definedName name="_xlnm.Print_Area" localSheetId="9">'NOTAS ESF'!$A$1:$H$158</definedName>
    <definedName name="_xlnm.Print_Area" localSheetId="15">'NOTAS Memoria '!$A$1:$H$56</definedName>
    <definedName name="_xlnm.Print_Area" localSheetId="11">'NOTAS VHP'!$A$1:$E$46</definedName>
    <definedName name="_xlnm.Print_Titles" localSheetId="15">'NOTAS Memoria '!$1:$4</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44" i="30" l="1"/>
  <c r="J44" i="30"/>
  <c r="U43" i="30"/>
  <c r="J43" i="30"/>
  <c r="U42" i="30"/>
  <c r="J42" i="30"/>
  <c r="U41" i="30"/>
  <c r="J41" i="30"/>
  <c r="U40" i="30"/>
  <c r="J40" i="30"/>
  <c r="J39" i="30"/>
  <c r="J38" i="30"/>
  <c r="U37" i="30"/>
  <c r="J37" i="30"/>
  <c r="U36" i="30"/>
  <c r="J36" i="30"/>
  <c r="U35" i="30"/>
  <c r="J35" i="30"/>
  <c r="J34" i="30"/>
  <c r="J32" i="30" s="1"/>
  <c r="J33" i="30"/>
  <c r="U32" i="30"/>
  <c r="I32" i="30"/>
  <c r="H32" i="30"/>
  <c r="G32" i="30"/>
  <c r="F32" i="30"/>
  <c r="U31" i="30"/>
  <c r="J31" i="30"/>
  <c r="J30" i="30"/>
  <c r="U29" i="30"/>
  <c r="J29" i="30"/>
  <c r="I29" i="30"/>
  <c r="I5" i="30" s="1"/>
  <c r="H29" i="30"/>
  <c r="G29" i="30"/>
  <c r="F29" i="30"/>
  <c r="U28" i="30"/>
  <c r="J28" i="30"/>
  <c r="U27" i="30"/>
  <c r="J27" i="30"/>
  <c r="J24" i="30" s="1"/>
  <c r="U26" i="30"/>
  <c r="J26" i="30"/>
  <c r="J25" i="30"/>
  <c r="U24" i="30"/>
  <c r="I24" i="30"/>
  <c r="H24" i="30"/>
  <c r="G24" i="30"/>
  <c r="F24" i="30"/>
  <c r="J23" i="30"/>
  <c r="U22" i="30"/>
  <c r="J22" i="30"/>
  <c r="J20" i="30" s="1"/>
  <c r="J21" i="30"/>
  <c r="U20" i="30"/>
  <c r="I20" i="30"/>
  <c r="H20" i="30"/>
  <c r="G20" i="30"/>
  <c r="F20" i="30"/>
  <c r="J19" i="30"/>
  <c r="J18" i="30"/>
  <c r="U17" i="30"/>
  <c r="J17" i="30"/>
  <c r="J16" i="30"/>
  <c r="J15" i="30"/>
  <c r="I15" i="30"/>
  <c r="H15" i="30"/>
  <c r="G15" i="30"/>
  <c r="F15" i="30"/>
  <c r="F5" i="30" s="1"/>
  <c r="J14" i="30"/>
  <c r="J13" i="30"/>
  <c r="J12" i="30"/>
  <c r="J11" i="30"/>
  <c r="J10" i="30" s="1"/>
  <c r="J5" i="30" s="1"/>
  <c r="I10" i="30"/>
  <c r="H10" i="30"/>
  <c r="G10" i="30"/>
  <c r="G5" i="30" s="1"/>
  <c r="F10" i="30"/>
  <c r="H5" i="30"/>
  <c r="E148" i="29" l="1"/>
  <c r="E141" i="29"/>
  <c r="G37" i="28" l="1"/>
  <c r="F37" i="28"/>
  <c r="E37" i="28"/>
  <c r="D37" i="28"/>
  <c r="C37" i="28"/>
  <c r="B37" i="28"/>
  <c r="G44" i="27" l="1"/>
  <c r="F44" i="27"/>
  <c r="E44" i="27"/>
  <c r="D44" i="27"/>
  <c r="C44" i="27"/>
  <c r="G43" i="27"/>
  <c r="F43" i="27"/>
  <c r="D43" i="27"/>
  <c r="C43" i="27"/>
  <c r="C41" i="27" s="1"/>
  <c r="H42" i="27"/>
  <c r="H41" i="27" s="1"/>
  <c r="G42" i="27"/>
  <c r="G41" i="27" s="1"/>
  <c r="F42" i="27"/>
  <c r="C42" i="27"/>
  <c r="F41" i="27"/>
  <c r="G40" i="27"/>
  <c r="F40" i="27"/>
  <c r="E40" i="27"/>
  <c r="D40" i="27"/>
  <c r="C40" i="27"/>
  <c r="G39" i="27"/>
  <c r="F39" i="27"/>
  <c r="C39" i="27"/>
  <c r="H38" i="27"/>
  <c r="G38" i="27"/>
  <c r="F38" i="27"/>
  <c r="C38" i="27"/>
  <c r="G37" i="27"/>
  <c r="F37" i="27"/>
  <c r="E37" i="27"/>
  <c r="D37" i="27"/>
  <c r="C37" i="27"/>
  <c r="G36" i="27"/>
  <c r="F36" i="27"/>
  <c r="E36" i="27"/>
  <c r="D36" i="27"/>
  <c r="C36" i="27"/>
  <c r="G35" i="27"/>
  <c r="F35" i="27"/>
  <c r="C35" i="27"/>
  <c r="C33" i="27" s="1"/>
  <c r="H34" i="27"/>
  <c r="G34" i="27"/>
  <c r="G33" i="27" s="1"/>
  <c r="G45" i="27" s="1"/>
  <c r="F34" i="27"/>
  <c r="C34" i="27"/>
  <c r="F33" i="27"/>
  <c r="F45" i="27" s="1"/>
  <c r="H29" i="27"/>
  <c r="D29" i="27"/>
  <c r="H28" i="27"/>
  <c r="D28" i="27"/>
  <c r="H27" i="27"/>
  <c r="D27" i="27"/>
  <c r="D42" i="27" s="1"/>
  <c r="D41" i="27" s="1"/>
  <c r="H26" i="27"/>
  <c r="G26" i="27"/>
  <c r="F26" i="27"/>
  <c r="E26" i="27"/>
  <c r="C26" i="27"/>
  <c r="H25" i="27"/>
  <c r="D25" i="27"/>
  <c r="H24" i="27"/>
  <c r="H39" i="27" s="1"/>
  <c r="D24" i="27"/>
  <c r="D39" i="27" s="1"/>
  <c r="H23" i="27"/>
  <c r="D23" i="27"/>
  <c r="D38" i="27" s="1"/>
  <c r="H22" i="27"/>
  <c r="D22" i="27"/>
  <c r="H21" i="27"/>
  <c r="D21" i="27"/>
  <c r="H20" i="27"/>
  <c r="H35" i="27" s="1"/>
  <c r="D20" i="27"/>
  <c r="D18" i="27" s="1"/>
  <c r="H19" i="27"/>
  <c r="H18" i="27" s="1"/>
  <c r="H30" i="27" s="1"/>
  <c r="D19" i="27"/>
  <c r="D34" i="27" s="1"/>
  <c r="G18" i="27"/>
  <c r="G30" i="27" s="1"/>
  <c r="F18" i="27"/>
  <c r="F30" i="27" s="1"/>
  <c r="E18" i="27"/>
  <c r="E30" i="27" s="1"/>
  <c r="C18" i="27"/>
  <c r="C30" i="27" s="1"/>
  <c r="C15" i="27"/>
  <c r="H14" i="27"/>
  <c r="H44" i="27" s="1"/>
  <c r="H13" i="27"/>
  <c r="H43" i="27" s="1"/>
  <c r="E13" i="27"/>
  <c r="E43" i="27" s="1"/>
  <c r="H12" i="27"/>
  <c r="H11" i="27" s="1"/>
  <c r="E12" i="27"/>
  <c r="E42" i="27" s="1"/>
  <c r="G11" i="27"/>
  <c r="F11" i="27"/>
  <c r="E11" i="27"/>
  <c r="D11" i="27"/>
  <c r="D15" i="27" s="1"/>
  <c r="C11" i="27"/>
  <c r="H10" i="27"/>
  <c r="H40" i="27" s="1"/>
  <c r="E10" i="27"/>
  <c r="H9" i="27"/>
  <c r="E9" i="27"/>
  <c r="E39" i="27" s="1"/>
  <c r="H8" i="27"/>
  <c r="E8" i="27"/>
  <c r="E38" i="27" s="1"/>
  <c r="H7" i="27"/>
  <c r="H37" i="27" s="1"/>
  <c r="E7" i="27"/>
  <c r="H6" i="27"/>
  <c r="H36" i="27" s="1"/>
  <c r="E6" i="27"/>
  <c r="H5" i="27"/>
  <c r="E5" i="27"/>
  <c r="E35" i="27" s="1"/>
  <c r="H4" i="27"/>
  <c r="E4" i="27"/>
  <c r="E34" i="27" s="1"/>
  <c r="E33" i="27" s="1"/>
  <c r="H3" i="27"/>
  <c r="H15" i="27" s="1"/>
  <c r="G3" i="27"/>
  <c r="G15" i="27" s="1"/>
  <c r="F3" i="27"/>
  <c r="F15" i="27" s="1"/>
  <c r="D3" i="27"/>
  <c r="C3" i="27"/>
  <c r="H22" i="26"/>
  <c r="D22" i="26"/>
  <c r="H21" i="26"/>
  <c r="D21" i="26"/>
  <c r="H20" i="26"/>
  <c r="D20" i="26"/>
  <c r="H19" i="26"/>
  <c r="D19" i="26"/>
  <c r="H18" i="26"/>
  <c r="D18" i="26"/>
  <c r="H17" i="26"/>
  <c r="D17" i="26"/>
  <c r="H16" i="26"/>
  <c r="D16" i="26"/>
  <c r="H15" i="26"/>
  <c r="H14" i="26" s="1"/>
  <c r="D15" i="26"/>
  <c r="G14" i="26"/>
  <c r="F14" i="26"/>
  <c r="E14" i="26"/>
  <c r="D14" i="26"/>
  <c r="C14" i="26"/>
  <c r="H13" i="26"/>
  <c r="H12" i="26"/>
  <c r="H11" i="26"/>
  <c r="E11" i="26"/>
  <c r="H10" i="26"/>
  <c r="E10" i="26"/>
  <c r="E3" i="26" s="1"/>
  <c r="E24" i="26" s="1"/>
  <c r="H9" i="26"/>
  <c r="H3" i="26" s="1"/>
  <c r="H24" i="26" s="1"/>
  <c r="H8" i="26"/>
  <c r="H7" i="26"/>
  <c r="H6" i="26"/>
  <c r="H5" i="26"/>
  <c r="H4" i="26"/>
  <c r="G3" i="26"/>
  <c r="G24" i="26" s="1"/>
  <c r="F3" i="26"/>
  <c r="F24" i="26" s="1"/>
  <c r="D3" i="26"/>
  <c r="D24" i="26" s="1"/>
  <c r="C3" i="26"/>
  <c r="C24" i="26" s="1"/>
  <c r="H33" i="27" l="1"/>
  <c r="H45" i="27" s="1"/>
  <c r="E45" i="27"/>
  <c r="E41" i="27"/>
  <c r="C45" i="27"/>
  <c r="D33" i="27"/>
  <c r="D45" i="27" s="1"/>
  <c r="D35" i="27"/>
  <c r="E3" i="27"/>
  <c r="E15" i="27" s="1"/>
  <c r="D26" i="27"/>
  <c r="D30" i="27" s="1"/>
  <c r="G36" i="23" l="1"/>
  <c r="F36" i="23"/>
  <c r="E36" i="23"/>
  <c r="D36" i="23"/>
  <c r="C36" i="23"/>
  <c r="B36" i="23"/>
  <c r="G25" i="23"/>
  <c r="F25" i="23"/>
  <c r="E25" i="23"/>
  <c r="D25" i="23"/>
  <c r="C25" i="23"/>
  <c r="B25" i="23"/>
  <c r="G6" i="23"/>
  <c r="F6" i="23"/>
  <c r="E6" i="23"/>
  <c r="D6" i="23"/>
  <c r="C6" i="23"/>
  <c r="B6" i="23"/>
  <c r="F86" i="22"/>
  <c r="E86" i="22"/>
  <c r="D86" i="22"/>
  <c r="C86" i="22"/>
  <c r="B86" i="22"/>
  <c r="G84" i="22"/>
  <c r="C84" i="22"/>
  <c r="G83" i="22"/>
  <c r="C83" i="22"/>
  <c r="G82" i="22"/>
  <c r="C82" i="22"/>
  <c r="G81" i="22"/>
  <c r="C81" i="22"/>
  <c r="G80" i="22"/>
  <c r="C80" i="22"/>
  <c r="G79" i="22"/>
  <c r="C79" i="22"/>
  <c r="G78" i="22"/>
  <c r="C78" i="22"/>
  <c r="G77" i="22"/>
  <c r="C77" i="22"/>
  <c r="G76" i="22"/>
  <c r="C76" i="22"/>
  <c r="G75" i="22"/>
  <c r="C75" i="22"/>
  <c r="G74" i="22"/>
  <c r="C74" i="22"/>
  <c r="G73" i="22"/>
  <c r="C73" i="22"/>
  <c r="G72" i="22"/>
  <c r="C72" i="22"/>
  <c r="G71" i="22"/>
  <c r="C71" i="22"/>
  <c r="G70" i="22"/>
  <c r="C70" i="22"/>
  <c r="G69" i="22"/>
  <c r="C69" i="22"/>
  <c r="G68" i="22"/>
  <c r="C68" i="22"/>
  <c r="G67" i="22"/>
  <c r="C67" i="22"/>
  <c r="G66" i="22"/>
  <c r="C66" i="22"/>
  <c r="G65" i="22"/>
  <c r="C65" i="22"/>
  <c r="G64" i="22"/>
  <c r="C64" i="22"/>
  <c r="G63" i="22"/>
  <c r="C63" i="22"/>
  <c r="G62" i="22"/>
  <c r="C62" i="22"/>
  <c r="G61" i="22"/>
  <c r="C61" i="22"/>
  <c r="G60" i="22"/>
  <c r="C60" i="22"/>
  <c r="G59" i="22"/>
  <c r="C59" i="22"/>
  <c r="G58" i="22"/>
  <c r="C58" i="22"/>
  <c r="G57" i="22"/>
  <c r="C57" i="22"/>
  <c r="G56" i="22"/>
  <c r="C56" i="22"/>
  <c r="G55" i="22"/>
  <c r="C55" i="22"/>
  <c r="G54" i="22"/>
  <c r="C54" i="22"/>
  <c r="G53" i="22"/>
  <c r="C53" i="22"/>
  <c r="G52" i="22"/>
  <c r="C52" i="22"/>
  <c r="G51" i="22"/>
  <c r="C51" i="22"/>
  <c r="G50" i="22"/>
  <c r="C50" i="22"/>
  <c r="G49" i="22"/>
  <c r="C49" i="22"/>
  <c r="G48" i="22"/>
  <c r="C48" i="22"/>
  <c r="G47" i="22"/>
  <c r="C47" i="22"/>
  <c r="G46" i="22"/>
  <c r="C46" i="22"/>
  <c r="G45" i="22"/>
  <c r="C45" i="22"/>
  <c r="G44" i="22"/>
  <c r="C44" i="22"/>
  <c r="G43" i="22"/>
  <c r="C43" i="22"/>
  <c r="G42" i="22"/>
  <c r="C42" i="22"/>
  <c r="G41" i="22"/>
  <c r="C41" i="22"/>
  <c r="G40" i="22"/>
  <c r="C40" i="22"/>
  <c r="G39" i="22"/>
  <c r="C39" i="22"/>
  <c r="G38" i="22"/>
  <c r="C38" i="22"/>
  <c r="G37" i="22"/>
  <c r="C37" i="22"/>
  <c r="G36" i="22"/>
  <c r="C36" i="22"/>
  <c r="G35" i="22"/>
  <c r="C35" i="22"/>
  <c r="G34" i="22"/>
  <c r="C34" i="22"/>
  <c r="G33" i="22"/>
  <c r="C33" i="22"/>
  <c r="G32" i="22"/>
  <c r="C32" i="22"/>
  <c r="G31" i="22"/>
  <c r="C31" i="22"/>
  <c r="G30" i="22"/>
  <c r="C30" i="22"/>
  <c r="G29" i="22"/>
  <c r="C29" i="22"/>
  <c r="G28" i="22"/>
  <c r="C28" i="22"/>
  <c r="G27" i="22"/>
  <c r="C27" i="22"/>
  <c r="G26" i="22"/>
  <c r="C26" i="22"/>
  <c r="G25" i="22"/>
  <c r="C25" i="22"/>
  <c r="G24" i="22"/>
  <c r="C24" i="22"/>
  <c r="G23" i="22"/>
  <c r="C23" i="22"/>
  <c r="G22" i="22"/>
  <c r="C22" i="22"/>
  <c r="G21" i="22"/>
  <c r="C21" i="22"/>
  <c r="G20" i="22"/>
  <c r="C20" i="22"/>
  <c r="G19" i="22"/>
  <c r="C19" i="22"/>
  <c r="G18" i="22"/>
  <c r="C18" i="22"/>
  <c r="G17" i="22"/>
  <c r="C17" i="22"/>
  <c r="G16" i="22"/>
  <c r="C16" i="22"/>
  <c r="G15" i="22"/>
  <c r="C15" i="22"/>
  <c r="G14" i="22"/>
  <c r="C14" i="22"/>
  <c r="G13" i="22"/>
  <c r="C13" i="22"/>
  <c r="G12" i="22"/>
  <c r="C12" i="22"/>
  <c r="G11" i="22"/>
  <c r="C11" i="22"/>
  <c r="G10" i="22"/>
  <c r="C10" i="22"/>
  <c r="G9" i="22"/>
  <c r="C9" i="22"/>
  <c r="G8" i="22"/>
  <c r="C8" i="22"/>
  <c r="G7" i="22"/>
  <c r="G86" i="22" s="1"/>
  <c r="C7" i="22"/>
  <c r="F16" i="21"/>
  <c r="E16" i="21"/>
  <c r="D16" i="21"/>
  <c r="B16" i="21"/>
  <c r="G15" i="21"/>
  <c r="G14" i="21"/>
  <c r="C14" i="21"/>
  <c r="G12" i="21"/>
  <c r="C12" i="21"/>
  <c r="G10" i="21"/>
  <c r="C10" i="21"/>
  <c r="G8" i="21"/>
  <c r="C8" i="21"/>
  <c r="G6" i="21"/>
  <c r="G16" i="21" s="1"/>
  <c r="C6" i="21"/>
  <c r="C16" i="21" s="1"/>
  <c r="G76" i="20"/>
  <c r="C76" i="20"/>
  <c r="G75" i="20"/>
  <c r="C75" i="20"/>
  <c r="G74" i="20"/>
  <c r="C74" i="20"/>
  <c r="G73" i="20"/>
  <c r="C73" i="20"/>
  <c r="G72" i="20"/>
  <c r="C72" i="20"/>
  <c r="G71" i="20"/>
  <c r="C71" i="20"/>
  <c r="C69" i="20" s="1"/>
  <c r="G70" i="20"/>
  <c r="C70" i="20"/>
  <c r="G69" i="20"/>
  <c r="F69" i="20"/>
  <c r="E69" i="20"/>
  <c r="D69" i="20"/>
  <c r="B69" i="20"/>
  <c r="G68" i="20"/>
  <c r="C68" i="20"/>
  <c r="G67" i="20"/>
  <c r="C67" i="20"/>
  <c r="C65" i="20" s="1"/>
  <c r="G66" i="20"/>
  <c r="C66" i="20"/>
  <c r="G65" i="20"/>
  <c r="F65" i="20"/>
  <c r="E65" i="20"/>
  <c r="D65" i="20"/>
  <c r="B65" i="20"/>
  <c r="G64" i="20"/>
  <c r="C64" i="20"/>
  <c r="G63" i="20"/>
  <c r="C63" i="20"/>
  <c r="G62" i="20"/>
  <c r="C62" i="20"/>
  <c r="G61" i="20"/>
  <c r="C61" i="20"/>
  <c r="G60" i="20"/>
  <c r="C60" i="20"/>
  <c r="G59" i="20"/>
  <c r="C59" i="20"/>
  <c r="C57" i="20" s="1"/>
  <c r="G58" i="20"/>
  <c r="C58" i="20"/>
  <c r="G57" i="20"/>
  <c r="F57" i="20"/>
  <c r="E57" i="20"/>
  <c r="D57" i="20"/>
  <c r="B57" i="20"/>
  <c r="G56" i="20"/>
  <c r="C56" i="20"/>
  <c r="G55" i="20"/>
  <c r="C55" i="20"/>
  <c r="C53" i="20" s="1"/>
  <c r="G54" i="20"/>
  <c r="C54" i="20"/>
  <c r="G53" i="20"/>
  <c r="F53" i="20"/>
  <c r="E53" i="20"/>
  <c r="D53" i="20"/>
  <c r="B53" i="20"/>
  <c r="G52" i="20"/>
  <c r="C52" i="20"/>
  <c r="G51" i="20"/>
  <c r="C51" i="20"/>
  <c r="G50" i="20"/>
  <c r="C50" i="20"/>
  <c r="G49" i="20"/>
  <c r="C49" i="20"/>
  <c r="G48" i="20"/>
  <c r="C48" i="20"/>
  <c r="G47" i="20"/>
  <c r="C47" i="20"/>
  <c r="G46" i="20"/>
  <c r="C46" i="20"/>
  <c r="G45" i="20"/>
  <c r="C45" i="20"/>
  <c r="C43" i="20" s="1"/>
  <c r="G44" i="20"/>
  <c r="G43" i="20" s="1"/>
  <c r="C44" i="20"/>
  <c r="F43" i="20"/>
  <c r="E43" i="20"/>
  <c r="D43" i="20"/>
  <c r="B43" i="20"/>
  <c r="G42" i="20"/>
  <c r="C42" i="20"/>
  <c r="G41" i="20"/>
  <c r="C41" i="20"/>
  <c r="G40" i="20"/>
  <c r="C40" i="20"/>
  <c r="G39" i="20"/>
  <c r="C39" i="20"/>
  <c r="G38" i="20"/>
  <c r="C38" i="20"/>
  <c r="G37" i="20"/>
  <c r="C37" i="20"/>
  <c r="G36" i="20"/>
  <c r="C36" i="20"/>
  <c r="G35" i="20"/>
  <c r="C35" i="20"/>
  <c r="C33" i="20" s="1"/>
  <c r="G34" i="20"/>
  <c r="C34" i="20"/>
  <c r="G33" i="20"/>
  <c r="F33" i="20"/>
  <c r="E33" i="20"/>
  <c r="D33" i="20"/>
  <c r="B33" i="20"/>
  <c r="G32" i="20"/>
  <c r="C32" i="20"/>
  <c r="G31" i="20"/>
  <c r="C31" i="20"/>
  <c r="G30" i="20"/>
  <c r="C30" i="20"/>
  <c r="G29" i="20"/>
  <c r="C29" i="20"/>
  <c r="G28" i="20"/>
  <c r="C28" i="20"/>
  <c r="G27" i="20"/>
  <c r="C27" i="20"/>
  <c r="G26" i="20"/>
  <c r="C26" i="20"/>
  <c r="G25" i="20"/>
  <c r="C25" i="20"/>
  <c r="C23" i="20" s="1"/>
  <c r="G24" i="20"/>
  <c r="C24" i="20"/>
  <c r="G23" i="20"/>
  <c r="F23" i="20"/>
  <c r="E23" i="20"/>
  <c r="D23" i="20"/>
  <c r="B23" i="20"/>
  <c r="G22" i="20"/>
  <c r="C22" i="20"/>
  <c r="G21" i="20"/>
  <c r="C21" i="20"/>
  <c r="G20" i="20"/>
  <c r="C20" i="20"/>
  <c r="G19" i="20"/>
  <c r="C19" i="20"/>
  <c r="G18" i="20"/>
  <c r="C18" i="20"/>
  <c r="G17" i="20"/>
  <c r="C17" i="20"/>
  <c r="G16" i="20"/>
  <c r="C16" i="20"/>
  <c r="G15" i="20"/>
  <c r="C15" i="20"/>
  <c r="C13" i="20" s="1"/>
  <c r="G14" i="20"/>
  <c r="C14" i="20"/>
  <c r="G13" i="20"/>
  <c r="F13" i="20"/>
  <c r="E13" i="20"/>
  <c r="D13" i="20"/>
  <c r="B13" i="20"/>
  <c r="G12" i="20"/>
  <c r="C12" i="20"/>
  <c r="G11" i="20"/>
  <c r="C11" i="20"/>
  <c r="G10" i="20"/>
  <c r="C10" i="20"/>
  <c r="G9" i="20"/>
  <c r="C9" i="20"/>
  <c r="G8" i="20"/>
  <c r="G5" i="20" s="1"/>
  <c r="C8" i="20"/>
  <c r="G7" i="20"/>
  <c r="C7" i="20"/>
  <c r="G6" i="20"/>
  <c r="C6" i="20"/>
  <c r="C5" i="20" s="1"/>
  <c r="F5" i="20"/>
  <c r="F77" i="20" s="1"/>
  <c r="E5" i="20"/>
  <c r="E77" i="20" s="1"/>
  <c r="D5" i="20"/>
  <c r="D77" i="20" s="1"/>
  <c r="B5" i="20"/>
  <c r="B77" i="20" s="1"/>
  <c r="F18" i="23" l="1"/>
  <c r="F16" i="23" s="1"/>
  <c r="F42" i="23" s="1"/>
  <c r="F107" i="22"/>
  <c r="F121" i="22" s="1"/>
  <c r="F97" i="22"/>
  <c r="F99" i="22" s="1"/>
  <c r="E107" i="22"/>
  <c r="E121" i="22" s="1"/>
  <c r="E18" i="23"/>
  <c r="E16" i="23" s="1"/>
  <c r="E42" i="23" s="1"/>
  <c r="E97" i="22"/>
  <c r="E99" i="22" s="1"/>
  <c r="C77" i="20"/>
  <c r="B97" i="22"/>
  <c r="B99" i="22" s="1"/>
  <c r="B18" i="23"/>
  <c r="B16" i="23" s="1"/>
  <c r="B42" i="23" s="1"/>
  <c r="B107" i="22"/>
  <c r="B121" i="22" s="1"/>
  <c r="D97" i="22"/>
  <c r="D99" i="22" s="1"/>
  <c r="D18" i="23"/>
  <c r="D16" i="23" s="1"/>
  <c r="D42" i="23" s="1"/>
  <c r="D107" i="22"/>
  <c r="D121" i="22" s="1"/>
  <c r="G77" i="20"/>
  <c r="C97" i="22" l="1"/>
  <c r="C99" i="22" s="1"/>
  <c r="C18" i="23"/>
  <c r="C16" i="23" s="1"/>
  <c r="C42" i="23" s="1"/>
  <c r="C107" i="22"/>
  <c r="C121" i="22" s="1"/>
  <c r="G18" i="23"/>
  <c r="G16" i="23" s="1"/>
  <c r="G42" i="23" s="1"/>
  <c r="G107" i="22"/>
  <c r="G121" i="22" s="1"/>
  <c r="G97" i="22"/>
  <c r="G99" i="22" s="1"/>
  <c r="D9" i="19" l="1"/>
  <c r="G9" i="19"/>
  <c r="D10" i="19"/>
  <c r="G10" i="19"/>
  <c r="C11" i="19"/>
  <c r="C16" i="19" s="1"/>
  <c r="D11" i="19"/>
  <c r="G11" i="19"/>
  <c r="C12" i="19"/>
  <c r="D12" i="19" s="1"/>
  <c r="G12" i="19"/>
  <c r="B16" i="19"/>
  <c r="E16" i="19"/>
  <c r="F16" i="19"/>
  <c r="G16" i="19"/>
  <c r="D34" i="19"/>
  <c r="G34" i="19"/>
  <c r="D35" i="19"/>
  <c r="G35" i="19"/>
  <c r="B41" i="19"/>
  <c r="C41" i="19"/>
  <c r="D41" i="19"/>
  <c r="E41" i="19"/>
  <c r="F41" i="19"/>
  <c r="G41" i="19"/>
  <c r="D16" i="19" l="1"/>
  <c r="H2" i="18"/>
  <c r="A2" i="18"/>
  <c r="A1" i="18"/>
  <c r="C39" i="17"/>
  <c r="C30" i="17"/>
  <c r="C7" i="17"/>
  <c r="A1" i="17"/>
  <c r="C15" i="16"/>
  <c r="C20" i="16" s="1"/>
  <c r="C7" i="16"/>
  <c r="A1" i="16"/>
  <c r="E38" i="15"/>
  <c r="E37" i="15"/>
  <c r="E36" i="15"/>
  <c r="E35" i="15"/>
  <c r="E34" i="15"/>
  <c r="E33" i="15"/>
  <c r="E32" i="15"/>
  <c r="E31" i="15"/>
  <c r="E30" i="15"/>
  <c r="E29" i="15"/>
  <c r="E28" i="15"/>
  <c r="E27" i="15"/>
  <c r="E26" i="15"/>
  <c r="E25" i="15"/>
  <c r="E24" i="15"/>
  <c r="E23" i="15"/>
  <c r="E22" i="15"/>
  <c r="E21" i="15"/>
  <c r="E20" i="15"/>
  <c r="E3" i="15"/>
  <c r="E2" i="15"/>
  <c r="A1" i="15"/>
  <c r="E3" i="14"/>
  <c r="E2" i="14"/>
  <c r="A1" i="14"/>
  <c r="D219" i="13"/>
  <c r="D217" i="13"/>
  <c r="D216" i="13"/>
  <c r="D215" i="13"/>
  <c r="D214" i="13"/>
  <c r="D213" i="13"/>
  <c r="D212" i="13"/>
  <c r="D211" i="13"/>
  <c r="D210" i="13"/>
  <c r="D209" i="13"/>
  <c r="D207" i="13"/>
  <c r="D206" i="13"/>
  <c r="D205" i="13"/>
  <c r="D204" i="13"/>
  <c r="D203" i="13"/>
  <c r="D202" i="13"/>
  <c r="D201" i="13"/>
  <c r="D200" i="13"/>
  <c r="D199" i="13"/>
  <c r="D198" i="13"/>
  <c r="D197" i="13"/>
  <c r="D196" i="13"/>
  <c r="D195" i="13"/>
  <c r="D194" i="13"/>
  <c r="D193" i="13"/>
  <c r="D192" i="13"/>
  <c r="D191" i="13"/>
  <c r="D190" i="13"/>
  <c r="D189" i="13"/>
  <c r="D188" i="13"/>
  <c r="D187"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136" i="13"/>
  <c r="D135" i="13"/>
  <c r="D134" i="13"/>
  <c r="D133" i="13"/>
  <c r="D132" i="13"/>
  <c r="D131" i="13"/>
  <c r="D130" i="13"/>
  <c r="D129" i="13"/>
  <c r="D128" i="13"/>
  <c r="D127" i="13"/>
  <c r="D126" i="13"/>
  <c r="D125" i="13"/>
  <c r="D124" i="13"/>
  <c r="D123" i="13"/>
  <c r="D122" i="13"/>
  <c r="D121" i="13"/>
  <c r="D120" i="13"/>
  <c r="D119" i="13"/>
  <c r="D118" i="13"/>
  <c r="D116" i="13"/>
  <c r="D115" i="13"/>
  <c r="D114" i="13"/>
  <c r="D113" i="13"/>
  <c r="D112" i="13"/>
  <c r="D111" i="13"/>
  <c r="D110" i="13"/>
  <c r="D109" i="13"/>
  <c r="D108" i="13"/>
  <c r="D106" i="13"/>
  <c r="D105" i="13"/>
  <c r="D104" i="13"/>
  <c r="D103" i="13"/>
  <c r="D102" i="13"/>
  <c r="D101" i="13"/>
  <c r="D98" i="13"/>
  <c r="E3" i="13"/>
  <c r="E2" i="13"/>
  <c r="A1" i="13"/>
  <c r="E52" i="12"/>
  <c r="D52" i="12"/>
  <c r="H3" i="12"/>
  <c r="H2" i="12"/>
  <c r="A1" i="12"/>
  <c r="F24" i="8" l="1"/>
  <c r="G24" i="8" s="1"/>
  <c r="F23" i="8"/>
  <c r="G23" i="8" s="1"/>
  <c r="F22" i="8"/>
  <c r="G22" i="8" s="1"/>
  <c r="F21" i="8"/>
  <c r="G21" i="8" s="1"/>
  <c r="F20" i="8"/>
  <c r="G20" i="8" s="1"/>
  <c r="F19" i="8"/>
  <c r="G19" i="8" s="1"/>
  <c r="F18" i="8"/>
  <c r="G18" i="8" s="1"/>
  <c r="F17" i="8"/>
  <c r="G17" i="8" s="1"/>
  <c r="F16" i="8"/>
  <c r="F15" i="8" s="1"/>
  <c r="E15" i="8"/>
  <c r="D15" i="8"/>
  <c r="C15" i="8"/>
  <c r="C4" i="8" s="1"/>
  <c r="F11" i="8"/>
  <c r="G11" i="8" s="1"/>
  <c r="G9" i="8"/>
  <c r="F9" i="8"/>
  <c r="F8" i="8"/>
  <c r="G8" i="8" s="1"/>
  <c r="F7" i="8"/>
  <c r="G7" i="8" s="1"/>
  <c r="F6" i="8"/>
  <c r="E6" i="8"/>
  <c r="E4" i="8" s="1"/>
  <c r="D6" i="8"/>
  <c r="C6" i="8"/>
  <c r="D4" i="8"/>
  <c r="F4" i="8" l="1"/>
  <c r="G6" i="8"/>
  <c r="G16" i="8"/>
  <c r="G15" i="8" s="1"/>
  <c r="G4" i="8" l="1"/>
  <c r="C54" i="7"/>
  <c r="B54" i="7"/>
  <c r="B53" i="7" s="1"/>
  <c r="B58" i="7" s="1"/>
  <c r="B62" i="7" s="1"/>
  <c r="C53" i="7"/>
  <c r="C50" i="7"/>
  <c r="B50" i="7"/>
  <c r="C49" i="7"/>
  <c r="C58" i="7" s="1"/>
  <c r="B49" i="7"/>
  <c r="B48" i="7"/>
  <c r="C42" i="7"/>
  <c r="C48" i="7" s="1"/>
  <c r="B42" i="7"/>
  <c r="C37" i="7"/>
  <c r="B37" i="7"/>
  <c r="C17" i="7"/>
  <c r="B17" i="7"/>
  <c r="B34" i="7" s="1"/>
  <c r="C5" i="7"/>
  <c r="C34" i="7" s="1"/>
  <c r="B5" i="7"/>
  <c r="C62" i="7" l="1"/>
  <c r="C66" i="7" s="1"/>
  <c r="B64" i="7" s="1"/>
  <c r="B66" i="7" s="1"/>
  <c r="D32" i="5" l="1"/>
  <c r="D31" i="5"/>
  <c r="D30" i="5"/>
  <c r="D29" i="5"/>
  <c r="F29" i="5" s="1"/>
  <c r="D28" i="5"/>
  <c r="D27" i="5" s="1"/>
  <c r="B25" i="5"/>
  <c r="F24" i="5"/>
  <c r="B24" i="5"/>
  <c r="B23" i="5"/>
  <c r="B22" i="5"/>
  <c r="F22" i="5" s="1"/>
  <c r="F14" i="5"/>
  <c r="F13" i="5"/>
  <c r="F12" i="5"/>
  <c r="F11" i="5"/>
  <c r="F10" i="5"/>
  <c r="D9" i="5"/>
  <c r="D20" i="5" s="1"/>
  <c r="C9" i="5"/>
  <c r="F9" i="5" s="1"/>
  <c r="F7" i="5"/>
  <c r="F6" i="5"/>
  <c r="F5" i="5"/>
  <c r="B4" i="5"/>
  <c r="B20" i="5" s="1"/>
  <c r="B38" i="5" s="1"/>
  <c r="D38" i="5" l="1"/>
  <c r="F27" i="5"/>
  <c r="F4" i="5"/>
  <c r="F20" i="5" s="1"/>
  <c r="F38" i="5" s="1"/>
  <c r="F28" i="5"/>
  <c r="C20" i="5"/>
  <c r="C38" i="5" s="1"/>
  <c r="G48" i="4" l="1"/>
  <c r="F48" i="4"/>
  <c r="D61" i="3" l="1"/>
  <c r="C61" i="3"/>
</calcChain>
</file>

<file path=xl/comments1.xml><?xml version="1.0" encoding="utf-8"?>
<comments xmlns="http://schemas.openxmlformats.org/spreadsheetml/2006/main">
  <authors>
    <author>Marisol Muñoz Vega</author>
  </authors>
  <commentList>
    <comment ref="C5" authorId="0" shapeId="0">
      <text>
        <r>
          <rPr>
            <b/>
            <sz val="9"/>
            <color indexed="81"/>
            <rFont val="Tahoma"/>
            <family val="2"/>
          </rPr>
          <t>Marisol Muñoz Vega:</t>
        </r>
        <r>
          <rPr>
            <sz val="9"/>
            <color indexed="81"/>
            <rFont val="Tahoma"/>
            <family val="2"/>
          </rPr>
          <t xml:space="preserve">
saldo final del mes anterior
</t>
        </r>
      </text>
    </comment>
    <comment ref="F5" authorId="0" shapeId="0">
      <text>
        <r>
          <rPr>
            <b/>
            <sz val="9"/>
            <color indexed="81"/>
            <rFont val="Tahoma"/>
            <family val="2"/>
          </rPr>
          <t>Marisol Muñoz Vega:</t>
        </r>
        <r>
          <rPr>
            <sz val="9"/>
            <color indexed="81"/>
            <rFont val="Tahoma"/>
            <family val="2"/>
          </rPr>
          <t xml:space="preserve">
saldo final 
del periodo</t>
        </r>
      </text>
    </comment>
    <comment ref="C89" authorId="0" shapeId="0">
      <text>
        <r>
          <rPr>
            <b/>
            <sz val="9"/>
            <color indexed="81"/>
            <rFont val="Tahoma"/>
            <family val="2"/>
          </rPr>
          <t>Marisol Muñoz Vega:</t>
        </r>
        <r>
          <rPr>
            <sz val="9"/>
            <color indexed="81"/>
            <rFont val="Tahoma"/>
            <family val="2"/>
          </rPr>
          <t xml:space="preserve">
SALDO FINAL DEL MES ANTERIOR DEL PRESENTE EJERCICIO</t>
        </r>
      </text>
    </comment>
  </commentList>
</comments>
</file>

<file path=xl/sharedStrings.xml><?xml version="1.0" encoding="utf-8"?>
<sst xmlns="http://schemas.openxmlformats.org/spreadsheetml/2006/main" count="3071" uniqueCount="1500">
  <si>
    <t>JUNTA DE AGUA POTABLE DRENAJE ALCANTARILLADO Y SANEAMIENTO DEL MUNICIPIO DE IRAPUATO GTO.
Estado de Actividades
DEL 01 DE ENERO AL 31 DE DICIEMBRE DE 2022</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</si>
  <si>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</si>
  <si>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</si>
  <si>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</si>
  <si>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</si>
  <si>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</si>
  <si>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</si>
  <si>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</si>
  <si>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</si>
  <si>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</si>
  <si>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</si>
  <si>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</si>
  <si>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</si>
  <si>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</si>
  <si>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</si>
  <si>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</si>
  <si>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</si>
  <si>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</si>
  <si>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</si>
  <si>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</si>
  <si>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</si>
  <si>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</si>
  <si>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</si>
  <si>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</si>
  <si>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</si>
  <si>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</si>
  <si>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</si>
  <si>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</si>
  <si>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</si>
  <si>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</si>
  <si>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</si>
  <si>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</si>
  <si>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</si>
  <si>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</si>
  <si>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</si>
  <si>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</si>
  <si>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</si>
  <si>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</si>
  <si>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</si>
  <si>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</si>
  <si>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</si>
  <si>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</si>
  <si>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</si>
  <si>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</si>
  <si>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</si>
  <si>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</si>
  <si>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</si>
  <si>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</si>
  <si>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</si>
  <si>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</si>
  <si>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</si>
  <si>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</si>
  <si>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</si>
  <si>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</si>
  <si>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</si>
  <si>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</si>
  <si>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</si>
  <si>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Firma</t>
  </si>
  <si>
    <t>________________________________</t>
  </si>
  <si>
    <t>_________________________</t>
  </si>
  <si>
    <t>Director General</t>
  </si>
  <si>
    <t>Gerente de Administración y Finanzas</t>
  </si>
  <si>
    <t>José Lara Lona</t>
  </si>
  <si>
    <t>Erick Pacheco López</t>
  </si>
  <si>
    <t>Elaboró</t>
  </si>
  <si>
    <t>_____________________________________</t>
  </si>
  <si>
    <t>Director de Contabilidad</t>
  </si>
  <si>
    <t>Marisol del Carmen Muñoz Vega</t>
  </si>
  <si>
    <t>JUNTA DE AGUA POTABLE DRENAJE ALCANTARILLADO Y SANEAMIENTO DEL MUNICIPIO DE IRAPUATO GTO.
Estado de Situación Financiera
DEL 01 DE ENERO AL 31 DE DICIEMBRE DE 2022</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</si>
  <si>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</si>
  <si>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</si>
  <si>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</si>
  <si>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</si>
  <si>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</si>
  <si>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</si>
  <si>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</si>
  <si>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</si>
  <si>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</si>
  <si>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</si>
  <si>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</si>
  <si>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</si>
  <si>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</si>
  <si>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</si>
  <si>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</si>
  <si>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</si>
  <si>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</si>
  <si>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</si>
  <si>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</si>
  <si>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 Circulante</t>
  </si>
  <si>
    <t>Total de Pasivo Circulante</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</si>
  <si>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</si>
  <si>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</si>
  <si>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</si>
  <si>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</si>
  <si>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</si>
  <si>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</si>
  <si>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</si>
  <si>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</si>
  <si>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</si>
  <si>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</si>
  <si>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</si>
  <si>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</si>
  <si>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en Administración a Largo Plazo</t>
  </si>
  <si>
    <t>Activos Diferidos</t>
  </si>
  <si>
    <t>Provisiones a Largo Plazo</t>
  </si>
  <si>
    <t>Estimación por Pérdida o Deterioro de Activos no Circulantes</t>
  </si>
  <si>
    <t>Otros Activos no Circulantes</t>
  </si>
  <si>
    <t>Total de Pasivo No Circulante</t>
  </si>
  <si>
    <t>Total de Activo No Circulante</t>
  </si>
  <si>
    <t>Total del Pasivo</t>
  </si>
  <si>
    <t>Total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</si>
  <si>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</si>
  <si>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</si>
  <si>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</si>
  <si>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</si>
  <si>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</si>
  <si>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</si>
  <si>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</si>
  <si>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</si>
  <si>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</si>
  <si>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</si>
  <si>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 Patrimonio</t>
  </si>
  <si>
    <t>Resultado por Posición Monetaria</t>
  </si>
  <si>
    <t>Resultado por Tenencia de Activos no Monetarios</t>
  </si>
  <si>
    <t>Total Hacienda Pública/Patrimonio</t>
  </si>
  <si>
    <t>Total del Pasivo y Hacienda Pública/Patrimonio</t>
  </si>
  <si>
    <t>_______________________________</t>
  </si>
  <si>
    <t>JUNTA DE AGUA POTABLE DRENAJE ALCANTARILLADO Y SANEAMIENTO DEL MUNICIPIO DE IRAPUATO GTO
Estado de Variación en la Hacienda Pública
DEL 01 DE ENERO AL 31 DE DICIEMBRE DE 2022</t>
  </si>
  <si>
    <t>Concepto</t>
  </si>
  <si>
    <t>Hacienda Pública / Patrimonio Contribuido</t>
  </si>
  <si>
    <t>Hacienda Pública / Patrimonio Generado de Ejercicios Anteriores</t>
  </si>
  <si>
    <t>Hacienda Pública / Patrimonio Generado de Ejercicio</t>
  </si>
  <si>
    <t>Exceso o Insuficiencia en la Actualización de la Hacienda Pública / Patrimonio</t>
  </si>
  <si>
    <t>Total</t>
  </si>
  <si>
    <t>Hacienda Pública / Patrimonio Contribuido Neto de 2021</t>
  </si>
  <si>
    <t>Hacienda Pública / Patrimonio Generado Neto de 2021</t>
  </si>
  <si>
    <t xml:space="preserve">Revalúos  </t>
  </si>
  <si>
    <t>Exceso o Insuficiencia en la Actualización de la Hacienda
Pública / Patrimonio Neto de 2021</t>
  </si>
  <si>
    <t>Hacienda Pública / Patrimonio Neto Final de 2021</t>
  </si>
  <si>
    <t>Cambios en la Hacienda Pública / Patrimonio Contribuido Neto de 2022</t>
  </si>
  <si>
    <t>Variaciones de la Hacienda Pública / Patrimonio Neto de 2022</t>
  </si>
  <si>
    <t>Cambios en el Exceso o Insuficiencia en la Actualización
de la Hacienda Pública / Patrimonio Neto de 2022</t>
  </si>
  <si>
    <t>Hacienda Pública / Patrimonio Neto Final de 2022</t>
  </si>
  <si>
    <t>_____________________________</t>
  </si>
  <si>
    <t>JUNTA DE AGUA POTABLE DRENAJE ALCANTARILLADO Y SANEAMIENTO DEL MUNICIPIO DE IRAPUATO GTO
Estado de Cambios en la Situación Financiera
DEL 01 DE ENERO AL 31 DE DICIEMBRE DE 2022</t>
  </si>
  <si>
    <t>Origen</t>
  </si>
  <si>
    <t>Aplicación</t>
  </si>
  <si>
    <t>Exceso o Insuficiencia en la Actualización de la Hacienda Pública/Patrimonio</t>
  </si>
  <si>
    <t>__________________________</t>
  </si>
  <si>
    <t>______________________</t>
  </si>
  <si>
    <t>JUNTA DE AGUA POTABLE DRENAJE ALCANTARILLADO Y SANEAMIENTO DEL MUNICIPIO DE IRAPUATO GTO
Estado de Flujos de Efectivo
DEL 01 DE ENERO AL 31 DE DICIEMBRE DE 2022</t>
  </si>
  <si>
    <t>Flujos de Efectivo de las Actividades de Operación</t>
  </si>
  <si>
    <t>Otros Orígenes de Operación</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</si>
  <si>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</si>
  <si>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</si>
  <si>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</si>
  <si>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</si>
  <si>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</si>
  <si>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</si>
  <si>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</si>
  <si>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</si>
  <si>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</si>
  <si>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</si>
  <si>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</si>
  <si>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</si>
  <si>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</si>
  <si>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</si>
  <si>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</si>
  <si>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</si>
  <si>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</si>
  <si>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</si>
  <si>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_________________________________</t>
  </si>
  <si>
    <t>JUNTA DE AGUA POTABLE DRENAJE ALCANTARILLADO Y SANEAMIENTO DEL MUNICIPIO DE IRAPUATO GTO
Estado Analítico del Activo
DEL 01 DE ENERO AL 31 DE DICIEMBRE DE 2022</t>
  </si>
  <si>
    <t>Saldo Inicial 
1</t>
  </si>
  <si>
    <t>Cargos del Periodo 2</t>
  </si>
  <si>
    <t>Abonos del Periodo 3</t>
  </si>
  <si>
    <t>Saldo Final 
4 (1+2-3)</t>
  </si>
  <si>
    <t>Variación Del Periodo
(4-1)</t>
  </si>
  <si>
    <t>Bajo protesta de decir verdad declaramos que los Estados Financieros y sus notas, son razonablemente correctos y son responsabilidad del emisor</t>
  </si>
  <si>
    <t>__________________________________</t>
  </si>
  <si>
    <t>JUNTA DE AGUA POTABLE DRENAJE ALCANTARILLADO Y SANEAMIENTO DEL MUNICIPIO DE IRAPUATO GTO
Estado Analítico de la Deuda y Otros Pasivos
DEL 01 DE ENERO AL 31 DE DICIEMBRE DE 2022</t>
  </si>
  <si>
    <t>Denominación de las Deudas</t>
  </si>
  <si>
    <t>Moneda de Contratación</t>
  </si>
  <si>
    <t>Institución o País Acreedor</t>
  </si>
  <si>
    <t>Saldo Inicial del Período</t>
  </si>
  <si>
    <t>Saldo Final del Período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</si>
  <si>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</si>
  <si>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</si>
  <si>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</si>
  <si>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</si>
  <si>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</si>
  <si>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</si>
  <si>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</si>
  <si>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</si>
  <si>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</si>
  <si>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Subtotal a Corto Plazo</t>
  </si>
  <si>
    <t xml:space="preserve">Largo Plazo           </t>
  </si>
  <si>
    <t>Subtotal Largo Plazo</t>
  </si>
  <si>
    <t>Otros Pasivos</t>
  </si>
  <si>
    <t>Total Deuda y Otros Pasivos</t>
  </si>
  <si>
    <t>Dicrector General</t>
  </si>
  <si>
    <t>JUNTA DE AGUA POTABLE DRENAJE ALCANTARILLADO Y SANEAMIENTO DEL MUNICIPIO DE IRAPUATO GTO
Informe Sobre Pasivos Contingentes
 al 31 de Diciembre del 2022</t>
  </si>
  <si>
    <t>NOMBRE</t>
  </si>
  <si>
    <t>CONCEPTO</t>
  </si>
  <si>
    <t>JUICIOS</t>
  </si>
  <si>
    <t>DENUNCIAS PENALES</t>
  </si>
  <si>
    <t>11 casos en proceso</t>
  </si>
  <si>
    <t>JUZGADO DE ORALIDAD EN MATERIA PENAL</t>
  </si>
  <si>
    <t>3 casos en proceso</t>
  </si>
  <si>
    <t>CIVILES</t>
  </si>
  <si>
    <t>14 casos en proceso</t>
  </si>
  <si>
    <t>TRIBUNAL DE JUSTICIA ADMINISTRATIVA ESTADO DE GUANAJUATO</t>
  </si>
  <si>
    <t>5 casos en proceso</t>
  </si>
  <si>
    <t>1. Juan Vargas  (CASO ANTIGUO)</t>
  </si>
  <si>
    <t>JUZGADO ADMINISTRATIVO MUNICIPAL</t>
  </si>
  <si>
    <t>2 casos en proceso</t>
  </si>
  <si>
    <t>2.Antonio Espinosa  Guadarrama (VIGILANTE)  ENERO 2017 SE RESOLVIO EN ABRIL 2017</t>
  </si>
  <si>
    <t>AMPÁRO</t>
  </si>
  <si>
    <t>1 caso en proceso</t>
  </si>
  <si>
    <t>3. Gabriel Armando Ochoa López empezó en junio se RESOLVIÓ EL 22 AGO 2017</t>
  </si>
  <si>
    <t>LABORAL</t>
  </si>
  <si>
    <t xml:space="preserve">4. Victor Adán Garcia Conejo, Jorge Estrada Sanchez y Hector Daniel Escalera Garcia (vigilantes, es un expediente </t>
  </si>
  <si>
    <t>GARANTÍAS</t>
  </si>
  <si>
    <t>AVALES</t>
  </si>
  <si>
    <t>PENSIONES Y JUBILACIONES</t>
  </si>
  <si>
    <t>DEUDA CONTINGENTE</t>
  </si>
  <si>
    <t xml:space="preserve">Erick Pacheco López  </t>
  </si>
  <si>
    <t>___________________________</t>
  </si>
  <si>
    <t>Coordinador Jurídico</t>
  </si>
  <si>
    <t>Director de Recursos Humanos</t>
  </si>
  <si>
    <t>Héctor Arturo Rangel Rangel</t>
  </si>
  <si>
    <t>Marisol Zavala Barroso</t>
  </si>
  <si>
    <t>JUNTA DE AGUA POTABLE DRENAJE ALCANTARILLADO Y SANEAMIENTO DEL MUNICIPIO DE IRAPUATO GTO.</t>
  </si>
  <si>
    <t>Ejercicio:</t>
  </si>
  <si>
    <t>Notas de Desglose y Memoria</t>
  </si>
  <si>
    <t>Periodicidad:</t>
  </si>
  <si>
    <t>Trimestral</t>
  </si>
  <si>
    <t>CORRESPONDIENTE DEL 01 DE ENERO AL 31 DE DICIEMBRE DE 2022</t>
  </si>
  <si>
    <t>Corte:</t>
  </si>
  <si>
    <t>NOTAS</t>
  </si>
  <si>
    <t>DESCRIPCIÓN</t>
  </si>
  <si>
    <t>I. NOTAS DE DESGLOSE:</t>
  </si>
  <si>
    <t>INFORMACION CONTABLE</t>
  </si>
  <si>
    <t>ESF-01</t>
  </si>
  <si>
    <t>FONDOS CON AFECTACIÓN ESPECÍFICA E INVERSIONES FINANCIERAS</t>
  </si>
  <si>
    <t>ESF-02</t>
  </si>
  <si>
    <t>CONTRIBUCIONES POR RECUPERAR</t>
  </si>
  <si>
    <t>ESF-03</t>
  </si>
  <si>
    <t>CONTRIBUCIONES POR RECUPERAR CORTO PLAZO</t>
  </si>
  <si>
    <t>ESF-04</t>
  </si>
  <si>
    <t>BIENES DISPONIBLES PARA SU TRANSFORMACIÓN ESTIMACIONES Y DETERIOROS</t>
  </si>
  <si>
    <t>ESF-05</t>
  </si>
  <si>
    <t>INVENTARIO Y ALMACENES</t>
  </si>
  <si>
    <t>ESF-06</t>
  </si>
  <si>
    <t>FIDEICOMISOS, MANDATOS Y CONTRATOS ANÁLOGOS</t>
  </si>
  <si>
    <t>ESF-07</t>
  </si>
  <si>
    <t>PARTICIPACIONES Y APORTACIONES DE CAPITAL</t>
  </si>
  <si>
    <t>ESF-08</t>
  </si>
  <si>
    <t>BIENES MUEBLES E INMUEBLES</t>
  </si>
  <si>
    <t>ESF-09</t>
  </si>
  <si>
    <t>INTANGIBLES Y DIFERIDOS</t>
  </si>
  <si>
    <t>ESF-10</t>
  </si>
  <si>
    <t>ESTIMACIONES Y DETERIOROS</t>
  </si>
  <si>
    <t>ESF-11</t>
  </si>
  <si>
    <t>OTROS ACTIVOS NO CIRCULANTES</t>
  </si>
  <si>
    <t>ESF-12</t>
  </si>
  <si>
    <t>CUENTAS Y DOCUMENTOS POR PAGAR</t>
  </si>
  <si>
    <t>ESF-13</t>
  </si>
  <si>
    <t>FONDOS Y BIENES DE TERCEROS</t>
  </si>
  <si>
    <t>ESF-14</t>
  </si>
  <si>
    <t>OTROS PASIVOS CIRCULANTES</t>
  </si>
  <si>
    <t>ACT-01</t>
  </si>
  <si>
    <t>INGRESOS DE GESTION</t>
  </si>
  <si>
    <t>ACT-02</t>
  </si>
  <si>
    <t>PARTICIPACIONES, APORTACIONES, CONVENIOS, INCENTIVOS…</t>
  </si>
  <si>
    <t>ACT-03</t>
  </si>
  <si>
    <t>ACT-03 OTROS INGRESOS</t>
  </si>
  <si>
    <t>ACT-04</t>
  </si>
  <si>
    <t>GASTOS Y OTRAS PERDIDAS</t>
  </si>
  <si>
    <t>VHP-01</t>
  </si>
  <si>
    <t>PATRIMONIO CONTRIBUIDO</t>
  </si>
  <si>
    <t>VHP-02</t>
  </si>
  <si>
    <t>PATRIMONIO GENERADO</t>
  </si>
  <si>
    <t>EFE-01</t>
  </si>
  <si>
    <t>FLUJO DE EFECTIVO</t>
  </si>
  <si>
    <t>EFE-02</t>
  </si>
  <si>
    <t>ADQ. BIENES MUEBLES E INMUEBLES</t>
  </si>
  <si>
    <t>EFE-03</t>
  </si>
  <si>
    <t>CONCILIACIÓN DEL FLUJO DE EFECTIVO</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</si>
  <si>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</si>
  <si>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</si>
  <si>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</si>
  <si>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</si>
  <si>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</si>
  <si>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</si>
  <si>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</si>
  <si>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PRESUPUESTALES</t>
  </si>
  <si>
    <t>Notas de Desglose Estado de Situación Financiera</t>
  </si>
  <si>
    <t>Notas</t>
  </si>
  <si>
    <t>ESF-01 FONDOS CON AFECTACIÓN ESPECÍFICA E INVERSIONES FINANCIERAS</t>
  </si>
  <si>
    <t>Cuenta</t>
  </si>
  <si>
    <t>Nombre de la Cuenta</t>
  </si>
  <si>
    <t>Monto</t>
  </si>
  <si>
    <t>Tipo</t>
  </si>
  <si>
    <t>Inversiones Temporales (Hasta 3 meses)</t>
  </si>
  <si>
    <t>Fondos con Afectación Específica</t>
  </si>
  <si>
    <t>Inversiones Financieras de Corto Plazo</t>
  </si>
  <si>
    <t>Inversiones a Largo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</si>
  <si>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</si>
  <si>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</si>
  <si>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</si>
  <si>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</si>
  <si>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</si>
  <si>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</si>
  <si>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</si>
  <si>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</si>
  <si>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</si>
  <si>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</si>
  <si>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</si>
  <si>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</si>
  <si>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</si>
  <si>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</si>
  <si>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</si>
  <si>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</si>
  <si>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</si>
  <si>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INVENTARIO</t>
  </si>
  <si>
    <t>Sistema de Costeo</t>
  </si>
  <si>
    <t>Método de Valuación</t>
  </si>
  <si>
    <t>Convencia de la Aplicación</t>
  </si>
  <si>
    <t>Impacto de Información Financiera</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</si>
  <si>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</si>
  <si>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</si>
  <si>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</si>
  <si>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</si>
  <si>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</si>
  <si>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</si>
  <si>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Método</t>
  </si>
  <si>
    <t>Conveniencia de Aplicación</t>
  </si>
  <si>
    <t>Impacto a la informacion financiera por cambios en el metodo</t>
  </si>
  <si>
    <t>Almacén de Materiales y Suministros de Consumo</t>
  </si>
  <si>
    <t>ESF-06 FIDEICOMISOS, MANDATOS Y CONTRATOS ANÁLOGOS</t>
  </si>
  <si>
    <t>Fideicomisos, Mandatos y Contratos Análogos</t>
  </si>
  <si>
    <t>ESF-07 PARTICIPACIONES Y APORTACIONES DE CAPITAL</t>
  </si>
  <si>
    <t>Participaciones y Aportaciones de Capital</t>
  </si>
  <si>
    <t>ESF-08 BIENES MUEBLES E INMUEBLES</t>
  </si>
  <si>
    <t>Dep. Gasto</t>
  </si>
  <si>
    <t>Dep. Acumulada</t>
  </si>
  <si>
    <t>Tasas Aplicada</t>
  </si>
  <si>
    <t>Criterios</t>
  </si>
  <si>
    <t>Caracteristica</t>
  </si>
  <si>
    <t>Terrenos</t>
  </si>
  <si>
    <t>Viviendas</t>
  </si>
  <si>
    <t>Edificios no Habitacionales</t>
  </si>
  <si>
    <t>Infraestructura</t>
  </si>
  <si>
    <t>Construcciones en Proceso en Bienes de Dominio Público</t>
  </si>
  <si>
    <t>Construcciones en Proceso en Bienes Propios</t>
  </si>
  <si>
    <t>Otros Bienes Inmuebles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</si>
  <si>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</si>
  <si>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</si>
  <si>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</si>
  <si>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</si>
  <si>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</si>
  <si>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</si>
  <si>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</si>
  <si>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</si>
  <si>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</si>
  <si>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</si>
  <si>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</si>
  <si>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Software</t>
  </si>
  <si>
    <t>Patentes, Marcas y Derechos</t>
  </si>
  <si>
    <t>Concesiones y Franquicias</t>
  </si>
  <si>
    <t>Licencias</t>
  </si>
  <si>
    <t>Otros Activos Intangibles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</si>
  <si>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</si>
  <si>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</si>
  <si>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</si>
  <si>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</si>
  <si>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</si>
  <si>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</si>
  <si>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</si>
  <si>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Criterio</t>
  </si>
  <si>
    <t>Estimaciones para Cuentas Incobrables por Derechos a Recibir Efectivo o Equivalentes</t>
  </si>
  <si>
    <t>Estimación por Deterioro de Inventarios</t>
  </si>
  <si>
    <t>ESF-11 OTROS ACTIVOS</t>
  </si>
  <si>
    <t>Bienes en Concesión</t>
  </si>
  <si>
    <t>Bienes en Arrendamiento Financiero</t>
  </si>
  <si>
    <t>Bienes en Comodato</t>
  </si>
  <si>
    <t>ESF-12 CUENTAS Y DOCUMENTOS POR PAGAR</t>
  </si>
  <si>
    <t>Más 365 Días</t>
  </si>
  <si>
    <t>Factibilidad de Pago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</si>
  <si>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</si>
  <si>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</si>
  <si>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</si>
  <si>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</si>
  <si>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</si>
  <si>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</si>
  <si>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</si>
  <si>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</si>
  <si>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</si>
  <si>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Comerciales por Pagar a Corto Plazo</t>
  </si>
  <si>
    <t>Documentos con Contratistas por Obras Públicas por Pagar a Corto Plazo</t>
  </si>
  <si>
    <t>Otros Documentos por Pagar a Corto Plazo</t>
  </si>
  <si>
    <t>ESF-13 FONDOS Y BIENES DE TERCEROS</t>
  </si>
  <si>
    <t>Naturaleza</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</si>
  <si>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</si>
  <si>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</si>
  <si>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</si>
  <si>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</si>
  <si>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</si>
  <si>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</si>
  <si>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</si>
  <si>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</si>
  <si>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</si>
  <si>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</si>
  <si>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</si>
  <si>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</si>
  <si>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</si>
  <si>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OTROS PASIVOS CIRCULANTES</t>
  </si>
  <si>
    <t>Otros Pasivos Diferidos a Corto Plazo</t>
  </si>
  <si>
    <t>Otros Pasivos Circulantes</t>
  </si>
  <si>
    <t>Créditos Diferidos a Largo Plazo</t>
  </si>
  <si>
    <t>Intereses Cobrados por Adelantado a Largo Plazo</t>
  </si>
  <si>
    <t>Otros Pasivos Diferidos a Largo Plazo</t>
  </si>
  <si>
    <t>Notas de Desglose Estado de Actividades</t>
  </si>
  <si>
    <t>ACT-01 INGRESOS DE GESTION</t>
  </si>
  <si>
    <t>Característica Significativa</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</si>
  <si>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</si>
  <si>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</si>
  <si>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</si>
  <si>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</si>
  <si>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</si>
  <si>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</si>
  <si>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</si>
  <si>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</si>
  <si>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</si>
  <si>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</si>
  <si>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</si>
  <si>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</si>
  <si>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</si>
  <si>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</si>
  <si>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 por Obras Públicas</t>
  </si>
  <si>
    <t>Contribuciones de Mejoras no Comprendidas en la Ley de Ingresos Vigente, Causadas en Ejercicios Fiscales Anteriores Pendientes de Liquidación o Pago</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</si>
  <si>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</si>
  <si>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</si>
  <si>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</si>
  <si>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</si>
  <si>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</si>
  <si>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 no Comprendidos en la Ley de Ingresos Vigente, Causados en Ejercicios Fiscales Anteriores Pendientes de Liquidación o Pago</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</si>
  <si>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</si>
  <si>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</si>
  <si>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</si>
  <si>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</si>
  <si>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</si>
  <si>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</si>
  <si>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</si>
  <si>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</si>
  <si>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ngresos por Venta de Bienes y Prestación de Servicios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</si>
  <si>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</si>
  <si>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</si>
  <si>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</si>
  <si>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</si>
  <si>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</si>
  <si>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</si>
  <si>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</si>
  <si>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</si>
  <si>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ACT-02 PARTICIPACIONES, APORTACIONES, CONVENIOS, INCENTIVOS…</t>
  </si>
  <si>
    <t>PARTICIPACIONES, APORTACIONES, CONVENIOS, INCENTIVOS DERIVADOS DE LA COLABORACIÓN FISCAL, FONDOS DISTINTOS DE APORTACIONES, TRANSFERENCIAS, ASIGNACIONES, SUBSIDIOS Y SUBVENCIONES, Y PENSIONES Y JUBILACIONES</t>
  </si>
  <si>
    <t>Incentivos derivados de la Colaboración Fiscal</t>
  </si>
  <si>
    <t>Fondos Distintos de Aportaciones</t>
  </si>
  <si>
    <t>Transferencias, Asignaciones, Subsidios y Otras ayudas</t>
  </si>
  <si>
    <t>Transferencias Internas y Asignaciones del Sector Público</t>
  </si>
  <si>
    <t>Transferencias del Fondo Mexicano del Petróleo para la Estabilización y el Desarrollo</t>
  </si>
  <si>
    <t>OTROS INGRESOS Y BENEFICIOS</t>
  </si>
  <si>
    <t>Intereses Ganados de Títulos, Valores y demás Instrumentos Financieros</t>
  </si>
  <si>
    <t>Otros Ingresos Financieros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</si>
  <si>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</si>
  <si>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</si>
  <si>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</si>
  <si>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</si>
  <si>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</si>
  <si>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Bonificaciones y Descuentos Obtenidos</t>
  </si>
  <si>
    <t>Diferencias por Tipo de Cambio a Favor</t>
  </si>
  <si>
    <t>Diferencias de Cotizaciones a Favor en Valores Negociables</t>
  </si>
  <si>
    <t>Utilidades por Participación Patrimonial</t>
  </si>
  <si>
    <t>Diferencias por Reestructuración de Deuda Pública a Favor</t>
  </si>
  <si>
    <t>ACT-04 GASTOS Y OTRAS PERDIDAS</t>
  </si>
  <si>
    <t>%</t>
  </si>
  <si>
    <t>GASTOS DE FUNCIONAMIENTO</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</si>
  <si>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</si>
  <si>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</si>
  <si>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</si>
  <si>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</si>
  <si>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</si>
  <si>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</si>
  <si>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</si>
  <si>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</si>
  <si>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</si>
  <si>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</si>
  <si>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</si>
  <si>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</si>
  <si>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</si>
  <si>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</si>
  <si>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</si>
  <si>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</si>
  <si>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</si>
  <si>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</si>
  <si>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</si>
  <si>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</si>
  <si>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</si>
  <si>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</si>
  <si>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</si>
  <si>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</si>
  <si>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</si>
  <si>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Asignaciones al Sector Público</t>
  </si>
  <si>
    <t>Transferencias Internas al Sector Público</t>
  </si>
  <si>
    <t>Transferencias a Entidades Paraestatales</t>
  </si>
  <si>
    <t>Transferencias a Entidades Federativas y Municipios</t>
  </si>
  <si>
    <t>Subsidios</t>
  </si>
  <si>
    <t>Subvenciones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</si>
  <si>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</si>
  <si>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</si>
  <si>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</si>
  <si>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</si>
  <si>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</si>
  <si>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</si>
  <si>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</si>
  <si>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 al Gobierno</t>
  </si>
  <si>
    <t>Transferencias a Fideicomisos, Mandatos y Contratos Análogos a Entidades Paraestatales</t>
  </si>
  <si>
    <t>Transferencias por Obligaciones de Ley</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</si>
  <si>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</si>
  <si>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</si>
  <si>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</si>
  <si>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</si>
  <si>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</si>
  <si>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</si>
  <si>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</si>
  <si>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</si>
  <si>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</si>
  <si>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</si>
  <si>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</si>
  <si>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</si>
  <si>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</si>
  <si>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</si>
  <si>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</si>
  <si>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 Interna</t>
  </si>
  <si>
    <t>Intereses de la Deuda Pública Externa</t>
  </si>
  <si>
    <t>Comisiones de la Deuda Pública Interna</t>
  </si>
  <si>
    <t>Comisiones de la Deuda Pública Externa</t>
  </si>
  <si>
    <t>Gastos de la Deuda Pública Interna</t>
  </si>
  <si>
    <t>Gastos de la Deuda Pública Externa</t>
  </si>
  <si>
    <t>Apoyos Financieros a Intermediarios</t>
  </si>
  <si>
    <t>Apoyo Financieros a Ahorradores y Deudores del Sistema Financiero Nacional</t>
  </si>
  <si>
    <t>OTROS GASTOS Y PERDIDAS EXTRAORDINARIAS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</si>
  <si>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</si>
  <si>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</si>
  <si>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</si>
  <si>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</si>
  <si>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</si>
  <si>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</si>
  <si>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</si>
  <si>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</si>
  <si>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 de Pasivos a Corto Plazo</t>
  </si>
  <si>
    <t>Provisiones de Pasivos a Largo Plazo</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</si>
  <si>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</si>
  <si>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</si>
  <si>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</si>
  <si>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</si>
  <si>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</si>
  <si>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</si>
  <si>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</si>
  <si>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</si>
  <si>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</si>
  <si>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</si>
  <si>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</si>
  <si>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</si>
  <si>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</si>
  <si>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</si>
  <si>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Construcción en Bienes no Capitalizable</t>
  </si>
  <si>
    <t>Gerente de Admnistración y Finanzas</t>
  </si>
  <si>
    <t>Notas de Desglose Estado de Variación en la Hacienda Pública</t>
  </si>
  <si>
    <t>VHP-01 PATRIMONIO CONTRIBUIDO</t>
  </si>
  <si>
    <t>VHP-02 PATRIMONIO GENERADO</t>
  </si>
  <si>
    <t>Procedencia</t>
  </si>
  <si>
    <t>Resultado del Ejercicio (Ahorro/ Desahorro)</t>
  </si>
  <si>
    <t>Revalúo de Bienes Inmuebles</t>
  </si>
  <si>
    <t>Revalúo de Bienes Muebles</t>
  </si>
  <si>
    <t>Revalúo de Bienes Intangibles</t>
  </si>
  <si>
    <t>Otros Revalúos</t>
  </si>
  <si>
    <t>Reservas de Patrimonio</t>
  </si>
  <si>
    <t>Reservas Territoriales</t>
  </si>
  <si>
    <t>Reservas por Contingencias</t>
  </si>
  <si>
    <t>Cambios en Políticas Contables</t>
  </si>
  <si>
    <t>Cambios por Errores Contables</t>
  </si>
  <si>
    <t>Notas de Desglose Estado de Flujos de Efectivo</t>
  </si>
  <si>
    <t>EFE-01 FLUJOS DE EFECTIVO</t>
  </si>
  <si>
    <t>Saldo Final</t>
  </si>
  <si>
    <t>Saldo Inicial</t>
  </si>
  <si>
    <t>Efectivo</t>
  </si>
  <si>
    <t>Bancos/Tesorería</t>
  </si>
  <si>
    <t>Bancos/Dependencias y Otros</t>
  </si>
  <si>
    <t>Depósitos de Fondos de Terceros en Garantía y/o Administración</t>
  </si>
  <si>
    <t>Otros Efectivos y Equivalentes</t>
  </si>
  <si>
    <t>EFE-02 ADQ. BIENES MUEBLES E INMUEBLES</t>
  </si>
  <si>
    <t>Subsidio</t>
  </si>
  <si>
    <t>Pagos</t>
  </si>
  <si>
    <t>EFE-03 CONCILIACION DEL FLUJO DE EFECTIVO</t>
  </si>
  <si>
    <t>Diferencias por Tipo de Cambio Negativas en Efectivo y Equivalentes</t>
  </si>
  <si>
    <t>Conciliación entre los Ingresos Presupuestarios y Contables</t>
  </si>
  <si>
    <t>(Cifras en pesos)</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</si>
  <si>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</si>
  <si>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</si>
  <si>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</si>
  <si>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</si>
  <si>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</si>
  <si>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</si>
  <si>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</si>
  <si>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</si>
  <si>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</si>
  <si>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</si>
  <si>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</si>
  <si>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</si>
  <si>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</si>
  <si>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</si>
  <si>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Ingresos Contables (4 = 1 + 2 - 3)</t>
  </si>
  <si>
    <t>____________________________</t>
  </si>
  <si>
    <t>Director de Finanzas</t>
  </si>
  <si>
    <t>Norma Elena González Salomón</t>
  </si>
  <si>
    <t>Conciliación entre los Egresos Presupuestarios y los Gastos Contables</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</si>
  <si>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</si>
  <si>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</si>
  <si>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</si>
  <si>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</si>
  <si>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</si>
  <si>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</si>
  <si>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</si>
  <si>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</si>
  <si>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</si>
  <si>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</si>
  <si>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</si>
  <si>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</si>
  <si>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</si>
  <si>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</si>
  <si>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</si>
  <si>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</si>
  <si>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</si>
  <si>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</si>
  <si>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</si>
  <si>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</si>
  <si>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</si>
  <si>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</si>
  <si>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</si>
  <si>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</si>
  <si>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</si>
  <si>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</si>
  <si>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</si>
  <si>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</si>
  <si>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</si>
  <si>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</si>
  <si>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Aumento por insuficiencia de Estimaciones por Pérdida o Deterioro u Obsolescencia</t>
  </si>
  <si>
    <t>3.5</t>
  </si>
  <si>
    <t>Aumento por insuficiencia de Provisiones</t>
  </si>
  <si>
    <t>3.6</t>
  </si>
  <si>
    <t>3.7</t>
  </si>
  <si>
    <t>Otros Gastos Contables No Presupuestarios</t>
  </si>
  <si>
    <t>4. Total de Gasto Contable (4 = 1 - 2 + 3)</t>
  </si>
  <si>
    <t>_______________________________________</t>
  </si>
  <si>
    <t>Director de Presupuestos</t>
  </si>
  <si>
    <t>Dulce Ma. Martínez Leyva</t>
  </si>
  <si>
    <t>Cargos del Período</t>
  </si>
  <si>
    <t>Abonos del Período</t>
  </si>
  <si>
    <t>CUENTAS DE ORDEN CONTABLES</t>
  </si>
  <si>
    <t>CONTRATO DE COMODATO POR BIENES</t>
  </si>
  <si>
    <t>CARTERA EJERCICIOS ANTERIORES</t>
  </si>
  <si>
    <t>REZAGOS EJERCICIOS ANTERIORES A 2013</t>
  </si>
  <si>
    <t>EJERCICIOS ANTERIORES A 2013 REZAGOS</t>
  </si>
  <si>
    <t>RECARGOS EJERCICIOS ANTERIORES A 2013</t>
  </si>
  <si>
    <t>EJERCICIOS ANTERIORES A 2013 RECARGOS</t>
  </si>
  <si>
    <t>CONVENIOS EJERCICIOS ANTERIORES A 2013</t>
  </si>
  <si>
    <t>EJERCICIOS ANTERIORES A 2013 CONVENIOS</t>
  </si>
  <si>
    <t>REZAGOS EJERCICIO 2013</t>
  </si>
  <si>
    <t>778</t>
  </si>
  <si>
    <t>7791</t>
  </si>
  <si>
    <t>REZAGOS EJERCICIO 2014</t>
  </si>
  <si>
    <t>7793</t>
  </si>
  <si>
    <t>REZAGOS EJERCICIO 2015</t>
  </si>
  <si>
    <t>7794</t>
  </si>
  <si>
    <t>7795</t>
  </si>
  <si>
    <t>REZAGOS OTROS CARGOS EJERCICIO 2015</t>
  </si>
  <si>
    <t>7796</t>
  </si>
  <si>
    <t>7797</t>
  </si>
  <si>
    <t>REZAGOS EJERCICIO 2016</t>
  </si>
  <si>
    <t>7798</t>
  </si>
  <si>
    <t>781</t>
  </si>
  <si>
    <t>REZAGOS EJERCICIO 2017</t>
  </si>
  <si>
    <t>REZAGOS EJERCICIO 2018</t>
  </si>
  <si>
    <t>784</t>
  </si>
  <si>
    <t>REZAGOS EJERCICIO 2019</t>
  </si>
  <si>
    <t>786</t>
  </si>
  <si>
    <t>REZAGOS EJERCICIO 2020</t>
  </si>
  <si>
    <t>REZAGOS EJERCICIO 2021</t>
  </si>
  <si>
    <t>REZAGOS EJERCICIO 2022</t>
  </si>
  <si>
    <t>Valores en Custodia</t>
  </si>
  <si>
    <t>Tasa</t>
  </si>
  <si>
    <t>Vencimiento</t>
  </si>
  <si>
    <t>Tipo de Contrato</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</si>
  <si>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</si>
  <si>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</si>
  <si>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</si>
  <si>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</si>
  <si>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</si>
  <si>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</si>
  <si>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</si>
  <si>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</si>
  <si>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</si>
  <si>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</si>
  <si>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</si>
  <si>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</si>
  <si>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</si>
  <si>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</si>
  <si>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</si>
  <si>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</si>
  <si>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</si>
  <si>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</si>
  <si>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</si>
  <si>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</si>
  <si>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</si>
  <si>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</si>
  <si>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</si>
  <si>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</si>
  <si>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</si>
  <si>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</si>
  <si>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SALDO INICIAL</t>
  </si>
  <si>
    <t>SALDO FINAL</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</si>
  <si>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</si>
  <si>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</si>
  <si>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</si>
  <si>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</si>
  <si>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</si>
  <si>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</si>
  <si>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</si>
  <si>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</si>
  <si>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</si>
  <si>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</si>
  <si>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</si>
  <si>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</si>
  <si>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r>
      <rPr>
        <vertAlign val="superscript"/>
        <sz val="8"/>
        <color theme="1"/>
        <rFont val="Arial"/>
        <family val="2"/>
      </rPr>
      <t>3</t>
    </r>
    <r>
      <rPr>
        <sz val="8"/>
        <color theme="1"/>
        <rFont val="Arial"/>
        <family val="2"/>
      </rPr>
      <t xml:space="preserve">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</si>
  <si>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r>
      <rPr>
        <vertAlign val="superscript"/>
        <sz val="8"/>
        <color theme="1"/>
        <rFont val="Arial"/>
        <family val="2"/>
      </rPr>
      <t>2</t>
    </r>
    <r>
      <rPr>
        <sz val="8"/>
        <color theme="1"/>
        <rFont val="Arial"/>
        <family val="2"/>
      </rPr>
      <t xml:space="preserve"> Incluye donativos en efectivo del Poder Ejecutivo, entre otros aprovechamientos.</t>
    </r>
  </si>
  <si>
    <r>
      <rPr>
        <vertAlign val="superscript"/>
        <sz val="8"/>
        <color theme="1"/>
        <rFont val="Arial"/>
        <family val="2"/>
      </rPr>
      <t>1</t>
    </r>
    <r>
      <rPr>
        <sz val="8"/>
        <color theme="1"/>
        <rFont val="Arial"/>
        <family val="2"/>
      </rPr>
      <t xml:space="preserve"> Incluye intereses que generan las cuentas bancarias de los entes públicos en productos.</t>
    </r>
  </si>
  <si>
    <r>
      <rPr>
        <b/>
        <sz val="7"/>
        <rFont val="Arial"/>
        <family val="2"/>
      </rPr>
      <t>NOTA</t>
    </r>
    <r>
      <rPr>
        <sz val="7"/>
        <rFont val="Arial"/>
        <family val="2"/>
      </rPr>
      <t>: En los Ingresos por Venta de Bienes, Prestaciòn de Servicios y Otros Ingresos, en el Modificado, Devengado y Recaudado  incluye la cantidad de $496,913,474.26 de recursos disponibles por Remanentes de Ejercicios Anterirores.</t>
    </r>
  </si>
  <si>
    <t>Ingresos Excedentes</t>
  </si>
  <si>
    <t>Ingresos Derivados de Financiamiento</t>
  </si>
  <si>
    <r>
      <t>Ingresos por Venta de Bienes, Prestación de Servicios y Otros Ingresos</t>
    </r>
    <r>
      <rPr>
        <vertAlign val="superscript"/>
        <sz val="8"/>
        <rFont val="Arial"/>
        <family val="2"/>
      </rPr>
      <t>3</t>
    </r>
  </si>
  <si>
    <r>
      <t>Productos</t>
    </r>
    <r>
      <rPr>
        <vertAlign val="superscript"/>
        <sz val="8"/>
        <color rgb="FF0070C0"/>
        <rFont val="Arial"/>
        <family val="2"/>
      </rPr>
      <t>1</t>
    </r>
  </si>
  <si>
    <t>Ingresos de los Entes Públicos de los Poderes Legislativo y Judicial, de los Órganos Autónomos y del Sector Paraestatal o Paramunicipal, así como de las Empresas Productivas del Estado</t>
  </si>
  <si>
    <r>
      <t>Aprovechamientos</t>
    </r>
    <r>
      <rPr>
        <vertAlign val="superscript"/>
        <sz val="8"/>
        <rFont val="Arial"/>
        <family val="2"/>
      </rPr>
      <t>2</t>
    </r>
  </si>
  <si>
    <r>
      <t>Productos</t>
    </r>
    <r>
      <rPr>
        <vertAlign val="superscript"/>
        <sz val="8"/>
        <rFont val="Arial"/>
        <family val="2"/>
      </rPr>
      <t>1</t>
    </r>
  </si>
  <si>
    <t>Ingresos del Poder Ejecutivo Federal o Estatal y de los Municipios</t>
  </si>
  <si>
    <t>(6 = 5 - 1)</t>
  </si>
  <si>
    <t>(5)</t>
  </si>
  <si>
    <t>(4)</t>
  </si>
  <si>
    <t>(3 = 1 + 2)</t>
  </si>
  <si>
    <t>(2)</t>
  </si>
  <si>
    <t>(1)</t>
  </si>
  <si>
    <t>Recaudado</t>
  </si>
  <si>
    <t>Devengado</t>
  </si>
  <si>
    <t>Modificado</t>
  </si>
  <si>
    <t>Ampliaciones y Reducciones</t>
  </si>
  <si>
    <t>Estimado</t>
  </si>
  <si>
    <t>Estado Analítico de Ingresos Por Fuente de Financiamiento</t>
  </si>
  <si>
    <t>Diferencia</t>
  </si>
  <si>
    <t>Ingresos</t>
  </si>
  <si>
    <r>
      <rPr>
        <b/>
        <sz val="8"/>
        <rFont val="Arial"/>
        <family val="2"/>
      </rPr>
      <t>NOTA:</t>
    </r>
    <r>
      <rPr>
        <sz val="8"/>
        <rFont val="Arial"/>
        <family val="2"/>
      </rPr>
      <t xml:space="preserve"> En los Ingresos por Venta de Bienes, Prestaciòn de Servicios y Otros Ingresos, en el Modificado, Devengado y Recaudado  incluye la cantidad de $477,173,593.24 de recursos disponibles por Remanentes de Ejercicios Anterirores. De igual forma en Participaciones, Aportaciones, Convenios, Incentivos Derivados de la Colaboración Fiscal y Fondos Distintos de Aportaciones, incluye la cantidad de $19,739,881.02 de recursos disponibles por Remanentes del Ejercicio 2021.</t>
    </r>
  </si>
  <si>
    <t xml:space="preserve"> </t>
  </si>
  <si>
    <t>Participaciones, Aportaciones, Convenios, Incentivos de Derivados de la Colaboración Fiscal y Fondos Distintos de Aportaciones</t>
  </si>
  <si>
    <t>Ingresos por Venta de Bienes, Prestación de Servicios y Otros Ingresos</t>
  </si>
  <si>
    <t>Rubro de Ingresos</t>
  </si>
  <si>
    <t xml:space="preserve">JUNTA DE AGUA POTABLE DRENAJE ALCANTARILLADO Y SANEAMIENTO DEL MUNICIPIO DE IRAPUATO GTO
Estado Analítico de Ingresos
Del 01 DE ENERO AL 31 DE DICIEMBRE 2022 </t>
  </si>
  <si>
    <t>Junta de Agua Potable, Drenaje Alcantarillado y Saneamiento del Municipio de Irapuato, Gto.
Estado Analítico del Ejercicio del Presupuesto de Egresos
Clasificación por Objeto del Gasto (Capítulo y Concepto)
Del 01 de Enero al 31 de Diciembre 2022</t>
  </si>
  <si>
    <t>Egresos</t>
  </si>
  <si>
    <t>Subejercicio</t>
  </si>
  <si>
    <t>Aprobado</t>
  </si>
  <si>
    <t>Ampliaciones/ (Reducciones)</t>
  </si>
  <si>
    <t>Pagado</t>
  </si>
  <si>
    <t>3 = (1 + 2 )</t>
  </si>
  <si>
    <t>6 = ( 3 - 4 )</t>
  </si>
  <si>
    <t>Previsiones</t>
  </si>
  <si>
    <t>Materiales Y Suministros</t>
  </si>
  <si>
    <t>Materiales y Suministros Para Seguridad</t>
  </si>
  <si>
    <t>Servicios Profesionales, Científicos, Técnicos y Otros Servicios</t>
  </si>
  <si>
    <t>Servicios de Comunicación Social y Publicidad.</t>
  </si>
  <si>
    <t>Transferencias, Asignaciones, Subsidios Y Otras Ayudas</t>
  </si>
  <si>
    <t>Transferencias a Fideicomisos, Mandatos y Otros Análogos</t>
  </si>
  <si>
    <t>Bienes Muebles, Inmuebles E Intangibles</t>
  </si>
  <si>
    <t>Proyectos Productivos y Acciones de Fomento</t>
  </si>
  <si>
    <t>Inversiones Financieras Y Otras Provisiones</t>
  </si>
  <si>
    <t>Inversiones Para el Fomento de Actividades Productivas.</t>
  </si>
  <si>
    <t>Otras Inversiones Financieras</t>
  </si>
  <si>
    <t>Participaciones Y Aportaciones</t>
  </si>
  <si>
    <t>Deuda Pública</t>
  </si>
  <si>
    <t>Adeudos de Ejercicios Fiscales Anteriores (Adefas)</t>
  </si>
  <si>
    <t>Total del Gasto</t>
  </si>
  <si>
    <t>Dulce María Martínez Leyva</t>
  </si>
  <si>
    <t>Junta de Agua Potable, Drenaje Alcantarillado y Saneamiento del Municipio de Irapuato, Gto.
Estado Analítico del Ejercicio del Presupuesto de Egresos
Clasificación Económica (por Tipo de Gasto)
Del 01 de Enero al 31 de Diciembre 2022</t>
  </si>
  <si>
    <t>Gasto Corriente</t>
  </si>
  <si>
    <t>Gasto de Capital</t>
  </si>
  <si>
    <t>Amortización de la Deuda y Disminución de Pasivos</t>
  </si>
  <si>
    <t>Junta de Agua Potable, Drenaje Alcantarillado y Saneamiento del Municipio de Irapuato, Gto.
Estado Analítico del Ejercicio del Presupuesto de Egresos
Clasificación Administrativa
Del 01 de Enero al 31 de Diciembre 2022</t>
  </si>
  <si>
    <t>CONSEJO DIRECTIVO</t>
  </si>
  <si>
    <t>CONTRALORIA INTERNA</t>
  </si>
  <si>
    <t>CONTABILIDAD</t>
  </si>
  <si>
    <t>TESORERIA</t>
  </si>
  <si>
    <t>FINANZAS</t>
  </si>
  <si>
    <t>PRESUPUESTOS</t>
  </si>
  <si>
    <t>COORDINACION JURIDICA</t>
  </si>
  <si>
    <t>DIRECCION GENERAL</t>
  </si>
  <si>
    <t>ADQUISICIONES Y CONTROL PATRIMONIAL</t>
  </si>
  <si>
    <t>VIGILANCIA</t>
  </si>
  <si>
    <t>MANTENIMIENTO Y SERVICIOS GENERALES</t>
  </si>
  <si>
    <t>RECURSOS HUMANOS E INFORMATICA</t>
  </si>
  <si>
    <t>MANTENIMIENTO DEL PARQUE VEHICULAR</t>
  </si>
  <si>
    <t>GERENCIA ADMINISTRATIVA</t>
  </si>
  <si>
    <t>DIRECCION DE AGUA POTABLE</t>
  </si>
  <si>
    <t>DISTRITO 1</t>
  </si>
  <si>
    <t>DISTRITO 2</t>
  </si>
  <si>
    <t>REPARACION DE PAVIMENTOS</t>
  </si>
  <si>
    <t>PIPAS</t>
  </si>
  <si>
    <t>OPTIMIZACION DE AGUA</t>
  </si>
  <si>
    <t>COORDINACION  DE DESARROLLO INSTITUCIONAL</t>
  </si>
  <si>
    <t>OPERACION Y MTTO  DE POZOS</t>
  </si>
  <si>
    <t>OPERACIÓN DE REDES DE DISTRIBUCION</t>
  </si>
  <si>
    <t>NORMATIVA Y CALIDAD DEL AGUA</t>
  </si>
  <si>
    <t>COORDINACION DE COMUNICACION SOCIAL</t>
  </si>
  <si>
    <t>GERENCIA DE COMERCIALIZACION</t>
  </si>
  <si>
    <t>MEDICION Y FACTURACION</t>
  </si>
  <si>
    <t>RECAUDACION</t>
  </si>
  <si>
    <t>DIRECCION DE CONTROL COMERCIAL</t>
  </si>
  <si>
    <t>COMERCIALIZACION DE LOS SERVICIOS</t>
  </si>
  <si>
    <t>GERENCIA DE OPERACION Y MANTENIMIENTO</t>
  </si>
  <si>
    <t>MANTENIMIENTO DE DRENAJE</t>
  </si>
  <si>
    <t>OPERACION Y MANTENIMIENTO DE CARCAMOS</t>
  </si>
  <si>
    <t>RIOS Y CANALES</t>
  </si>
  <si>
    <t>DIRECCION DE DRENAJE</t>
  </si>
  <si>
    <t>OPERACIÓN Y MTTO. DE REDES</t>
  </si>
  <si>
    <t>GERENCIA DE INGENIERIA Y DISEÑO</t>
  </si>
  <si>
    <t>AREA DE PROYECTOS</t>
  </si>
  <si>
    <t>ADMINISTRACION DE OBRAS</t>
  </si>
  <si>
    <t>GERENCIA PTAR</t>
  </si>
  <si>
    <t>LABORATORIO PTAR</t>
  </si>
  <si>
    <t>OPERACIÓN DE LA PTAR</t>
  </si>
  <si>
    <t>MANTENIMIENTO ELECTROMECANICO PTAR</t>
  </si>
  <si>
    <t>ORGANO INTERNO DE CONTROL</t>
  </si>
  <si>
    <t>COORDINACION DE COMUNICACION SOCIAL Y VINCULACION</t>
  </si>
  <si>
    <t>COORDINACION  DE DESARROLLO INSTITUCIONAL Y SISTEMAS DE GESTION</t>
  </si>
  <si>
    <t>UNIDAD DE ACCESO A LA INFORMACION</t>
  </si>
  <si>
    <t>DIRECCION DE CONTABILIDAD</t>
  </si>
  <si>
    <t>GERENCIA DE ADMINISTRACION Y FINANZAS</t>
  </si>
  <si>
    <t>DIRECCION DE ADQUISICIONES Y CONTROL PATRIMONIAL</t>
  </si>
  <si>
    <t>DIRECCION DE MANTENIMIENTO Y SERVICIOS GENERALES</t>
  </si>
  <si>
    <t>DIRECCION DE FINANZAS</t>
  </si>
  <si>
    <t>JEFATURA DE SOPORTE TECNICO</t>
  </si>
  <si>
    <t>DIRECCION DE PRESUPUESTOS</t>
  </si>
  <si>
    <t>DIRECCION DE RECURSOS HUMANOS</t>
  </si>
  <si>
    <t>DIRECCION DE MEDICION Y FACTURACION</t>
  </si>
  <si>
    <t>DIRECCION DE RECAUDACION</t>
  </si>
  <si>
    <t>DIRECCION DE ATENCION CIUDADANA</t>
  </si>
  <si>
    <t>DRENAJE</t>
  </si>
  <si>
    <t>SUBGERENCIA DE CALIDAD DE AGUA Y PTAR</t>
  </si>
  <si>
    <t>ALCANTARILLADO</t>
  </si>
  <si>
    <t>LABORATORIO</t>
  </si>
  <si>
    <t>PTAR</t>
  </si>
  <si>
    <t>SUBJERENCIA DE DRENAJE Y ALCANTARILLADO</t>
  </si>
  <si>
    <t>SUBGERENCIA DE SERVICIOS DE AGUA</t>
  </si>
  <si>
    <t>GERENCIA DE INGENIERIA Y PROYECTOS</t>
  </si>
  <si>
    <t>DIRECCION DE PROYECTOS</t>
  </si>
  <si>
    <t>DIRECCION DE OBRA</t>
  </si>
  <si>
    <t>JEFATURA RURAL</t>
  </si>
  <si>
    <t>GERENCIA DE ATENCION A COMUNIDADES RURALES</t>
  </si>
  <si>
    <t>Gobierno (Federal/Estatal/Municipal) de Irapuato, Gto.
Estado Analítico del Ejercicio del Presupuesto de Egresos
Clasificación Administrativa
Del 01 de Enero al 31 de Diciembre 2022</t>
  </si>
  <si>
    <t>Poder Ejecutivo</t>
  </si>
  <si>
    <t>Poder Legislativo</t>
  </si>
  <si>
    <t>Poder Judicial</t>
  </si>
  <si>
    <t>Órganos Autónomos</t>
  </si>
  <si>
    <t>Sector Paraestatal del Gobierno (Federal/Estatal/Municipal) de Irapuato, Gto.
Estado Analítico del Ejercicio del Presupuesto de Egresos
Clasificación Administrativa
Del 01 de Enero al 31 de Diciembre 2022</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</si>
  <si>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</si>
  <si>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</si>
  <si>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</si>
  <si>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</si>
  <si>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</si>
  <si>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Finanacieras No Monetarias con Participacion Estatal Mayoritaria</t>
  </si>
  <si>
    <t>Fideicomisos Financieros Públicos con Participación Estatal Mayoritaria</t>
  </si>
  <si>
    <t>Junta de Agua Potable, Drenaje Alcantarillado y Saneamiento del Municipio de Irapuato, Gto.
Estado Analítico del Ejercicio del Presupuesto de Egresos
Clasificación Funcional (Finalidad y Función)
Del 01 de Enero al 31 de Diciembre 2022</t>
  </si>
  <si>
    <t>Gobierno</t>
  </si>
  <si>
    <t>Legislación</t>
  </si>
  <si>
    <t>Justicia</t>
  </si>
  <si>
    <t>Coordinación de la Politica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</si>
  <si>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</si>
  <si>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</si>
  <si>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</si>
  <si>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</si>
  <si>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</si>
  <si>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</si>
  <si>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</si>
  <si>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</si>
  <si>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</si>
  <si>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</si>
  <si>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</si>
  <si>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</si>
  <si>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</si>
  <si>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</si>
  <si>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</si>
  <si>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</si>
  <si>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</si>
  <si>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</si>
  <si>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</si>
  <si>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</si>
  <si>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</si>
  <si>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</si>
  <si>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</si>
  <si>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</si>
  <si>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</si>
  <si>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</si>
  <si>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</si>
  <si>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JUNTA DE AGUA POTABLE DRENAJE ALCANTARILLADO Y SANEAMIENTO DEL MUNICIPIO DE IRAPUATO GTO
Endeudamiento Neto
DEL 01 DE ENERO AL 31 DE DICIEMBRE DE 2022</t>
  </si>
  <si>
    <t>Identificación de Crédito o Instrumento</t>
  </si>
  <si>
    <t>Contratación / Colocación</t>
  </si>
  <si>
    <t>Amortización</t>
  </si>
  <si>
    <t>A</t>
  </si>
  <si>
    <t>B</t>
  </si>
  <si>
    <t>C = A - B</t>
  </si>
  <si>
    <t>Creditos Bancarios</t>
  </si>
  <si>
    <r>
      <t>“</t>
    </r>
    <r>
      <rPr>
        <b/>
        <sz val="12"/>
        <color rgb="FF000000"/>
        <rFont val="Calibri"/>
        <family val="2"/>
      </rPr>
      <t>Sin información que revelar debido a que el Organismo no tiene deuda pública"</t>
    </r>
  </si>
  <si>
    <t>Total Créditos Bancarios</t>
  </si>
  <si>
    <t>Otros Instrumentos de Deuda</t>
  </si>
  <si>
    <t>Total Otros Instrumentos de Deuda</t>
  </si>
  <si>
    <t>TOTAL</t>
  </si>
  <si>
    <t>JUNTA DE AGUA POTABLE DRENAJE ALCANTARILLADO Y SANEAMIENTO DEL MUNICIPIO DE IRAPUATO GTO
Intereses de la Deuda
DEL 01 DE ENERO AL 31 DE DICIEMBRE DE 2022</t>
  </si>
  <si>
    <t>Créditos Bancarios</t>
  </si>
  <si>
    <r>
      <t>“</t>
    </r>
    <r>
      <rPr>
        <b/>
        <sz val="12"/>
        <color rgb="FF000000"/>
        <rFont val="Calibri"/>
        <family val="2"/>
        <scheme val="minor"/>
      </rPr>
      <t>Sin información que revelar debido a que el Organismo no tiene deuda pública"</t>
    </r>
  </si>
  <si>
    <t>Total de Intereses de Créditos Bancarios</t>
  </si>
  <si>
    <t>Total de Intereses de Otros Instrumentos de Deuda</t>
  </si>
  <si>
    <t>Junta de Agua Potable, Drenaje Alcantarillado y Saneamiento del Municipio de Irapuato, Gto.
Flujo de Fondos (Rubro y Capítulo)
Del 01 de Enero al 31 de Diciembre de 2022</t>
  </si>
  <si>
    <t>R/C</t>
  </si>
  <si>
    <t>Estimado /
 Aprobado</t>
  </si>
  <si>
    <t>Ampliaciones/ Reducciones</t>
  </si>
  <si>
    <t>Recaudado / 
Pagado</t>
  </si>
  <si>
    <t>CxC/
CxP</t>
  </si>
  <si>
    <t>Rubros de Ingresos</t>
  </si>
  <si>
    <t>Ingresos por Ventas de Bienes y Servicios</t>
  </si>
  <si>
    <t>Capítulos de Gasto</t>
  </si>
  <si>
    <t>Bienes Muebles, Inmuebles e Intangibles</t>
  </si>
  <si>
    <t>Inversiones Financieras y Otras Provisiones</t>
  </si>
  <si>
    <t xml:space="preserve">Participaciones y Aportaciones </t>
  </si>
  <si>
    <t>Superávit / Déficit</t>
  </si>
  <si>
    <r>
      <t xml:space="preserve">NOTA: </t>
    </r>
    <r>
      <rPr>
        <sz val="8"/>
        <rFont val="Arial"/>
        <family val="2"/>
      </rPr>
      <t>En los Ingresos por Venta de Bienes y Servicios en el Devengado y Recaudado incluye la cantidad de $477,177,828.14 de recursos disponibles por Remanentes de Ejercicios Anteriores. De igual forma en Participaciones y Aportaciones, incluye la cantidad de $19,739,881.02 de recursos disponibles por Remanentes del Ejercicio 2021.</t>
    </r>
  </si>
  <si>
    <t>Junta de Agua Potable, Drenaje Alcantarillado y Saneamiento del Municipio de Irapuato, Gto.
Flujo de Fondos (Fuente de Financiamiento)
Del 01 de Enero al 31 de Diciembre de 2022</t>
  </si>
  <si>
    <t>CFF</t>
  </si>
  <si>
    <t xml:space="preserve">Estimado </t>
  </si>
  <si>
    <t>Ampliaciones/Reducciones</t>
  </si>
  <si>
    <t>CxC</t>
  </si>
  <si>
    <t>No etiquetado</t>
  </si>
  <si>
    <t>Recursos Fiscales</t>
  </si>
  <si>
    <t>Financiamientos Internos</t>
  </si>
  <si>
    <t>Financiamiento Externo</t>
  </si>
  <si>
    <t>Ingresos Propios</t>
  </si>
  <si>
    <t>Recursos Federales</t>
  </si>
  <si>
    <t>Recursos Estatales</t>
  </si>
  <si>
    <t>Otros Recursos LD</t>
  </si>
  <si>
    <t>Etiquetado</t>
  </si>
  <si>
    <t>Otros Recursos TFE</t>
  </si>
  <si>
    <t>Total Ingreso</t>
  </si>
  <si>
    <t>CxP</t>
  </si>
  <si>
    <t>Total Gasto</t>
  </si>
  <si>
    <t>Junta de Agua Potable, Drenaje, Alcantarillado y Saneamiento del Municipio de Irapuato, Gto.
Gasto por Categoría Programática
Del 01 de Enero al 31 de Diciembre de 2022</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</si>
  <si>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</si>
  <si>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</si>
  <si>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</si>
  <si>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</si>
  <si>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</si>
  <si>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</si>
  <si>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</si>
  <si>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</si>
  <si>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</si>
  <si>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</si>
  <si>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</si>
  <si>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</si>
  <si>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</si>
  <si>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</si>
  <si>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</si>
  <si>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</si>
  <si>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</si>
  <si>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</si>
  <si>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</si>
  <si>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</si>
  <si>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</si>
  <si>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</si>
  <si>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</si>
  <si>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</si>
  <si>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</si>
  <si>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t>
  </si>
  <si>
    <t>Gasto Federalizado</t>
  </si>
  <si>
    <t>Participaciones a entidades federativas y municipios</t>
  </si>
  <si>
    <t>Costo financiero, deuda o apoyos a deudores y ahorradores de la banca</t>
  </si>
  <si>
    <t>Adeudos de ejercicios fiscales anteriores</t>
  </si>
  <si>
    <t xml:space="preserve">"Junta de Agua Potable Drenaje Alcantarillado y Saneamiento del Municipio de Irapuato, Gto
Programas y Proyectos de Inversión
Del 01 de Enero al  31 de Diciembre de 2022.           
</t>
  </si>
  <si>
    <t>Inversión</t>
  </si>
  <si>
    <t>Metas</t>
  </si>
  <si>
    <t>% Avance Financiero</t>
  </si>
  <si>
    <t>% Avance Metas</t>
  </si>
  <si>
    <t>Clave del Programa/ Proyecto</t>
  </si>
  <si>
    <t>Nombre</t>
  </si>
  <si>
    <t>Descripción</t>
  </si>
  <si>
    <t>UR</t>
  </si>
  <si>
    <t>Programado</t>
  </si>
  <si>
    <t>Alcanzado</t>
  </si>
  <si>
    <t>Unidad de medida</t>
  </si>
  <si>
    <t>Devengado/ Aprobado</t>
  </si>
  <si>
    <t>Devengado/ Modificado</t>
  </si>
  <si>
    <t>Alcanzado/ Programado</t>
  </si>
  <si>
    <t>Alcanzado/ Modificado</t>
  </si>
  <si>
    <t>PF2021</t>
  </si>
  <si>
    <t>CONVENIO PARA LA MODERNIZACIÓN Y TECNIFICACIÓN INTEGRAL DEL RIEGO "LA PURÍSIMA".</t>
  </si>
  <si>
    <t>JUNTA DE AGUA POTABLE, DRENAJE, ALCANTARILLADO Y SANEAMIENTO DEL MUNICIPIO DE IRAPUATO, GUANAJUATO.</t>
  </si>
  <si>
    <t>PF2024</t>
  </si>
  <si>
    <t>DRENAJE SANITARIO CALLE LERDO TRAMO BULEVAR ARANDAS A GALAXIA EL NARANJAL</t>
  </si>
  <si>
    <t>PF2049</t>
  </si>
  <si>
    <t>ADQUISICION DE TRANSFORMADOR PARA LA HACIENDA</t>
  </si>
  <si>
    <t>235-M</t>
  </si>
  <si>
    <t>PF2097</t>
  </si>
  <si>
    <t>EQUIPO DE BOMBEO , EQUIPAMIENTO, LINEA DE CONDUCCION PARA FRACCIONAMIENTO ARBOLEDAS (MAT. ACERO)</t>
  </si>
  <si>
    <t>PF2098</t>
  </si>
  <si>
    <t>PF2107</t>
  </si>
  <si>
    <t>ELABORACION DEL PDI PARA LA JAPAMI EJERCICIO FISCAL 2020</t>
  </si>
  <si>
    <t>PF2113</t>
  </si>
  <si>
    <t>CONSTRUCCION DE LÍNEA DE ALIMENTACIÓN ZONA BAJA FRACCIONAMIENTO URBI VILLA DEL REY</t>
  </si>
  <si>
    <t>PF2114</t>
  </si>
  <si>
    <t>CONSTRUCCION DE LINEA DE AGUA POTABLE EN LA LOCALIDAD DE SAN IGNACIO DE RIVERA (PRIMERA ETAPA)</t>
  </si>
  <si>
    <t>PF2115</t>
  </si>
  <si>
    <t>CONSTRUCCIÓN DE VÁLVULAS EXPULSORAS DE AIRE  (2021) EN CABECERA MUNICIPAL</t>
  </si>
  <si>
    <t>CONSTRUCCION DE TANQUE DE AGUA POTABLE EN EL MUNICIPIO DE IRAPUATO, GTO., EN LA COLONIA TABACHINES</t>
  </si>
  <si>
    <t>REHABILITACION DE RED DE AGUA POTABLE EN EL MUNICIPIO DE IRAPUATO, GTO., EN LA COLONIA LAS PLAZAS (PRIMERA ETAPA)</t>
  </si>
  <si>
    <t>CONSTRUCCION DE LINEA DE CONDUCCION PRIMARIA PARA MEJORA DEL SERVICIO, INCREMENTO DE PRESIÓN Y OPTIMIZACIÓN EN COL. A.C. 22 DE OCTUBRE SAN JUAN DE RETANA</t>
  </si>
  <si>
    <t>REHABILITACION DE RED DE DISTRIBUCION DE AGUA POTABLE PARA EL FRACC. EL COBANO</t>
  </si>
  <si>
    <t>EQUIPAMIENTO DE POZO 84  TABACHINES</t>
  </si>
  <si>
    <t>PF2121</t>
  </si>
  <si>
    <t>ENTRONQUE DE COLECTOR ORIENTE PARA LINEA DE CONDUCCION DEL 6 AL RIO GUANAJUATO</t>
  </si>
  <si>
    <t>PF2122</t>
  </si>
  <si>
    <t>DESCARGA CANAL DE AGUAS NEGRAS SALIDA A PUEBLO NUEVO (RETIRAR TORNA Y HACER OBRA DE TOMA PARA RIEGO)</t>
  </si>
  <si>
    <t>PF2124</t>
  </si>
  <si>
    <t xml:space="preserve">CONSTRUCCION DE COLECTOR PLUVIAL GERARDO MURILLO (TERCERA ETAPA) TRAMO AV. GUANAJUATO </t>
  </si>
  <si>
    <t>CONSTRUCCION DE RED DE DRENAJE PLUVIAL LAS HERAS PRIMERA ETAPA</t>
  </si>
  <si>
    <t>PF2126</t>
  </si>
  <si>
    <t>CONSTRUCCION DE DESGOFUE DEL COLECTOR AGRICULTORES</t>
  </si>
  <si>
    <t>PF2128</t>
  </si>
  <si>
    <t>REHABILITACION DE CARCAMO BOMBEO  NO. 26 EN COL. 1 DE MAYO</t>
  </si>
  <si>
    <t>PF2129</t>
  </si>
  <si>
    <t>AMPLIACIÓN DEL CARCAMO DE BOMBEO No. 6 PASO A DESNIVEL CALLE ALVARO OBREGON</t>
  </si>
  <si>
    <t>PF2133</t>
  </si>
  <si>
    <t>CONSTRUCION DE BARDA PERIMETRAL EN LA PLANTA DE TRATAMIENTO EN LA LOCALIDAD SANTA BARBARA</t>
  </si>
  <si>
    <t>PF2134</t>
  </si>
  <si>
    <t>ADQUISICION E INSTALACIÓN ILUMINACIÓN LUMINARIAS EN LA PLANTA SALIDA A PUEBLO NUEVO</t>
  </si>
  <si>
    <t>PF2135</t>
  </si>
  <si>
    <t>AMPLIACION DE LABORATORIO (DOS CUARTOS) EN LA PLANTA DE TRATAMIENTO SALIDA A PUEBLO NUEVO</t>
  </si>
  <si>
    <t>PF2136</t>
  </si>
  <si>
    <t>INSTALACIÓN 7000 MICROMEDIDORES 2021</t>
  </si>
  <si>
    <t>SUMINISTRO E INSTALACIÓN DE 4,450 MICROMEDIDORES CLASE METROLOGICA "C" EN CABECERA MUNICIPAL DE IRAPUATO, GTO.</t>
  </si>
  <si>
    <t>SUMINISTRO E INSTALACION DE 7 MACROMEDIDORES EN CAPTACIONES ASÍ COMO TRABAJOS EN TREN DE VÁLVULAS Y ENERGIZACIÓN, EN CABECERA MUNICIPAL DE IRAPUATO, GTO.</t>
  </si>
  <si>
    <t>PF2138</t>
  </si>
  <si>
    <t>INSTALACION DE MACROMEDIDORES EN LAS PLANTAS SALIDA A PUEBLO NUEVO Y PRIMERO DE MAYO</t>
  </si>
  <si>
    <t>PF2139</t>
  </si>
  <si>
    <t>SUPERVISIÓN EXTERNA TOMAS, DESCARGAS Y MICROMEDICIÓN</t>
  </si>
  <si>
    <t>PF2140</t>
  </si>
  <si>
    <t>EVALUACION DEL AVANCE DEL PROYECTO DE TECNIFICACION DEL MODULO DE RIEGO PRESA LA PURISIMA Y PROPUESTA GENERAL DEL PROYECTO DE ABASTECIMIENTO DE AGUA POTABLE</t>
  </si>
  <si>
    <t>PF2141</t>
  </si>
  <si>
    <t>AMPLACION DE RED DE AGUA POTABLE EN LA LOCALIDAD PURISIMA DEL JARDIN LA HILACHA</t>
  </si>
  <si>
    <t>PF2146</t>
  </si>
  <si>
    <t>CONSTRUCCION DE CISTERNAS DE AGUA POTABLE PARA LA LOCALIDAD COLONIA SAN JOSE (ALDAMA)</t>
  </si>
  <si>
    <t>PF2149</t>
  </si>
  <si>
    <t>CONEXIÓN DE RED DE AGUA POTABLE PARA LA LOCALIDAD COLONIA EL GUAYABO</t>
  </si>
  <si>
    <t>PF2150</t>
  </si>
  <si>
    <t>CONSTRUCCION (PERFORACION) DE POZO PROFUNDO PARA LA LOCALIDAD DE TIERRAS NEGRAS</t>
  </si>
  <si>
    <t>PF2151</t>
  </si>
  <si>
    <t>SUPERVISION EXTERNA DE PERFORACION DE POZOS</t>
  </si>
  <si>
    <t>PF2153</t>
  </si>
  <si>
    <t>CONSTRUCCION DE RED DE AGUA POTABLE PARA LOCALIDAD LOMA DE LOS CONEJOS</t>
  </si>
  <si>
    <t>PF2154</t>
  </si>
  <si>
    <t>CONSTRUCCION DE TANQUE DE REBOMBEO PARA LA LOCALIDAD DE LOMA DE LOS CONEJOS</t>
  </si>
  <si>
    <t>PF2155</t>
  </si>
  <si>
    <t>CONSTRUCCION DE TANQUE DE REGULACION PARA LA LOCALIDAD DE LOMA DE LOS CONEJOS</t>
  </si>
  <si>
    <t>PF2156</t>
  </si>
  <si>
    <t>CONSTRUCCION DE LINEA DE ALIMENTACION DE AGUA POTABLE PARA LA LOCALIDAD EJIDO DEL REFUGIO (LOS LOPEZ)</t>
  </si>
  <si>
    <t>PF2157</t>
  </si>
  <si>
    <t>AMPLIACION DE RED DE AGUA POTABLE PARA LA LOCALIDAD COLONIA ARTEAGA SEGUNDA ETAPA</t>
  </si>
  <si>
    <t>PF2158</t>
  </si>
  <si>
    <t>MANTENIMIENTO DE OLLA (FUENTE SUPERFICIAL) DE CAPTACION DE AGUA PLUVIAL EN LA LOCALIDAD EL GARBANZO</t>
  </si>
  <si>
    <t>PF2160</t>
  </si>
  <si>
    <t>CONSTRUCCION DE RED DE DISTRIBUCION DE AGUA POTABLE  Y CRUCE PARA AGUA POTABLE EN LA LOCALIDAD DE EL NACIMIENTO</t>
  </si>
  <si>
    <t>PF2161</t>
  </si>
  <si>
    <t>CONSTRUCCION DE TANQUE EN LOCALIDAD VENADO DE YOSTIRO Y LINEA DE DISTRIBUCION  PARA ABASTECER A LA LOCALIDAD DE SAN JOSE DE VÍBORAS</t>
  </si>
  <si>
    <t>PF2162</t>
  </si>
  <si>
    <t>REHABILITACION DE POZO DE LA LOCALIDAD VISTA HERMOSA Y LINEA DE DISTRIBUCION PARA LA LOCALIDAD LA PILA DE LOS HERNANDEZ</t>
  </si>
  <si>
    <t>PF2163</t>
  </si>
  <si>
    <t>REHABILITACION DE POZO PROFUNDO DE LA LOCALIDAD CARRIZALITO Y AMPLIAR LINEA DE DISTRIBUCION PARA ABASTECER A LA LOCALIDAD CHARCO VERDE (EL AGUILA)</t>
  </si>
  <si>
    <t>REHABILITACION DE POZO PROFUNDO EN LA LOCALIDAD DE VENADO DE YOSTIRO</t>
  </si>
  <si>
    <t>CONSTRUCCION DE LINEA DE CONDUCCION PARA LA LOCALIDAD DE VENADO DE YOSTIRO</t>
  </si>
  <si>
    <t>REHABILITACION DE POZO PROFUNDO DE LA LOCALIDAD CARRIZALITO Y AMPLIAR LINEA DE DISTRIBUCION PARA ABASTECER A LA LOCALIDAD CHARCO VERDE</t>
  </si>
  <si>
    <t>PF2164</t>
  </si>
  <si>
    <t>CAPTACION PLUVIAL PARA  DISTRIBUCION DEL POZO DE SAN CRISTOBAL PARA ABASTECER A LA LOCALIDAD DE TAMAHULA</t>
  </si>
  <si>
    <t>PF2165</t>
  </si>
  <si>
    <t>AMPLIACION DE RED DE DISTRIBUCION DE AGUA POTABLE PARA LOCALIDAD JUAN PABLO II Y LOCALIDAD EL CARMEN</t>
  </si>
  <si>
    <t>PF2166</t>
  </si>
  <si>
    <t>CONSTRUCCION DE RED DE AGUA POTABLE PARAEL FRACCIONAMIENTO MARTIN NEGRETE, PRIMERA ETAPA</t>
  </si>
  <si>
    <t>PF2167</t>
  </si>
  <si>
    <t>AMPLIACION DE RED DE DISTRIBUCION PARA AGUA POTABLE PARA LA CALLE REAL DE MARFIL</t>
  </si>
  <si>
    <t>PF2168</t>
  </si>
  <si>
    <t>AMPLIACION DE RED DE DISTRIBUCION DE AGUA POTABLE PARA LA LOCALIDAD DE COLONIA EJIDAL</t>
  </si>
  <si>
    <t>PF2170</t>
  </si>
  <si>
    <t>CONSTRUCCION DE BIODIGESTOR PARA LA LOCALIDAD DE CUCHICUATO</t>
  </si>
  <si>
    <t>.</t>
  </si>
  <si>
    <t xml:space="preserve">REHABILITACION DE POZO PROFUNDO DE LA LOCALIDAD DE SAN JUAN TEMASCATIO </t>
  </si>
  <si>
    <t xml:space="preserve">CONSTRUCCION DE LINEA DE CONDUCCON PARA LA LOCALIDAD DE SAN NICOLAS TEMASCATÍO </t>
  </si>
  <si>
    <t>PF2175</t>
  </si>
  <si>
    <t>CONSTRUCCION DE DRENAJE SANITARIO EN LA LOCALIDAD DE SANTA BARBARA</t>
  </si>
  <si>
    <t>PF2176</t>
  </si>
  <si>
    <t>CONSTRUCCION DE BIODIGESTOR PARA LA LOCALIDAD SAN JOSE DE ALDAMA</t>
  </si>
  <si>
    <t>PF2178</t>
  </si>
  <si>
    <t>CONSTRUCCION DE BIODIGESTOR PARA LA LOCALIDAD RANCHO NUEVO DEL LLANITO</t>
  </si>
  <si>
    <t>PF2179</t>
  </si>
  <si>
    <t>CONSTRUCCION DE BIODIGESTOR EN LA LOCALIDAD VENADO DE SAN LORENZO</t>
  </si>
  <si>
    <t>PF2185</t>
  </si>
  <si>
    <t>CONSTRUCCION DE COLECTOR SANITARIO DE LA COMUNIDAD VALENCIANITA A CARRIZAL GRANDE</t>
  </si>
  <si>
    <t>CONSTRUCCION DE DRENAJE SANITARIO EN EL MUNICIPIO DE IRAPUATO, GTO., EN LA LOCALIDAD COLONIA ARTEAGA</t>
  </si>
  <si>
    <t>AMPLIACION DE DRENAJE SANITARIO EN EL MUNICIPIO DE IRAPUATO, GTO., EN LA LOCALIDAD VENADO DE YOSTIRO (ETAPA TRES DE CUATRO)</t>
  </si>
  <si>
    <t>AMPLIACION DE DRENAJE SANITARIO EN EL MUNICIPIO DE IRAPUATO, GTO., EN LA LOCALIDAD TINAJA DE BERNALES (ETAPA DOS DE CUATRO)</t>
  </si>
  <si>
    <t>PF2187</t>
  </si>
  <si>
    <t>INSTALACIÓN DE 1,400 TOMAS DOMICILIARIAS (2021)</t>
  </si>
  <si>
    <t>PF2188</t>
  </si>
  <si>
    <t>INSTALACIÓN DE 336 DESCARGAS DOMICILIARIAS (2021)</t>
  </si>
  <si>
    <t>PF2193</t>
  </si>
  <si>
    <t>CONSTRUCCION DE COLECTOR SANITARIO FRACCIONAMIENTO FLORENTINA</t>
  </si>
  <si>
    <t>PF2194</t>
  </si>
  <si>
    <t>AMPLIACION DE PTAR VILLA SAN ANGEL</t>
  </si>
  <si>
    <t>PF2196</t>
  </si>
  <si>
    <t>ESTUDIOS Y PROYECTOS VARIOS 2021</t>
  </si>
  <si>
    <t>PF2198</t>
  </si>
  <si>
    <t xml:space="preserve">SUMINISTROS DE AGREGADOS PETREOS </t>
  </si>
  <si>
    <t>PF2199</t>
  </si>
  <si>
    <t>SUMINISTRO DE CARPETA ASFALTICA</t>
  </si>
  <si>
    <t>PF2200</t>
  </si>
  <si>
    <t>RENTA DE MAQUINARIA</t>
  </si>
  <si>
    <t>PF2201</t>
  </si>
  <si>
    <t>AMPLIACION DE EDIFICIO CENTRAL (PARA CONCENTRACION DE ARCHIVO)</t>
  </si>
  <si>
    <t>PF2202</t>
  </si>
  <si>
    <t>ADECUACION DEL AREA JURIDICA EN EDIFICIO CENTRAL</t>
  </si>
  <si>
    <t>PF2203</t>
  </si>
  <si>
    <t>INSTALACION DE CELDAS SOLARES 2021</t>
  </si>
  <si>
    <t>REHABILITACION DE ALMACEN DIF</t>
  </si>
  <si>
    <t>OBRA CIVIL PARA CAJEROS EN EDIFICIO CENTRAL DE JAPAMI</t>
  </si>
  <si>
    <t>AMPLIACIÓN DE RED DE AGUA POTABLE PARA LA LOCALIDAD DE ALDAMA, EN EL MUNICIPIO DE IRAPUATO, GTO.</t>
  </si>
  <si>
    <t>EQUIPAMIENTO DE LINEA DE CONDUCCION DE AGUA POTABLE PARA EL FRACCIONAMIENTO VILLAS DE IRAPUATO (INCLUYE INSTRUMENTACION DE REBOMBEO)</t>
  </si>
  <si>
    <t>CONSTRUCCION DE RED DE AGUA POTABLE PRIMARIA DE POZO SAN CARLOS</t>
  </si>
  <si>
    <t>CONSTRUCCION DE RED DE AGUA POTABLE PRIMARIA PARA INTERCAMBIO DE AGUA DEL POZO 84 EN TABACHINES</t>
  </si>
  <si>
    <t>CONSTRUCCION DE RED DE AGUA POTABLE PRIMARIA PARA INTERCAMBIO DE VOLUMEN DEL POZO 2 NIÑOS HEROES Y 23 REVOLUCION</t>
  </si>
  <si>
    <t>CONSTRUCCION DE RED DE AGUA POTABLE PRIMARIA PARA INTERCAMBIO DE VOLUMEN DEL POZO 25 PLAN GTO. Y 41 LABORATORIO C.F.E.</t>
  </si>
  <si>
    <t>CONSTRUCCION DE RED DE AGUA POTABLE PRIMARIA PARA INTERCAMBIO DE VOLUMEN DEL POZO 39 GANADERA, 111 CASTILLOS Y 115 SAN JAVIER</t>
  </si>
  <si>
    <t>CONSTRUCCION DE RED DE DISTRIBUCION DE AGUA POTABLE PRIMARIA PARA LOCALIDAD EL COPALILLO</t>
  </si>
  <si>
    <t>CONSTRUCCION DE RED DE AGUA POTABLE PRIMARIA PARA INTERCAMBIO DE VOLUMEN DEL POZO 68 LAS HERAS Y 52 FLORES MAGON</t>
  </si>
  <si>
    <t>AMPLIACION DE RED DE DISTRIBUCION DE AGUA POTABLE EN LA LOCALIDAD DE VENADO DE YOSTIRO</t>
  </si>
  <si>
    <t>CONSTRUCCION DE RED DE AGUA POTABLE PRIMARIA PARA INTERCAMBIO DE VOLUMEN DEL POZO 45 BENITO JUAREZ</t>
  </si>
  <si>
    <t>REPARACION DE DESCARGAS SANITARIIAS 2022</t>
  </si>
  <si>
    <t>SUSTITUCION DE BROCALES</t>
  </si>
  <si>
    <t>REPARACION DE COLAPSOS PLUVIALES 2022 ZONA NORTE</t>
  </si>
  <si>
    <t>REPARACION DE COLAPSOS PLUVIALES 2022 ZONA SUR</t>
  </si>
  <si>
    <t>ACCIONES PARA RESOLVER PUNTOS DE ENCHARCAMIENTOS DE DRENAJE PLUVIAL EN CABECERA MUNICIPAL</t>
  </si>
  <si>
    <t>MANTENIMIENTO DE DRENAJE PLUVIAL MEDIANTE RECTIFICACION DE ARRASTRE DEL RIO GUANAJUATO</t>
  </si>
  <si>
    <t>MANTENIMIENTO DE DRENAJE PLUVIAL MEDIANTE RECTIFICACION DE ARRASTRE DEL RIO SILAO</t>
  </si>
  <si>
    <t>AMPLIACION DE SECCION DE CANAL SALIDA A PUEBLO NUEVO (PUENTE DEL CARMEN)</t>
  </si>
  <si>
    <t>CONSTRUCCION DE DRENAJE PLUVIAL MEDIANTE INTERCONEXION DEL CARCAMO 21 Y 24 AL RIO GUANAJATO</t>
  </si>
  <si>
    <t>MANTENIMIENTO DE DRENAJE PLUVIAL MEDIANTE RECTIFICACION DE DREN EL GUAYABO PARA DESALOJAR LA AV. GABRIEL GARCIA MARQUEZ (AV. GUANAJUATO)</t>
  </si>
  <si>
    <t>INSTALACION ELECTRICA LABORATORIO PARA PLANTA SALIDA A PUEBLO NUEVO SEGUNDA ETAPA</t>
  </si>
  <si>
    <t>AMPLIACION DE PLANTA DE TRATAMIENTO DE AGUAS RESIDUALES SALIDA A PUEBLO NUEVO (CONFORMACION DE LAGUNA FACULTATIVA)</t>
  </si>
  <si>
    <t>CONSTRUCCION LINEA DE CONDUCCION DE DESCARGA DE LA PLANTA DE TRATAMIENTO VILLA SAN ANGEL</t>
  </si>
  <si>
    <t>CONSTRUCCION DE TRAMPAS DE SOLIDOS EN CD. INDUSTRIAL</t>
  </si>
  <si>
    <t>REUBICACION DE LINEAS DE AGUA POTABLE PARA EL FRACCIONAMIENTO VILLAS DE IRAPUATO</t>
  </si>
  <si>
    <t>REHABILITACION DE RED DE AGUA POTABLE SAN CARLOS</t>
  </si>
  <si>
    <t>REHABILITACION DE RED DE AGUA POTABLE EN FRACCIONAMIENTO LOS EUCALIPTOS</t>
  </si>
  <si>
    <t>REHABILITACION DE RED DE AGUA POTABLE FRACC. CD. DEPORTIVA (TOMAS DOMICILIARIAS)</t>
  </si>
  <si>
    <t>CONSTRUCCION DE RED DE AGUA POTABLE CALLE M. PONCE (INTERCONEXION)</t>
  </si>
  <si>
    <t xml:space="preserve">REHABILITACION DE RED DE DISTRIBUCION PARA LA COLONIA LOS RODRÍGUEZ </t>
  </si>
  <si>
    <t xml:space="preserve">REHABILITACION DE RED DE AGUA POTABLE  (TOMAS DOMICILIARIAS) CASA BLANCA </t>
  </si>
  <si>
    <t>REHABILITACION DE POZO PROFUNDO EN EL CARRIZALITO</t>
  </si>
  <si>
    <t>AMPLIACION DE RED DE DISTRIBUCION  DE AGUA POTABLE BELLAVISTA</t>
  </si>
  <si>
    <t>CONSTRUCCION DE RED DE AGUA POTABLE PARA CALLE FRANCISCO VILLA DE 6"</t>
  </si>
  <si>
    <t>REHABILITACION DE RED DE AGUA POTABLE (TOMAS DOMICILIARIAS) PARA LAS MARGARITAS</t>
  </si>
  <si>
    <t>EQUIPAMIENTO DE POZO PROFUNDO NO. 67 DE LA JOSEFA ORTIZ DE DOMINGUEZ</t>
  </si>
  <si>
    <t>CONSTRUCCION DE RED DE AGUA POTABLE EN LA CALLE ALFONSO RINCON GALLARDO, JARDINES DEL VALLE INFONAVIT</t>
  </si>
  <si>
    <t>CONSTRUCCION DE LINEA DE DISTRIBUCION PRIMARIA DEL POZO 54 RAFAEL GALVAN</t>
  </si>
  <si>
    <t>INSTALACION DE MACROMEDIDORES EN CAPTACIONES</t>
  </si>
  <si>
    <t>CONSTRUCCION DE RED DE AGUA POTABLE PARA LA COLONIA JUAN PABLO SEGUNDO, EN EL MUNICIPIO DE IRAPUATO, GTO.</t>
  </si>
  <si>
    <t>CONSTRUCCIÓN DE RED DE AGUA POTABLE PARA LA LOCALIDAD DE EL CARMEN (SEGUNDA ETAPA), EN EL MUNICIPIO DE IRAPUATO, GTO.</t>
  </si>
  <si>
    <t>CONSTRUCCION DE RED DE AGUA POTABLE PARA LA LOCALIDAD LOMA DE LOS CONEJOS, EN EL MUNICIPIO DE IRAPUATO, GTO.</t>
  </si>
  <si>
    <t>CONSTRUCCION DE POZO PROFUNDO PARA LA LOCALIDAD PILA DE LOS HERNANDEZ, EN EL MUNICIPIO DE IRAPUATO, GTO.</t>
  </si>
  <si>
    <t>CONSTRUCCION DE RED DE AGUA POTABLE PARA LA LOCALIDAD COLONIA EL GUAYABO, EN EL MUNICIPIO DE IRAPUATO, GTO.</t>
  </si>
  <si>
    <t>AMPLIACIÓN DE DRENAJE EN LA COMUNIDAD DE SAN CRISTOBAL (3RA ETAPA)</t>
  </si>
  <si>
    <t>CONSTRUCCION DE RED DE DRENAJE SANITARIO PARA LA COLONIA JUAN PABLO SEGUNDO</t>
  </si>
  <si>
    <t>AMPLIACION DE RED DE DRENAJE SANITARIO EN LA LOCALIDAD DE EL CARMEN (SEGUNDA ETAPA), EN EL MPIO. DE IRAPUATO, GTO.</t>
  </si>
  <si>
    <t>CONSTRUCCION DE RED DE DRENAJE SANITARIO PARA LA COLONIA AMPLIACION LAS AMERICAS (PRIMERA ETAPA)</t>
  </si>
  <si>
    <t>CONSTRUCCION DE COLECTOR SANITARIO PARA LA LOCALIDAD DE ARANDAS</t>
  </si>
  <si>
    <t>INSTALACIÓN TOMAS DOMICILIARIAS 2022 ZONA NORTE</t>
  </si>
  <si>
    <t>INSTALACIÓN TOMAS DOMICILIARIAS 2022 ZONA SUR</t>
  </si>
  <si>
    <t>INSTALACIÓN DE DESCARGAS DOMICILIARIAS 2022 ZONA NORTE</t>
  </si>
  <si>
    <t>INSTALACIÓN DE DESCARGAS DOMICILIARIAS 2022 ZONA SUR</t>
  </si>
  <si>
    <t>INSTALACION DE 10,600 MICROMEDIDORES (PARA CAMBIO)</t>
  </si>
  <si>
    <t>INSTALACION DE 1,300 MICROMEDIDORES CUOTA FIJA A SERVICIO MEDIDO</t>
  </si>
  <si>
    <t>SUPERVISION EXTERNA PARA ACCIONES DE RECURSOS FINANCIEROS</t>
  </si>
  <si>
    <t>CONSTRUCCION DE LINEA DE CONDUCCION DE AGUA POTABLE PARA EL FRACCIONAMIENTO AGAVES</t>
  </si>
  <si>
    <t>CONSTRUCCION DE RED DE DRENAJE PARA ALCANTARILLADO PARA INTERCONEXION PARA EL FRACCIONAMIENTO AGAVES</t>
  </si>
  <si>
    <t>CONSTRUCCION DE DRENAJE PLUVIAL PARA INTERCONEXION PARA EL FRACCIONAMIENTO AGAVES</t>
  </si>
  <si>
    <t>SISTEMATIZACION DE LECTURA DE MICROMEDIDORES EN TOMAS E INCORPORACION DE LECTURAS AL SISTEMA DE FACTURACION Y COBRANZA EN EL FRACCIONAMIENTO VILLAS DE IRAPUATO</t>
  </si>
  <si>
    <t>ESTUDIOS Y PROYECTOS 2022</t>
  </si>
  <si>
    <t>SUPERVISION EXTERNA</t>
  </si>
  <si>
    <t>ESTUDIO DE OPTIMIZACION DE CONSUMO ENERGÉTICO DE OFICINAS CENTRALES</t>
  </si>
  <si>
    <t>SENSORES DE MONIITOREO DE CARCAMOS Y PUNTOS DE ENCHARCAMIENTO</t>
  </si>
  <si>
    <t>SENSORES DE MONITOREO EN POZOS</t>
  </si>
  <si>
    <t>SENSORES DE MONITOREO EN MICROMEDICION</t>
  </si>
  <si>
    <t xml:space="preserve">OBRAS DE SEGURIDAD E HIGIENE </t>
  </si>
  <si>
    <t>CONSTRUCCION DE OFICINA Y BAÑOS PARA LAS PLANTAS DE TRATAMIENTO DE VENADO DE YOSTIRO Y TINAJA DE BERNALES</t>
  </si>
  <si>
    <t>SUMINISTRO E INSTALACION DE SISTEMA DE DESINFECCIÒN CON SISTEMA GAS CLORO EN POZO 80</t>
  </si>
  <si>
    <t>REHABILITACION DE LA LINEA DE DISTRIBUCION DE LA CALLE VERACRUZ COL SAN PEDRO (2DA ETAPA)</t>
  </si>
  <si>
    <t>VIDEOINSPECCION Y REHABILITACIÒN DEL ADEME DEL POZO 71</t>
  </si>
  <si>
    <t xml:space="preserve">ACTUALIZACION DEL ESTUDIO DE DIAGNOSTICO DE TANQUES DE REGULACIÒN </t>
  </si>
  <si>
    <t>REHABILITACION DE TANQUES DE REGULACIÒN 1ER ETAPA</t>
  </si>
  <si>
    <t>EQUIPAMIENTO DE POZO PROFUNDO NO. 78 DE QUINTA LAS VILLAS</t>
  </si>
  <si>
    <t>CONSTRUCCIÒN DE LÌNEA DE CONDUCCIÒN DEL POZO NO. 50 AL TANQUE PANORAMA</t>
  </si>
  <si>
    <t>REHABILITACION DE RED DE AGUA ENTUBADA EN EL MUNICIPIO DE IRAPUATO, GTO. EN EL FRACC. CD. DEPORTIVA (1ERA. ETAPA)</t>
  </si>
  <si>
    <t>REHABILITACION DE RED DE AGUA ENTUBADA EN EL MUNICIPIO DE IRAPUATO, GTO.,EN LA COLONIA CASA BLANCA Y COLONIA CD. DEPORTIVA, EN LAS CALLES JOAQUIN CAPILLA, RICARDO DELGADO, MARTÌN DIAZ Y DANIEL BAUTISTA .</t>
  </si>
  <si>
    <t>REHABILITACION DE RED DE AGUA ENTUBADA EN EL MUNICIPIO DE IRAPUATO, GTO.  EN EL FRACC. JARDINES DEL VALLE (1ERA. ETAPA)</t>
  </si>
  <si>
    <t>REHABILITACION DE RED DE AGUA ENTUBADA EN EL MUNICIPIO DE IRAPUATO, GTO. EN EL FRACC. LA HACIENDA (1ERA. ETAPA)</t>
  </si>
  <si>
    <t>REHABILITACION DE RED DE AGUA ENTUBADA EN EL MUNICIPIO DE IRAPUATO, GTO., EN LA COL. CAMPESTRE HURTADO. (1ER ETAPA)</t>
  </si>
  <si>
    <t>REHABILITACION DE RED DE AGUA ENTUBADA EN EL MUNICIPIO DE IRAPUATO, GTO.,  EN LA COLONIA SAN GABRIEL 1RA SECCION, 1RA ETAPA</t>
  </si>
  <si>
    <t>REHABILITACION DE RED DE AGUA ENTUBADA EN EL MUNICIPIO DE IRAPUATO, GTO.,  EN LA COLONIA CAMPESTRE HURTADO (COLONIA SAN GABRIEL 2DA SECCION), 2DA ETAPA</t>
  </si>
  <si>
    <t>REHABILITACION DE RED DE AGUA ENTUBADA EN EL MUNICIPIO DE IRAPUATO, GTO. EN EL FRACC. LAS TROJES (1ERA. ETAPA)</t>
  </si>
  <si>
    <t>REHABILITACION DE LAS LINEAS DE AGUA POTABLE, EN LA LOCALIDAD LOMA DE JUAREZ (HERMANO MATEO)</t>
  </si>
  <si>
    <t>REHABILITACION DE TANQUE ELEVADO PARA AGUA POTABLE, EN LA LOCALIDAD DE GUADALUPE DE RIVERA</t>
  </si>
  <si>
    <t xml:space="preserve">CONSTRUCCION DE TANQUE ELEVADO PARA AGUA POTABLE EN LA LOCALIDAD DE GUADALUPE PASO BLANCO </t>
  </si>
  <si>
    <t>ACCIONES PARA APROVECHAMIENTO DE AGUAS SUBTERRANEAS</t>
  </si>
  <si>
    <t>REPARACION DE DESCARGAS SANITARIAS 2022</t>
  </si>
  <si>
    <t>REHABILITACION DE LOS EQUIPOS DE BOMBEO DEL CARCAMO 37 Y LINEA DE CONDUCCION EN LA CIUDAD INDUSTRIAL</t>
  </si>
  <si>
    <t>REHABILITACION DE LOS EQUIPOS DE BOMBEO DEL CARCAMO 38 Y LINEA DE CONDUCCION EN LA CIUDAD INDUSTRIAL</t>
  </si>
  <si>
    <t>REHABILITACION DE LAS LINEAS DE ALCANTARILLADO Y CONSTRUCCION DE CARCAMO DE BOMBEO PARA DESALOJO DE DRENAJE EN LA COL. LAS PALMAS</t>
  </si>
  <si>
    <t>REHABILITACION DE LAS LINEAS DE ALCANTARILLADO Y CONSTRUCCION DE CARCAMO DE BOMBEO PARA DESALOJO DE DRENAJE EN LA COL. HACIENDA LA VIRGEN 2NDA SECCION</t>
  </si>
  <si>
    <t>CONSTRUCCION DE COLECTOR PLUVIAL SAN PEDRO 2DA ETAPA DE INDEPENDENCIA A IRAPUATO</t>
  </si>
  <si>
    <t>CONSTRUCCION DE RED DE DRENAJE SANITARIO EN COL LAS ALAMEDAS</t>
  </si>
  <si>
    <t>CONSTRUCCION DE DRENAJE PLUVIAL PURISIMA DEL JARDIN</t>
  </si>
  <si>
    <t>REHABILITACIÓN DE RED DE DRENAJE SANITARIO EN LA CALLE 10 DE MAYO EN LA LOCALIDAD DE SANTA ELENA DE LA CRUZ</t>
  </si>
  <si>
    <t>CONSTRUCCION DE CASETA DE ALOJAMIENTO DE MEDIDOR DE FUJO Y ADECUACION EN CANAL PARA PUNTO DE MUESTREO</t>
  </si>
  <si>
    <t>DIAGNOSTICO Y VIDEOINSPECCION A LAS FUENTES DE ABASTECIMIENTO DE AGUA POTABLE DE JAPAMI</t>
  </si>
  <si>
    <t>SECTORIZACIÓN DE REDES DE AGUA POTABLE DE LA ZONA 10 (3ER. ETAPA, EL COBANO) DEL MUNICIPIO DE IRAPUATO.</t>
  </si>
  <si>
    <t>REHABILITACIÓN DE RED DE AGUA ENTUBADA EN EL MUNICIPIO DE IRAPUATO, GTO, EN LA COLONIA SANTA MARÍA, EN LAS CALLES ROBERTO SÁNCHEZ Y SANTA ELENA.</t>
  </si>
  <si>
    <t>REHABILITACIÓN DE RED  ENTUBADA EN EL MUNICIPIO DE IRAPUATO, GTO; EN EL FRACCIONAMIENTO LA ESTANCIA.</t>
  </si>
  <si>
    <t>REHABILITACIÓN DE RED DE AGUA ENTUBADA EN EL MUNICIPIO DE IRAPUATO, GTO., EN LA COLONIA LAS ROSAS. (ETAPA 1 DE 3)</t>
  </si>
  <si>
    <t>CONSTRUCCION DE RED DE AGUA ENTUBADA EN EL MUNICIPIO DE IRAPUATO, GTO., EN LAS LOCALIDADES NUEVA ITALIA, FRACCION EL GUAYABO Y LOS CISNEROS</t>
  </si>
  <si>
    <t>CONSTRUCCIÒN DE LINEA DE AGUA POTABLE EN COMUNIDAD EL CARRIZALITO</t>
  </si>
  <si>
    <t>CONSTRUCCIÒN DE LINEA DE AGUA POTABLE EN COMUNIDAD ROSARIO DE COVARRUBIAS</t>
  </si>
  <si>
    <t>CONSTRUCCION DE RED DE AGUA POTABLE EN COLONIA NUEVA FE 2000</t>
  </si>
  <si>
    <t>CONSTRUCCION DE RED DE AGUA POTABLE EN COLONIA LAS HERAS 3RA SECCION</t>
  </si>
  <si>
    <t>CONSTRUCCION DE RED DE DRENAJE COLONIA NUEVA FE 2000</t>
  </si>
  <si>
    <t>CONSTRUCCION DE RED DE DRENAJE COLONIA LAS HERAS 3ERA SECCION</t>
  </si>
  <si>
    <t>CONSTRUCCION DE RED DE DRENAJE COLONIA AZTECA</t>
  </si>
  <si>
    <t>AMPLIACION DE DRENAJE SANITARIO EN EL MUNICIPIO DE IRAPUATO, GTO., EN LA LOCALIDAD DE TINAJA DE BERNALES (ETAPA TRES DE TRES)</t>
  </si>
  <si>
    <t>AMPLIACIÓN DE LA RED DE AGUA POTABLE EN LAS CALLES: EMILIANO ZAPATA, BELLA VISTA, MUÑIZ, PEDREGAL, AV. CARRETERA, JUVENTINO ROSAS Y CUATRO CALLES SIN NOMBRE EN LA LOCALIDAD SANTA BÁRBARA</t>
  </si>
  <si>
    <t>AMPLIACIÓN DE LA RED DE AGUA POTABLE EN LAS CALLES: GUADALUPE VICTORIA Y ALVARO OBREGON EN LA LOCALIDAD VISTA HERMOSA III</t>
  </si>
  <si>
    <t>CONSTRUCCIÓN DE RED DE DRENAJE SANITARIO EN LAS CALLES LUIS H. DUCOING Y PRIVADA RUIZ CORTINES, EN LA LOCALIDAD DE VALENCIANITA</t>
  </si>
  <si>
    <t>CONSTRUCCIÓN DE RED DE DRENAJE SANITARIO EN LAS CALLES PEDREGAL, LA LOMITA, DEL CANAL, ANTONIO GARCIA,  AV. DEL TRABAJO Y PRIV. SIN NOMBRE EN LA LOCALIDAD DE EX HACIENDA DE MARQUEZ</t>
  </si>
  <si>
    <t>AMPLIACIÓN DE RED DE DRENAJE SANITARIO EN LAS CALLES: EMILIANO ZAPATA, GUADALUPE VICTORIA E INDEPENDENCIA, EN LA LOCALIDAD DE CUCHICUATO</t>
  </si>
  <si>
    <t>AMPLIACIÓN DE RED DE DRENAJE SANITARIO EN LA CALLE SAN FRANCISCO  EN LA LOCALIDAD LA SOLEDAD</t>
  </si>
  <si>
    <t>SUMINISTRO E INSTALACION DE  MICROMEDIDORES PARA CAMBIO 2022</t>
  </si>
  <si>
    <t>SUMINISTRO E INSTALACION DE MICROMEDIDORES PARA CAMBIO DE CUOTA FIJA A SERVICIO MEDIDO 2022</t>
  </si>
  <si>
    <t>SISTEMATIZACION DE LECTURA DE MICROMEDIDORES EN TOMAS E INCORPORACION DE LECTURAS AL SISTEMA DE FACTURACION Y COBRANZA  (1ER ETAPA)</t>
  </si>
  <si>
    <t>SISTEMATIZACION DE LECTURA DE MICROMEDIDORES EN TOMAS E INCORPORACION DE LECTURAS AL SISTEMA DE FACTURACION Y COBRANZA EN CD INDUSTRIAL</t>
  </si>
  <si>
    <t xml:space="preserve">ACCIONES PARA LA ACTUALIZACIÓN DEL CATASTRO DE AGUA POTABLE, DRENAJE SANITARIO Y PLUVIAL, QUE COMPRENDEN LAS COMUNIDADES DE VENADO DE YÓSTIRO, OJO DE AGUA, SAN IGNACIO, Y ROSARIO DE COVARRUBIAS DEL MUNICIPIO DE IRAPUATO. ZONA 1 </t>
  </si>
  <si>
    <t>ACCIONES PARA LA ACTUALIZACIÓN DEL CATASTRO DE AGUA POTABLE, DRENAJE SANITARIO Y PLUVIAL, QUE COMPRENDEN LAS COLONIAS: VILLAS DE IRAPUATO 1A., 2A. Y 3A. SECCIÓN. VILLAS DE BERNALEJO Y VILLAS DEL SOL. EN EL MUNICIPIO DE IRAPUATO. ZONA 2</t>
  </si>
  <si>
    <t>ACCIONES PARA LA ACTUALIZACIÓN DEL CATASTRO DE AGUA POTABLE, DRENAJE SANITARIO Y PLUVIAL, QUE COMPRENDEN LAS COLONIAS: COL. FRANCISCO VILLA, LA HUERTA, COL. JOSEFA ORTIZ DE DOMÍNGUEZ, COL SAN ISIDRO, COL. EMILIANO ZAPATA II (AMPLIACIÓN), COL. EMILIANO ZAPATA II, COL. LÁZARO CÁRDENAS (SEGUNDA SECCIÓN), COL. LÁZARO CÁRDENAS (TERCERA SECCIÓN), COL. LÁZARO CÁRDENAS, COL. LAS FUENTES, COL. LAS FUENTES (SEGUNDA SECCIÓN). CIUDAD DE LOS OLIVOS, RAFAEL GALVÁN, PANTEÓN MUNICIPAL, EXPOFRESAS, LAS ALAMEDAS, VILLAS SAN ÁNGEL, EXCELSIOR.DEL MUNICIPIO DE IRAPUATO ZONA 3.</t>
  </si>
  <si>
    <t>ACCIONES PARA LA ACTUALIZACIÓN DEL CATASTRO DE AGUA POTABLE, DRENAJE SANITARIO Y PLUVIAL, QUE COMPRENDEN LAS COLONIAS: VILLAS DE SAN CAYETANO, EL ENCANTO, EL CARRIZALITO, ARTEAGA, AZTECA, CONSTITUCIÓN DE APATZINGAN 1A. Y 2A. SECCIÓN, AMPLIACIÓN COL. CONSTITUCIÓN DE APATZINGAN. EL JARAL, SAN CAYETANO DE LUNA I, SAN CAYETANO DE LUNA II, COL. 24 DE ABRIL, AMPLIACIÓN COL. 24 DE DICIEMBRE, COL. BRISAS DEL RIO, COL. 24 DE DICIEMBRE, COL. EL ÁNGEL, COL. EL TRÉBOL (VASO DE LA PRESA), COL. ERNESTO CHE GUEVARA, COL. LUIS ALONSO GONZALEZ (MIR), COL. BENITO JUAREZ (MIR), COL. LUCIO CABAÑAS, COL. LAS ANIMAS, COL. LA PRESITA (SALINAS DE GORTARI). DEL MUNICIPIO DE IRAPUATO. ZONA 4</t>
  </si>
  <si>
    <r>
      <t>ACCIONES PARA LA ACTUALIZACIÓN DEL CATASTRO DE AGUA POTABLE, DRENAJE SANITARIO Y PLUVIAL, QUE COMPRENDEN LAS COLONIAS: QUINTA LAS VILLAS, 8 DE JUNIO, NUEVA FE 2000, D.C. EL CAMPIRANO, LOS MISIONEROS, U.H. 1° DE MAYO, VASCO DE QUIROGA, AMPLIACIÓN U.H. 1° DE MAYO, DIVISIÓN VILLAS LAS HUERTAS, VILLAS LAS HUERTAS, GUADALUPE, STA. CECILIA, ALFALFARES, SAN ISIDRO LABRADOR, VILLAS DE SAN CLEMENTE, FRACC. EL EJIDAL, FRACC. SAN MIGUEL, GRANJAS AGROPECUARIAS DE SAN MIGUEL, FRACC. ALTAMIRA, D.C. ESMERALDA, SAN MARTIN DE PORRES, EL MILAGRO, FRACC. EL MILAGRO DE STO. DOMINGO II, SAN</t>
    </r>
    <r>
      <rPr>
        <sz val="8"/>
        <color rgb="FFC00000"/>
        <rFont val="Calibri"/>
        <family val="2"/>
        <scheme val="minor"/>
      </rPr>
      <t xml:space="preserve"> </t>
    </r>
    <r>
      <rPr>
        <sz val="8"/>
        <color rgb="FF000000"/>
        <rFont val="Calibri"/>
        <family val="2"/>
        <scheme val="minor"/>
      </rPr>
      <t>MIGUELITO EL ZAPOTE, LA CANDELARIA EL ZAPOTE, LAS PERGOLAS, LA FLORIDA, EL ROSARIO, EL COLONIAL, C.H. LAS HUERTAS, ZAPOTE EL MILAGRO</t>
    </r>
    <r>
      <rPr>
        <sz val="8"/>
        <color rgb="FFC00000"/>
        <rFont val="Calibri"/>
        <family val="2"/>
        <scheme val="minor"/>
      </rPr>
      <t xml:space="preserve"> </t>
    </r>
    <r>
      <rPr>
        <sz val="8"/>
        <color rgb="FF000000"/>
        <rFont val="Calibri"/>
        <family val="2"/>
        <scheme val="minor"/>
      </rPr>
      <t>1A. SECCIÓN, ZAPOTE EL MILAGRO</t>
    </r>
    <r>
      <rPr>
        <sz val="8"/>
        <color rgb="FFC00000"/>
        <rFont val="Calibri"/>
        <family val="2"/>
        <scheme val="minor"/>
      </rPr>
      <t xml:space="preserve"> </t>
    </r>
    <r>
      <rPr>
        <sz val="8"/>
        <color rgb="FF000000"/>
        <rFont val="Calibri"/>
        <family val="2"/>
        <scheme val="minor"/>
      </rPr>
      <t>2DA. SECCIÓN, REFORMA, MILAGRO EL ZAPOTE 3A. SECCIÓN, REFORMA AGRARIA, HACIENDAS DE SANTIAGO. U. H. NUEVA HACIENDA SAN MIGUEL, LA VALENCIANA, RINCONADA LA HACIENDA, D.C. HACIENDA SAN MIGUELITO, U.H. SAN MIGUELITO I (INFONAVIT), U.H. SAN MIGUELITO II (INFONAVIT), U.H. SAN MIGUELITO III (INFONAVIT), SAN ANTONIO, FRACC. LAS ÁGUILAS, LAS DILIGENCIAS, CONDOMINIO EL ENCINO, INDEPENDENCIA. COL. PLAYA AZUL. DEL MUNICIPIO DE IRAPUATO. ZONA 5</t>
    </r>
  </si>
  <si>
    <t>ACCIONES PARA LA ACTUALIZACIÓN DEL CATASTRO DE AGUA POTABLE, DRENAJE SANITARIO Y PLUVIAL, QUE COMPRENDEN LAS COLONIAS: NUEVO MÉXICO, LA LUPITA, EL CANTADOR, BARRIO CALZADA DE GPE, LA PAZ, IGNACIO ALLENDE, LAS MISIONES, LOS REYES, DEL BOSQUE, EX-HDA. SAN JUAN, U. H. SOLIDARIDAD (INFONAVIT), AMPLIACIÓN FRACC. EL CANTADOR, EL PINO, EL DURAZNO, INSURGENTES, SAN ROQUE, DISTRITO FEDERAL, LOS ALAMOS, LA LUPITA, BAJADA DE SAN MARTÍN, LOS FRESNOS, SAN JUAN DE RETANA, 12 DE DICIEMBRE, GANADERA, LOS PINOS, PRIMAVERA.  DEL MUNICIPIO DE IRAPUATO. ZONA 6</t>
  </si>
  <si>
    <t>ACCIONES PARA LA ACTUALIZACIÓN DEL CATASTRO DE AGUA POTABLE, DRENAJE SANITARIO Y PLUVIAL, QUE COMPRENDEN LAS COLONIAS: PRÓL. LA MODERNA, SAN PEDRO, ARBOLEDAS, FRACC. MORELOS, GUERRERO, RESIDENCIAL JACARANDAS, AMP. LAS ARBOLEDAS, C. H. LA NORIA, RENOVACIÓN, COL. ÁLVARO OBREGÓN, D.C. HACIENDA BUGAMBILIAS. COL. SAN PEDRO, COL. SAN PEDRO (SEGUNDA SECCIÓN), COL. SAN PEDRO (PRIVADA ALFARO), COL. SAN MIGUEL, LOS PRESIDENTES, EX HACIENDA SAN JUAN (AMPLIACIÓN FRACC. LA PAZ), LAS DALIAS. DEL MUNICIPIO DE IRAPUATO. ZONA 7</t>
  </si>
  <si>
    <t>ACCIONES PARA LA ACTUALIZACIÓN DEL CATASTRO DE AGUA POTABLE, DRENAJE SANITARIO Y PLUVIAL QUE COMPRENDEN LAS COLONIAS: UNIDAD DEPORTIVA NORTE, CASA BLANCA, CIUDAD DEPORTIVA, D. C. QUETZAL, UNIVERSIDAD QUETZALCÓATL, JARDINES DEL VALLE, TABACHINES, LA HACIENDA, SAN JOSE, GÁMEZ, D. C. CRISANTEMOS I, 1A. COL. SAN GABRIEL, LAS TROJES, FLORES MAGÓN NORTE, 3A. COL. SAN GABRIEL, COL. SANTA MARIA, U. H. LOS PRÍNCIPES (INFONAVIT), VIVEROS REVOLUCIÓN, FERROCARRILERA, COL. LAS PALOMAS. LAS HERAS 1A., 2A. Y 3A. SECCIÓN, LOS PRADOS, PROVINCIA CIBELES, QUINTA JACARANDAS, 2A. DE SAN GABRIEL, SANTA MARÍA 3A. SECCIÓN, AMPLIACIÓN LAS HERAS, LAS PALOMAS, REAL DEL LAGO DEL MUNICIPIO DE IRAPUATO. ZONA 8</t>
  </si>
  <si>
    <t>ACCIONES PARA LA ACTUALIZACIÓN DE ACTUALIZACIÓN DE CATASTRO DE AGUA POTABLE, DRENAJE SANITARIO Y PLUVIAL, QUE COMPRENDEN LAS COLONIAS: ZONA CENTRO, BARRIO DE SAN CAYETANO, BARRIO DE SANTA ANITA, LOS ARCOS, BARRIO DE SANTIAGUITO, BARRIO DE LA PIEDRA LISA, BARRIO DE SAN JOSÉ, BARRIO DE SAN VICENTE, LOS CIPRESES, HACIENDA DE BUGAMBILIAS, EX HACIENDA SAN JUAN. LOS HOYOS, PLAN GUANAJUATO, SAN CARLOS, JARDÍNES DE LA HACIENDA, PUNTO VERDE, CONDOMINIOS RESIDENCIAL PRIVADA SAN JOSÉ, VALLE DE LA HACIENDA, RINCÓN DE LAS BUGAMBILIAS. DEL MUNICIPIO DE IRAPUATO. ZONA 9.</t>
  </si>
  <si>
    <t>ACCIONES PARA LA ACTUALIZACIÓN DEL CATASTRO DE AGUA POTABLE, DRENAJE SANITARIO Y PLUVIAL QUE COMPRENDEN LAS COLONIAS: GALAXIA REAL DE ARANDAS, GALAXIA EL NARANJAL, HUERTA EL NARANJAL, CAMINO REAL DE LO DE JUAREZ, FRACCIONAMIENTO LA GIRALDA, C. H. HACIENDA ARANDAS, JARDINES DE SAN ANTONIO, COL. SAN JUAN BOSCO, AMPLIACIÓN COL. LAS AMÉRICAS, COL. LAS AMÉRICAS, QUINTA DEL MAGISTERIO, COL. JUAREZ,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</si>
  <si>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ACCIONES PARA LA ACTUALIZACIÓN DE CATASTRO DE AGUA POTABLE, DRENAJE SANITARIO Y PLUVIAL, QUE COMPRENDEN LAS COLONIAS: INFORUM, ARANZAZU, RINCÓN DE LOS ARCOS, SAN MARINO, CAMPESTRE LAS FLORES, EL COPALILLO, QUINTA LIBERTAD, LOS MILITARES, BELLAS ARTES, C. H. HACIENDA LAS FLORES, LOS COMUNICADORES, LA GAVIA, LA PRADERA, LAS ROSAS, LOS EUCALIPTOS, NOGALIA, HACIENDA SANTA TERESA, LAS FUENTES, ESFUERZO OBRERO, LAS DELICIAS, LOS ARENALES, LOS ENCINOS, SAN JUANITO, VILLA ESMERALDA, LOS ARCOS, LOS DURAZNOS 3, HACIENDA REAL, U. H. LABORATORIO C.F.E., SANTA FE 2A. SECCIÓN, PRIVADA SANTA FE, VILLAS EL DORADO, POPULAR, JARDINES DE IRAPUATO, QUINTA MARQUEZ.  DEL MUNICIPIO DE IRAPUATO. ZONA 11</t>
  </si>
  <si>
    <t>ACCIONES PARA LA ACTUALIZACIÓN DE CATASTRO DE AGUA POTABLE, DRENAJE SANITARIO Y PLUVIAL,QUE COMPRENDEN LAS COLONIAS: QUINTA SAN JOAQUIN, FRACC. SAN JOAQUIN,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RESINDENCIAL ANTILLAS II, RESIDENCIAL ANTILLAS III, FRACC. COLÓN 2DA . SECCIÓN, COLÓN 3RA. SECCIÓN, VILLAREAL. Y EN LA CIUDAD INDUSTRIAL DEL MUNICIPIO DE IRAPUATO. ZONA 12</t>
  </si>
  <si>
    <t>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t>
  </si>
  <si>
    <t>ACCIONES PARA LA ACTUALIZACIÓN DE CATASTRO DE AGUA POTABLE, DRENAJE SANITARIO Y PLUVIAL, QUE COMPRENDEN LAS COLONIAS: VALLE DEL SOL, LAS CARMELITAS, 18 DE AGOSTO, EL REFUGIO, COL. IRAPUATO, LOS ÁNGELES, MUNICIPIO LIBRE, SAN MARCOS, CENTRAL DE ABASTOS, COLÓN 1A. SECCIÓN, FLORES MAGÓN SUR, GUANAJUATO. DEL MUNICIPIO DE IRAPUATO. ZONA 14</t>
  </si>
  <si>
    <t>ACCIONES PARA LA ACTUALIZACIÓN DE CATASTRO DE AGUA POTABLE, DRENAJE SANITARIO Y PLUVIAL, QUE COMPRENDEN LAS COLONIAS: EL TREBOL, PURISIMA DE LAS FLORES, PURISIMA, PURISIMA DEL JARDIN, MAGISTERIAL, RAFAEL CORRALES AYALA, PURISIMA DEL JARDIN 2DA. SECCIÓN, FRACC. PURISIMA DEL JARDÍN, 5 DE SEPTIEMBRE, LOS CASTILLOS, LAS HUERTAS 1RA. SECCIÓN, PALMA DE MALLORCA, SANTA SOFIA, LAS HUERTAS 2DA. SECCIÓN, LAS HUERTAS 3RA. SECCIÓN, LA CANDELARIA 2DA. SECCIÓN, LA CANDELARIA, LA ALAMEDA, EL VERGEL, FRACC. VALLE VERDE. DEL MUNICIPIO DE IRAPUATO. ZONA 15</t>
  </si>
  <si>
    <t>ACTUALIZACIÓN DE CATASTRO DE AGUA POTABLE, DRENAJE SANITARIO Y PLUVIAL, QUE COMPRENDE LA COMUNIDAD DE ALDAMA DEL MUNICIPIO DE IRAPUATO. ZONA 16</t>
  </si>
  <si>
    <t>ACCIONES PARA EL CUMPLIMIENTO DE LA NORMA NMX-AA179-SCFI-2018 (2022)</t>
  </si>
  <si>
    <t>SENSORES DE MONITOREO EN POZOS Y ACCIONES DE TELEMETRIA 2022</t>
  </si>
  <si>
    <t>ADECUACIÒN DE INSTALACIONES DEL POZO 119 (CUMPIMIENTO CON NORMA)</t>
  </si>
  <si>
    <t>ALUMBRADO A LAS FUENTES DE ABASTECIMIENTO, REBOMBEOS Y TANQUES  (1ER ETAPA)</t>
  </si>
  <si>
    <t xml:space="preserve">CONSTRUCCION DE BARDA Y PUERTA EN PTAR SAN ROQUE </t>
  </si>
  <si>
    <t>BARDA PERIMETRAL PTAR SALIDA A PUEBLO NUEVO</t>
  </si>
  <si>
    <t>PROYECTO EJECUTIVO PARA OBRAS DE RECTIFICACIÓN Y DESAZOLVE DE RIO GUANAJUATO Y ENTRONQUE DE CARCAMO 24 Y CARCAMO 21 AL RIO GUANAJUATO</t>
  </si>
  <si>
    <t>OBRAS COMPLEMENTARIAS DE BLVD SOLIDARIDAD</t>
  </si>
  <si>
    <t xml:space="preserve">ESTUDIOS DE FACTIBILIDADES PARA LA CONSTRUCCIÒN DE UNA NUEVA PTAR SALIDA A PUEBLO NUEVO </t>
  </si>
  <si>
    <t>SUPERVISION EXTERNA PARA ACCIONES DE OBRAS</t>
  </si>
  <si>
    <t>VIDEO INSPECCION Y AFORO DE POZO PROFUNDO  EN LA COMUNIDAD VENADO DE SAN LORENZO</t>
  </si>
  <si>
    <t>LÍNEA DE CONDUCCIÓN AGUA POTABLE EN LA COMUNIDAD CUCHICUATO</t>
  </si>
  <si>
    <t>AMPLIACIÓN DE DRENAJE SANITARIO EN LA CALLE MORELOS DE LA COMUNIDAD TOMELOPITOS</t>
  </si>
  <si>
    <t>JUNTA DE AGUA POTABLE, DRENAJE, ALCANTARILLADO Y SANEAMIENTO DEL MUNICIPIO DE IRAPUATO, GTO.
INDICADORES DE RESULTADOS
DEL 1 DE ENERO AL 31 DE DICIEMBRE DE 2022</t>
  </si>
  <si>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</si>
  <si>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</si>
  <si>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</si>
  <si>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</si>
  <si>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</si>
  <si>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</si>
  <si>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</si>
  <si>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</si>
  <si>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</si>
  <si>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</si>
  <si>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Ejercido</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</si>
  <si>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</si>
  <si>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</si>
  <si>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</si>
  <si>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</si>
  <si>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</si>
  <si>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</si>
  <si>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</si>
  <si>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</si>
  <si>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</si>
  <si>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</si>
  <si>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</si>
  <si>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</si>
  <si>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</si>
  <si>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</si>
  <si>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E1607</t>
  </si>
  <si>
    <t>Dotar de Infraestructura y Servicios Básicos eficientes a la Población Irapuatense</t>
  </si>
  <si>
    <t>2.2.3</t>
  </si>
  <si>
    <t>JUNTA DE AGUA POTABLE, DRENAJE, ALCANTARILLADO Y SANEAMIENTO DEL MUNICIPIO DE IRAPUATO, GTO.</t>
  </si>
  <si>
    <t>Sí</t>
  </si>
  <si>
    <t>FIN</t>
  </si>
  <si>
    <t>Contribuir a garantizar a la población, el acceso a los servicios de agua potable, drenaje, alcantarillado, tratamiento y disposición de aguas residuales, mediante el consumo sostenible de los recursos hídricos.</t>
  </si>
  <si>
    <t xml:space="preserve">Dotación de agua por habitante </t>
  </si>
  <si>
    <t>Subgerencia de Servicios de Agua</t>
  </si>
  <si>
    <t>F1</t>
  </si>
  <si>
    <t>(A/(Días calendario))*1OOO/(4*B)</t>
  </si>
  <si>
    <t>A= Metros cúbicos / B = Cuentas en los giros domésticos y mixto</t>
  </si>
  <si>
    <t>N/A</t>
  </si>
  <si>
    <t>Litros/habitante/día</t>
  </si>
  <si>
    <t>Porcentaje de cumplimiento en el saneamiento de las aguas residuales generadas en la cabecera municipal</t>
  </si>
  <si>
    <t>Subgerencia de Calidad del Agua y PTAR</t>
  </si>
  <si>
    <t>(A/B)*100</t>
  </si>
  <si>
    <t>A=Volumen de agua saneado en plantas / B= Volumen de agua residual generado en la cabecera municipal</t>
  </si>
  <si>
    <t>Metros cúbicos</t>
  </si>
  <si>
    <t>PROPÓSITO</t>
  </si>
  <si>
    <t>La ciudadanía irapuatense cuenta con servicios públicos básicos sustentables -agua, drenaje, alcantarillado y saneamiento-, que cubren adecuadamente sus necesidades básicas y de desarrollo socioeconómico.</t>
  </si>
  <si>
    <t>Continuidad del servicio de agua potable en toma</t>
  </si>
  <si>
    <t>P1</t>
  </si>
  <si>
    <t>A/B</t>
  </si>
  <si>
    <t>A= Número de horas de servicio continuo medido en los domicilios de los puntos críticos de las colonias (horas) / B= Horas del día</t>
  </si>
  <si>
    <t xml:space="preserve">Horas </t>
  </si>
  <si>
    <t>Porcentaje de solución en  puntos de encharcamiento</t>
  </si>
  <si>
    <t>Subgerencia de Drenaje y Alcantarillado</t>
  </si>
  <si>
    <t>A=Puntos de encharcamiento atendidos/resueltos - B=Puntos de encharcamiento programados para atender</t>
  </si>
  <si>
    <t>Puntos</t>
  </si>
  <si>
    <t>Vigilancia de la calidad del agua en pozos, potabilizadoras y PTAR's</t>
  </si>
  <si>
    <t>A= Muestreos realizados / B= Muestreos programados</t>
  </si>
  <si>
    <t>Muestreos</t>
  </si>
  <si>
    <t>COMPONENTE</t>
  </si>
  <si>
    <t>Servicio público de agua potable eficiente y promoción de consumo de agua tratada, apegados al aprovechamiento sustentable de los recursos hídricos.</t>
  </si>
  <si>
    <t>Presión del servicio de agua potable en toma</t>
  </si>
  <si>
    <t>C1</t>
  </si>
  <si>
    <t xml:space="preserve">A= Presión medida en la toma domiciliaria / B= Parámetro deseable de presión en toma </t>
  </si>
  <si>
    <t>kg/cm2</t>
  </si>
  <si>
    <t>ACTIVIDAD</t>
  </si>
  <si>
    <t>Recuperación de agua no contabilizada para la recuperación de caudales</t>
  </si>
  <si>
    <t>Porcentaje de atención de reportes por fugas</t>
  </si>
  <si>
    <t>C1A1</t>
  </si>
  <si>
    <t xml:space="preserve">A= Eventos solucionados / B= Eventos reportados </t>
  </si>
  <si>
    <t>Folios</t>
  </si>
  <si>
    <t>Actualización de los sistemas de desinfección de agua potable en las fuentes de abastecimiento</t>
  </si>
  <si>
    <t>Porcentaje de fuentes de abastecimiento con mantenimientos realizados</t>
  </si>
  <si>
    <t>C1A2</t>
  </si>
  <si>
    <t xml:space="preserve">A= Sistemas de desinfección actualizados / B= Sistemas de desinfección sujetos de mantenimiento </t>
  </si>
  <si>
    <t>Sistemas de cloración</t>
  </si>
  <si>
    <t>Mejora en los servicios de agua potable en la cabecera municipal</t>
  </si>
  <si>
    <t>Porcentaje de colonias con servicios con continuidad mayor o igual a 12hrs y presión mayor o igual a 0.5kg/cm2</t>
  </si>
  <si>
    <t>C1A3</t>
  </si>
  <si>
    <t>A= Colonias con servicios con continuidad / B= Colonias programadas para mejora</t>
  </si>
  <si>
    <t>Colonias</t>
  </si>
  <si>
    <t>Servicios de drenaje sanitario y alcantarillado pluvial prestados de forma eficaz</t>
  </si>
  <si>
    <t>Número de horas de desalojo en puntos de encharcamiento</t>
  </si>
  <si>
    <t>C2</t>
  </si>
  <si>
    <t>A-B</t>
  </si>
  <si>
    <t xml:space="preserve">A= Hora promedio de inicio de encharcamiento /B=  Hora en la cual el agua ha sido desalojada </t>
  </si>
  <si>
    <t xml:space="preserve"> 3 HRS </t>
  </si>
  <si>
    <t>Desalojo de agua mediante operación eficiente de cárcamos y acciones de limpieza en cuerpos receptores</t>
  </si>
  <si>
    <t>Porcentaje de cumplimiento de folios de revisión de drenaje</t>
  </si>
  <si>
    <t>C2A1</t>
  </si>
  <si>
    <t xml:space="preserve">Eventos solucionados / Eventos reportados </t>
  </si>
  <si>
    <t>Porcentaje</t>
  </si>
  <si>
    <t>Mantenimiento oportuno de redes de drenaje</t>
  </si>
  <si>
    <t>C2A2</t>
  </si>
  <si>
    <t>Conservación y reposición de infraestructura para la mejor operación de las redes de drenaje</t>
  </si>
  <si>
    <t>C2A3</t>
  </si>
  <si>
    <t xml:space="preserve">Servicios de verificación de calidad de agua y tratamiento de aguas residuales proporcionados conforme a las regulaciones técnicas de observancia obligatoria </t>
  </si>
  <si>
    <t>Porcentaje de cumplimiento en la vigilancia de la correcta de la calidad de agua</t>
  </si>
  <si>
    <t>C3</t>
  </si>
  <si>
    <t>A= Análisis  en PTAR´s, pozos, potabilizadoras y usuarios no domestico realizados / B= Análisis  en PTAR´s, pozos, potabilizadoras y usuarios no domestico programados</t>
  </si>
  <si>
    <t>Análisis</t>
  </si>
  <si>
    <t>Operación y mantenimiento de las plantas de tratamiento para el cumplimiento de las normas de descarga</t>
  </si>
  <si>
    <t>Mantenimiento preventivo de equipos, e instalaciones relacionados con el funcionamiento de las PTAR</t>
  </si>
  <si>
    <t>C3A1</t>
  </si>
  <si>
    <t xml:space="preserve">A= Mantenimientos preventivos realizados/ B= Mantenimientos preventivos programados </t>
  </si>
  <si>
    <t>Mantenimientos</t>
  </si>
  <si>
    <t>Vigilancia la calidad del agua en potabilizadoras, fuentes de abastecimiento, así como de agua residual y descargas industriales</t>
  </si>
  <si>
    <t>C3A2</t>
  </si>
  <si>
    <t>Atención de los usuarios de los servicios básicos, con esquemas de contratación y cobranza orientados hacia la sostenibilidad financiera</t>
  </si>
  <si>
    <t xml:space="preserve">Eficiencia Comercial </t>
  </si>
  <si>
    <t>Gerencia de Comercialización</t>
  </si>
  <si>
    <t>C4</t>
  </si>
  <si>
    <t>A= Importes cobrados por servicio de agua potable a un periodo determinado / B=  Importes facturado por servicio de agua potable a un periodo determinado</t>
  </si>
  <si>
    <t>Pesos</t>
  </si>
  <si>
    <t>Contratación de los servicios y actualización de padrones de usuarios.</t>
  </si>
  <si>
    <t>Actualización del padrón de usuarios</t>
  </si>
  <si>
    <t>C4A1</t>
  </si>
  <si>
    <t>A + B</t>
  </si>
  <si>
    <t xml:space="preserve">A= Padrón de usuarios en un periodo determinado / B= Usuarios actualizados </t>
  </si>
  <si>
    <t>Usuarios</t>
  </si>
  <si>
    <t>Gestión de la facturación por los servicios básicos prestados a la ciudadanía</t>
  </si>
  <si>
    <t>Recuperación de cartera vencida</t>
  </si>
  <si>
    <t>C4A2</t>
  </si>
  <si>
    <t>A= Importes cobrados en cartera vencida / B= Importes de adeudos con un periodo mayor a cuatro meses</t>
  </si>
  <si>
    <t>Atención eficiente a la ciudadanía relativos a los cobros por servicios</t>
  </si>
  <si>
    <t>Porcentaje de incremento en micromedición</t>
  </si>
  <si>
    <t>C4A3</t>
  </si>
  <si>
    <t>A= Medidores instalados en un periodo / B= Totalidad de cuentas de agua potable</t>
  </si>
  <si>
    <t>Medidores/Cuentas</t>
  </si>
  <si>
    <t>Organización participativa en la prestación de los servicios en las comunidades rurales, promoviendo la incorporación de los mismos al Operador</t>
  </si>
  <si>
    <t>Porcentaje de comunidades rurales atendidas</t>
  </si>
  <si>
    <t>Gerencia de Atención a Comunidades Rurales</t>
  </si>
  <si>
    <t>C5</t>
  </si>
  <si>
    <t xml:space="preserve">A= Comunidades rurales atendidas / B= Comunidades rurales que presentan con necesidad de atención </t>
  </si>
  <si>
    <t xml:space="preserve">Atención a comunidades rurales mediante acciones para organizar y/o fortalecer los servicios básicos </t>
  </si>
  <si>
    <t>Porcentaje de actividades de atención en comunidades realizadas</t>
  </si>
  <si>
    <t>C5A1</t>
  </si>
  <si>
    <t xml:space="preserve">A= Acciones realizadas / B= solicitud de atención en comunidades </t>
  </si>
  <si>
    <t>Administración y gestión de servicios públicos proporcionados por el Organismo Operador</t>
  </si>
  <si>
    <t>Cumplimiento de metas institucionales</t>
  </si>
  <si>
    <t>Consejo Directivo</t>
  </si>
  <si>
    <t>C6</t>
  </si>
  <si>
    <t xml:space="preserve">A= Metas alcanzadas /B= metas programadas </t>
  </si>
  <si>
    <t>Dirección y cumplimiento de las atribuciones conferidas al Organismo Operador</t>
  </si>
  <si>
    <t>---</t>
  </si>
  <si>
    <t>C6A1</t>
  </si>
  <si>
    <t>Vigilancia, inspección,  revisión y auditorias del quehacer del organismo atendiendo normas y disposiciones legales aplicables</t>
  </si>
  <si>
    <t>Porcentaje de auditorias realizadas</t>
  </si>
  <si>
    <t>Órgano Interno de Control</t>
  </si>
  <si>
    <t>C6A2</t>
  </si>
  <si>
    <t>A= Auditorias realizadas / B= Auditorias programadas</t>
  </si>
  <si>
    <t>Auditorias</t>
  </si>
  <si>
    <t xml:space="preserve">Transparencia, acceso a la información pública y administración del archivo </t>
  </si>
  <si>
    <t>Atención a solicitudes de acceso a la información pública</t>
  </si>
  <si>
    <t>Unidad de Transparencia</t>
  </si>
  <si>
    <t>C6A3</t>
  </si>
  <si>
    <t xml:space="preserve">A=Solicitudes respondidas en tiempo / B= Solicitudes recibidas </t>
  </si>
  <si>
    <t>Solicitudes</t>
  </si>
  <si>
    <t>Desarrollo de proyectos de infraestructura y del programa de obra para mantener e incrementar la cobertura de los servicios básicos</t>
  </si>
  <si>
    <t xml:space="preserve">Porcentaje de cumplimiento del programa obra </t>
  </si>
  <si>
    <t>Gerencia de Ingeniería y Proyectos</t>
  </si>
  <si>
    <t>C6A4</t>
  </si>
  <si>
    <t>A= Acciones terminadas del programa obra / B= Totalidad de acciones registradas en el programa obra</t>
  </si>
  <si>
    <t>Obras</t>
  </si>
  <si>
    <t>Gestión y ejecución de los procesos de obra pública y servicios relacionados</t>
  </si>
  <si>
    <t>C6A5</t>
  </si>
  <si>
    <t>Análisis técnico y dictaminación para el otorgamiento de factibilidades</t>
  </si>
  <si>
    <t>C6A6</t>
  </si>
  <si>
    <t>Administración de los recursos financieros, materiales, humanos y de servicios del Operador</t>
  </si>
  <si>
    <t>Autonomía financiera del Organismo Operador</t>
  </si>
  <si>
    <t xml:space="preserve">Gerencia de Administración y Finanzas </t>
  </si>
  <si>
    <t>C6A7</t>
  </si>
  <si>
    <t>A= Ingresos propios / B= Ingresos totales</t>
  </si>
  <si>
    <t>Porcentaje de cumplimiento de obligaciones financieras - Cuenta Pública</t>
  </si>
  <si>
    <t xml:space="preserve">A=Obligación financiera rendida/B=Obligación financiera establecida por la normatividad </t>
  </si>
  <si>
    <t>Cuenta Pública</t>
  </si>
  <si>
    <t>Representación legal del Organismo y asesoría y gestión de los instrumentos jurídicos</t>
  </si>
  <si>
    <t>Porcentaje de cumplimiento de los contratos y convenios firmados</t>
  </si>
  <si>
    <t>Coordinación Jurídica</t>
  </si>
  <si>
    <t>C6A8</t>
  </si>
  <si>
    <t>A= Contratos y/o convenios realizados / B= Contratos y/o convenios susceptibles de ser suscritos</t>
  </si>
  <si>
    <t xml:space="preserve">Porcentaje </t>
  </si>
  <si>
    <t>Planeación y sistemas de gestión para el desarrollo institucional</t>
  </si>
  <si>
    <t>Porcentaje de obligaciones de seguimiento cumplidas en tiempo en forma</t>
  </si>
  <si>
    <t>Coordinación de Desarrollo Institucional y Sistemas de Gestión</t>
  </si>
  <si>
    <t>C6A9</t>
  </si>
  <si>
    <t>A= Seguimiento integrado / B= Seguimiento programado</t>
  </si>
  <si>
    <t>Difusión de información del estado y disponibilidad de los servicios básico operados por JAPAMI, así como promoción de valores en torno al uso del agua</t>
  </si>
  <si>
    <t>Porcentaje de cumplimiento de desarrollo y publicación de productos informativos referentes a los servicios JAPAMI</t>
  </si>
  <si>
    <t>Coordinación Comunicación Social y Vinculación</t>
  </si>
  <si>
    <t>C6A10</t>
  </si>
  <si>
    <t>A= Productos informativos realizados / B= Productos informativos programados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</si>
</sst>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Red]\-&quot;$&quot;#,##0.00"/>
    <numFmt numFmtId="44" formatCode="_-&quot;$&quot;* #,##0.00_-;\-&quot;$&quot;* #,##0.00_-;_-&quot;$&quot;* &quot;-&quot;??_-;_-@_-"/>
    <numFmt numFmtId="43" formatCode="_-* #,##0.00_-;\-* #,##0.00_-;_-* &quot;-&quot;??_-;_-@_-"/>
    <numFmt numFmtId="164" formatCode="_-[$€-2]* #,##0.00_-;\-[$€-2]* #,##0.00_-;_-[$€-2]* &quot;-&quot;??_-"/>
    <numFmt numFmtId="165" formatCode="#,##0.00_ ;\-#,##0.00\ "/>
    <numFmt numFmtId="166" formatCode="0_ ;\-0\ "/>
    <numFmt numFmtId="167" formatCode="#,##0.00_ ;[Red]\-#,##0.00\ "/>
    <numFmt numFmtId="168" formatCode="_0* #,##0.00;\-* #,##0.00_0;* &quot;0.00&quot;;_-@_-"/>
    <numFmt numFmtId="169" formatCode="&quot;$&quot;#,##0.00"/>
    <numFmt numFmtId="170" formatCode="[$$-80A]#,##0.00"/>
    <numFmt numFmtId="171" formatCode="_-* #,##0_-;\-* #,##0_-;_-* &quot;-&quot;??_-;_-@_-"/>
  </numFmts>
  <fonts count="50">
    <font>
      <sz val="8"/>
      <color theme="1"/>
      <name val="Arial"/>
      <family val="2"/>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b/>
      <i/>
      <sz val="8"/>
      <name val="Arial"/>
      <family val="2"/>
    </font>
    <font>
      <b/>
      <u/>
      <sz val="8"/>
      <name val="Arial"/>
      <family val="2"/>
    </font>
    <font>
      <sz val="8"/>
      <color theme="1"/>
      <name val="Arial"/>
      <family val="2"/>
    </font>
    <font>
      <sz val="8"/>
      <color theme="0"/>
      <name val="Arial"/>
      <family val="2"/>
    </font>
    <font>
      <sz val="8"/>
      <color rgb="FFFF0000"/>
      <name val="Arial"/>
      <family val="2"/>
    </font>
    <font>
      <sz val="8"/>
      <color indexed="8"/>
      <name val="Arial"/>
      <family val="2"/>
    </font>
    <font>
      <i/>
      <sz val="8"/>
      <name val="Arial"/>
      <family val="2"/>
    </font>
    <font>
      <sz val="8"/>
      <color theme="0"/>
      <name val="Andalus"/>
      <family val="1"/>
    </font>
    <font>
      <sz val="11"/>
      <color rgb="FF000000"/>
      <name val="Calibri"/>
      <family val="2"/>
    </font>
    <font>
      <b/>
      <sz val="8"/>
      <color rgb="FF2B956F"/>
      <name val="Arial"/>
      <family val="2"/>
    </font>
    <font>
      <b/>
      <sz val="8"/>
      <color rgb="FF000000"/>
      <name val="Arial"/>
      <family val="2"/>
    </font>
    <font>
      <u/>
      <sz val="11"/>
      <color theme="10"/>
      <name val="Calibri"/>
      <family val="2"/>
      <scheme val="minor"/>
    </font>
    <font>
      <u/>
      <sz val="8"/>
      <color theme="10"/>
      <name val="Arial"/>
      <family val="2"/>
    </font>
    <font>
      <sz val="8"/>
      <color rgb="FF000000"/>
      <name val="Arial"/>
      <family val="2"/>
    </font>
    <font>
      <b/>
      <sz val="8"/>
      <color rgb="FFFFFFFF"/>
      <name val="Arial"/>
      <family val="2"/>
    </font>
    <font>
      <b/>
      <sz val="8"/>
      <color theme="1"/>
      <name val="Arial"/>
      <family val="2"/>
    </font>
    <font>
      <b/>
      <sz val="8"/>
      <color indexed="8"/>
      <name val="Arial"/>
      <family val="2"/>
    </font>
    <font>
      <sz val="8.0500000000000007"/>
      <color indexed="8"/>
      <name val="Arial"/>
      <family val="2"/>
    </font>
    <font>
      <sz val="8"/>
      <color indexed="8"/>
      <name val="Arial"/>
    </font>
    <font>
      <b/>
      <sz val="9"/>
      <color indexed="81"/>
      <name val="Tahoma"/>
      <family val="2"/>
    </font>
    <font>
      <sz val="9"/>
      <color indexed="81"/>
      <name val="Tahoma"/>
      <family val="2"/>
    </font>
    <font>
      <sz val="10"/>
      <color theme="1"/>
      <name val="Times New Roman"/>
      <family val="2"/>
    </font>
    <font>
      <vertAlign val="superscript"/>
      <sz val="8"/>
      <color theme="1"/>
      <name val="Arial"/>
      <family val="2"/>
    </font>
    <font>
      <sz val="7"/>
      <name val="Arial"/>
      <family val="2"/>
    </font>
    <font>
      <b/>
      <sz val="7"/>
      <name val="Arial"/>
      <family val="2"/>
    </font>
    <font>
      <vertAlign val="superscript"/>
      <sz val="8"/>
      <name val="Arial"/>
      <family val="2"/>
    </font>
    <font>
      <vertAlign val="superscript"/>
      <sz val="8"/>
      <color rgb="FF0070C0"/>
      <name val="Arial"/>
      <family val="2"/>
    </font>
    <font>
      <sz val="12"/>
      <color rgb="FF000000"/>
      <name val="Calibri"/>
      <family val="2"/>
    </font>
    <font>
      <b/>
      <sz val="12"/>
      <color rgb="FF000000"/>
      <name val="Calibri"/>
      <family val="2"/>
    </font>
    <font>
      <sz val="12"/>
      <color rgb="FF000000"/>
      <name val="Calibri"/>
      <family val="2"/>
      <scheme val="minor"/>
    </font>
    <font>
      <b/>
      <sz val="12"/>
      <color rgb="FF000000"/>
      <name val="Calibri"/>
      <family val="2"/>
      <scheme val="minor"/>
    </font>
    <font>
      <b/>
      <sz val="10.5"/>
      <color theme="1"/>
      <name val="Arial"/>
      <family val="2"/>
    </font>
    <font>
      <sz val="9"/>
      <color theme="1"/>
      <name val="Arial"/>
      <family val="2"/>
    </font>
    <font>
      <sz val="8"/>
      <color theme="1"/>
      <name val="Calibri"/>
      <family val="2"/>
      <scheme val="minor"/>
    </font>
    <font>
      <sz val="8"/>
      <name val="Calibri"/>
      <family val="2"/>
      <scheme val="minor"/>
    </font>
    <font>
      <sz val="8"/>
      <color rgb="FF000000"/>
      <name val="Calibri"/>
      <family val="2"/>
      <scheme val="minor"/>
    </font>
    <font>
      <sz val="8"/>
      <color rgb="FFC00000"/>
      <name val="Calibri"/>
      <family val="2"/>
      <scheme val="minor"/>
    </font>
    <font>
      <b/>
      <sz val="8"/>
      <color theme="0"/>
      <name val="Arial"/>
      <family val="2"/>
    </font>
    <font>
      <sz val="8"/>
      <color theme="1"/>
      <name val="Calibri Light"/>
      <family val="2"/>
    </font>
    <font>
      <b/>
      <sz val="8"/>
      <color theme="1"/>
      <name val="Calibri Light"/>
      <family val="2"/>
    </font>
    <font>
      <sz val="8"/>
      <name val="Calibri Light"/>
      <family val="2"/>
    </font>
    <font>
      <b/>
      <sz val="8"/>
      <name val="Calibri Light"/>
      <family val="2"/>
    </font>
    <font>
      <sz val="10"/>
      <color theme="1"/>
      <name val="Arial"/>
      <family val="2"/>
    </font>
  </fonts>
  <fills count="16">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0" tint="-0.14999847407452621"/>
        <bgColor rgb="FF000000"/>
      </patternFill>
    </fill>
    <fill>
      <patternFill patternType="solid">
        <fgColor rgb="FFEDE7E7"/>
        <bgColor rgb="FF000000"/>
      </patternFill>
    </fill>
    <fill>
      <patternFill patternType="solid">
        <fgColor rgb="FF471306"/>
        <bgColor rgb="FF000000"/>
      </patternFill>
    </fill>
    <fill>
      <patternFill patternType="solid">
        <fgColor rgb="FF471406"/>
        <bgColor rgb="FF000000"/>
      </patternFill>
    </fill>
    <fill>
      <patternFill patternType="solid">
        <fgColor theme="0" tint="-0.14999847407452621"/>
        <bgColor indexed="64"/>
      </patternFill>
    </fill>
    <fill>
      <patternFill patternType="solid">
        <fgColor theme="0"/>
        <bgColor indexed="64"/>
      </patternFill>
    </fill>
    <fill>
      <patternFill patternType="solid">
        <fgColor rgb="FFFF9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rgb="FFFFFF00"/>
        <bgColor indexed="64"/>
      </patternFill>
    </fill>
  </fills>
  <borders count="37">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33">
    <xf numFmtId="0" fontId="0" fillId="0" borderId="0"/>
    <xf numFmtId="164" fontId="2" fillId="0" borderId="0"/>
    <xf numFmtId="43" fontId="6" fillId="0" borderId="0"/>
    <xf numFmtId="43" fontId="5" fillId="0" borderId="0"/>
    <xf numFmtId="43" fontId="5" fillId="0" borderId="0"/>
    <xf numFmtId="43" fontId="6" fillId="0" borderId="0"/>
    <xf numFmtId="44" fontId="2" fillId="0" borderId="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43" fontId="1" fillId="0" borderId="0"/>
    <xf numFmtId="43" fontId="9" fillId="0" borderId="0"/>
    <xf numFmtId="0" fontId="15" fillId="0" borderId="0"/>
    <xf numFmtId="0" fontId="1" fillId="0" borderId="0"/>
    <xf numFmtId="0" fontId="18" fillId="0" borderId="0"/>
    <xf numFmtId="0" fontId="15" fillId="0" borderId="0"/>
    <xf numFmtId="0" fontId="15" fillId="0" borderId="0"/>
    <xf numFmtId="0" fontId="1" fillId="0" borderId="0"/>
    <xf numFmtId="0" fontId="1" fillId="0" borderId="0"/>
    <xf numFmtId="43" fontId="1" fillId="0" borderId="0" applyFont="0" applyFill="0" applyBorder="0" applyAlignment="0" applyProtection="0"/>
    <xf numFmtId="0" fontId="28" fillId="0" borderId="0"/>
    <xf numFmtId="0" fontId="9" fillId="0" borderId="0"/>
    <xf numFmtId="0" fontId="1" fillId="0" borderId="0"/>
    <xf numFmtId="0" fontId="2" fillId="0" borderId="0"/>
  </cellStyleXfs>
  <cellXfs count="852">
    <xf numFmtId="0" fontId="0" fillId="0" borderId="0" xfId="0" applyNumberFormat="1" applyFont="1" applyFill="1" applyBorder="1"/>
    <xf numFmtId="0" fontId="4" fillId="0" borderId="0" xfId="8" applyNumberFormat="1" applyFont="1" applyFill="1" applyBorder="1" applyAlignment="1" applyProtection="1">
      <alignment vertical="top"/>
      <protection locked="0"/>
    </xf>
    <xf numFmtId="0" fontId="3" fillId="0" borderId="0" xfId="8" applyNumberFormat="1" applyFont="1" applyFill="1" applyBorder="1" applyAlignment="1" applyProtection="1">
      <alignment vertical="top"/>
      <protection locked="0"/>
    </xf>
    <xf numFmtId="4" fontId="3" fillId="0" borderId="1" xfId="8" applyNumberFormat="1" applyFont="1" applyFill="1" applyBorder="1" applyAlignment="1" applyProtection="1">
      <alignment vertical="top"/>
      <protection locked="0"/>
    </xf>
    <xf numFmtId="0" fontId="3" fillId="0" borderId="6" xfId="8" applyNumberFormat="1" applyFont="1" applyFill="1" applyBorder="1" applyAlignment="1" applyProtection="1">
      <alignment horizontal="left" vertical="top"/>
      <protection locked="0"/>
    </xf>
    <xf numFmtId="0" fontId="3" fillId="0" borderId="6" xfId="8" applyNumberFormat="1" applyFont="1" applyFill="1" applyBorder="1" applyAlignment="1" applyProtection="1">
      <alignment vertical="top"/>
      <protection locked="0"/>
    </xf>
    <xf numFmtId="0" fontId="7" fillId="0" borderId="6" xfId="8" applyNumberFormat="1" applyFont="1" applyFill="1" applyBorder="1" applyAlignment="1" applyProtection="1">
      <alignment horizontal="left" vertical="top"/>
      <protection locked="0"/>
    </xf>
    <xf numFmtId="0" fontId="4" fillId="0" borderId="0" xfId="8" applyNumberFormat="1" applyFont="1" applyFill="1" applyBorder="1" applyAlignment="1" applyProtection="1">
      <alignment horizontal="right" vertical="top"/>
      <protection locked="0"/>
    </xf>
    <xf numFmtId="0" fontId="3" fillId="0" borderId="0" xfId="8" applyNumberFormat="1" applyFont="1" applyFill="1" applyBorder="1" applyAlignment="1" applyProtection="1">
      <alignment horizontal="left" vertical="center"/>
      <protection locked="0"/>
    </xf>
    <xf numFmtId="0" fontId="8" fillId="0" borderId="0" xfId="8" applyNumberFormat="1" applyFont="1" applyFill="1" applyBorder="1" applyAlignment="1" applyProtection="1">
      <alignment horizontal="center" vertical="center"/>
      <protection locked="0"/>
    </xf>
    <xf numFmtId="0" fontId="4" fillId="0" borderId="8" xfId="8" applyNumberFormat="1" applyFont="1" applyFill="1" applyBorder="1" applyAlignment="1" applyProtection="1">
      <alignment horizontal="right" vertical="top"/>
      <protection locked="0"/>
    </xf>
    <xf numFmtId="0" fontId="3" fillId="0" borderId="0" xfId="8" applyNumberFormat="1" applyFont="1" applyFill="1" applyBorder="1" applyAlignment="1" applyProtection="1">
      <alignment horizontal="left" vertical="top"/>
      <protection locked="0"/>
    </xf>
    <xf numFmtId="0" fontId="3" fillId="0" borderId="0" xfId="8" applyNumberFormat="1" applyFont="1" applyFill="1" applyBorder="1" applyAlignment="1" applyProtection="1">
      <alignment horizontal="center" vertical="center"/>
      <protection locked="0"/>
    </xf>
    <xf numFmtId="0" fontId="3" fillId="0" borderId="1" xfId="8" applyNumberFormat="1" applyFont="1" applyFill="1" applyBorder="1" applyAlignment="1" applyProtection="1">
      <alignment horizontal="center" vertical="center"/>
      <protection locked="0"/>
    </xf>
    <xf numFmtId="4" fontId="3" fillId="0" borderId="0" xfId="2" applyNumberFormat="1" applyFont="1" applyFill="1" applyBorder="1" applyAlignment="1" applyProtection="1">
      <alignment vertical="top"/>
      <protection locked="0"/>
    </xf>
    <xf numFmtId="4" fontId="3" fillId="0" borderId="1" xfId="2" applyNumberFormat="1" applyFont="1" applyFill="1" applyBorder="1" applyAlignment="1" applyProtection="1">
      <alignment vertical="top"/>
      <protection locked="0"/>
    </xf>
    <xf numFmtId="0" fontId="4" fillId="0" borderId="0" xfId="8" applyNumberFormat="1" applyFont="1" applyFill="1" applyBorder="1" applyAlignment="1" applyProtection="1">
      <alignment horizontal="left" vertical="top"/>
      <protection locked="0"/>
    </xf>
    <xf numFmtId="0" fontId="4" fillId="0" borderId="6" xfId="8" applyNumberFormat="1" applyFont="1" applyFill="1" applyBorder="1" applyAlignment="1" applyProtection="1">
      <alignment horizontal="right" vertical="top"/>
      <protection locked="0"/>
    </xf>
    <xf numFmtId="0" fontId="4" fillId="0" borderId="0" xfId="8" applyNumberFormat="1" applyFont="1" applyFill="1" applyBorder="1" applyAlignment="1" applyProtection="1">
      <alignment horizontal="left" vertical="top" indent="1"/>
      <protection locked="0"/>
    </xf>
    <xf numFmtId="0" fontId="7" fillId="0" borderId="0" xfId="8" applyNumberFormat="1" applyFont="1" applyFill="1" applyBorder="1" applyAlignment="1" applyProtection="1">
      <alignment horizontal="left" vertical="top"/>
      <protection locked="0"/>
    </xf>
    <xf numFmtId="0" fontId="3" fillId="0" borderId="7" xfId="8" applyNumberFormat="1" applyFont="1" applyFill="1" applyBorder="1" applyAlignment="1" applyProtection="1">
      <alignment horizontal="right" vertical="top"/>
      <protection locked="0"/>
    </xf>
    <xf numFmtId="0" fontId="4" fillId="0" borderId="2" xfId="8" applyNumberFormat="1" applyFont="1" applyFill="1" applyBorder="1" applyAlignment="1" applyProtection="1">
      <alignment horizontal="left" vertical="top"/>
      <protection locked="0"/>
    </xf>
    <xf numFmtId="0" fontId="4" fillId="0" borderId="0" xfId="8" applyNumberFormat="1" applyFont="1" applyFill="1" applyBorder="1" applyAlignment="1" applyProtection="1">
      <alignment horizontal="left" vertical="top" wrapText="1" indent="1"/>
      <protection locked="0"/>
    </xf>
    <xf numFmtId="0" fontId="4" fillId="0" borderId="0" xfId="8" applyNumberFormat="1" applyFont="1" applyFill="1" applyBorder="1" applyAlignment="1" applyProtection="1">
      <alignment vertical="top" wrapText="1"/>
      <protection locked="0"/>
    </xf>
    <xf numFmtId="4" fontId="4" fillId="0" borderId="0" xfId="8" applyNumberFormat="1" applyFont="1" applyFill="1" applyBorder="1" applyAlignment="1" applyProtection="1">
      <alignment vertical="top" wrapText="1"/>
      <protection locked="0"/>
    </xf>
    <xf numFmtId="0" fontId="4" fillId="0" borderId="0" xfId="8" applyNumberFormat="1" applyFont="1" applyFill="1" applyBorder="1" applyAlignment="1" applyProtection="1">
      <alignment vertical="top" wrapText="1"/>
      <protection locked="0"/>
    </xf>
    <xf numFmtId="0" fontId="4" fillId="0" borderId="0" xfId="8" applyNumberFormat="1" applyFont="1" applyFill="1" applyBorder="1" applyAlignment="1" applyProtection="1">
      <alignment vertical="top"/>
      <protection locked="0"/>
    </xf>
    <xf numFmtId="0" fontId="4" fillId="0" borderId="0" xfId="8" applyNumberFormat="1" applyFont="1" applyFill="1" applyBorder="1" applyAlignment="1" applyProtection="1">
      <alignment horizontal="left" vertical="top"/>
      <protection locked="0"/>
    </xf>
    <xf numFmtId="0" fontId="4" fillId="0" borderId="0" xfId="8" applyNumberFormat="1" applyFont="1" applyFill="1" applyBorder="1" applyAlignment="1" applyProtection="1">
      <alignment vertical="top" wrapText="1"/>
      <protection locked="0"/>
    </xf>
    <xf numFmtId="0" fontId="4" fillId="0" borderId="0" xfId="8" applyNumberFormat="1" applyFont="1" applyFill="1" applyBorder="1" applyAlignment="1">
      <alignment vertical="top"/>
    </xf>
    <xf numFmtId="4" fontId="4" fillId="0" borderId="0" xfId="2" applyNumberFormat="1" applyFont="1" applyFill="1" applyBorder="1" applyAlignment="1" applyProtection="1">
      <alignment vertical="top"/>
      <protection locked="0"/>
    </xf>
    <xf numFmtId="4" fontId="4" fillId="0" borderId="1" xfId="2" applyNumberFormat="1" applyFont="1" applyFill="1" applyBorder="1" applyAlignment="1" applyProtection="1">
      <alignment vertical="top"/>
      <protection locked="0"/>
    </xf>
    <xf numFmtId="4" fontId="4" fillId="0" borderId="0" xfId="8" applyNumberFormat="1" applyFont="1" applyFill="1" applyBorder="1" applyProtection="1">
      <protection locked="0"/>
    </xf>
    <xf numFmtId="4" fontId="4" fillId="0" borderId="1" xfId="8" applyNumberFormat="1" applyFont="1" applyFill="1" applyBorder="1" applyProtection="1">
      <protection locked="0"/>
    </xf>
    <xf numFmtId="4" fontId="3" fillId="0" borderId="0" xfId="2" applyNumberFormat="1" applyFont="1" applyFill="1" applyBorder="1" applyAlignment="1" applyProtection="1">
      <alignment vertical="top" wrapText="1"/>
      <protection locked="0"/>
    </xf>
    <xf numFmtId="4" fontId="3" fillId="0" borderId="1" xfId="2" applyNumberFormat="1" applyFont="1" applyFill="1" applyBorder="1" applyAlignment="1" applyProtection="1">
      <alignment vertical="top" wrapText="1"/>
      <protection locked="0"/>
    </xf>
    <xf numFmtId="0" fontId="8" fillId="0" borderId="9" xfId="8" applyNumberFormat="1" applyFont="1" applyFill="1" applyBorder="1" applyAlignment="1" applyProtection="1">
      <alignment horizontal="center" vertical="center"/>
      <protection locked="0"/>
    </xf>
    <xf numFmtId="0" fontId="3" fillId="0" borderId="2" xfId="8" applyNumberFormat="1" applyFont="1" applyFill="1" applyBorder="1" applyAlignment="1" applyProtection="1">
      <alignment vertical="top"/>
      <protection locked="0"/>
    </xf>
    <xf numFmtId="0" fontId="3" fillId="0" borderId="10" xfId="8" applyNumberFormat="1" applyFont="1" applyFill="1" applyBorder="1" applyAlignment="1" applyProtection="1">
      <alignment vertical="top"/>
      <protection locked="0"/>
    </xf>
    <xf numFmtId="0" fontId="4" fillId="0" borderId="0" xfId="8" applyNumberFormat="1" applyFont="1" applyFill="1" applyBorder="1" applyAlignment="1" applyProtection="1">
      <alignment horizontal="left" vertical="top" wrapText="1"/>
      <protection locked="0"/>
    </xf>
    <xf numFmtId="0" fontId="3" fillId="0" borderId="8" xfId="8" applyNumberFormat="1" applyFont="1" applyFill="1" applyBorder="1" applyAlignment="1" applyProtection="1">
      <alignment horizontal="left" vertical="top" wrapText="1"/>
      <protection locked="0"/>
    </xf>
    <xf numFmtId="0" fontId="8" fillId="0" borderId="11" xfId="8" applyNumberFormat="1" applyFont="1" applyFill="1" applyBorder="1" applyAlignment="1" applyProtection="1">
      <alignment horizontal="center" vertical="center" wrapText="1"/>
      <protection locked="0"/>
    </xf>
    <xf numFmtId="0" fontId="3" fillId="0" borderId="11" xfId="8" applyNumberFormat="1" applyFont="1" applyFill="1" applyBorder="1" applyAlignment="1" applyProtection="1">
      <alignment horizontal="center" vertical="top"/>
      <protection locked="0"/>
    </xf>
    <xf numFmtId="0" fontId="3" fillId="0" borderId="11" xfId="8" applyNumberFormat="1" applyFont="1" applyFill="1" applyBorder="1" applyAlignment="1" applyProtection="1">
      <alignment horizontal="left" vertical="top" wrapText="1"/>
      <protection locked="0"/>
    </xf>
    <xf numFmtId="0" fontId="8" fillId="0" borderId="9" xfId="8" applyNumberFormat="1" applyFont="1" applyFill="1" applyBorder="1" applyAlignment="1" applyProtection="1">
      <alignment horizontal="center" vertical="center" wrapText="1"/>
      <protection locked="0"/>
    </xf>
    <xf numFmtId="0" fontId="3" fillId="0" borderId="6" xfId="8" applyNumberFormat="1" applyFont="1" applyFill="1" applyBorder="1" applyAlignment="1" applyProtection="1">
      <alignment horizontal="left" vertical="top" wrapText="1"/>
      <protection locked="0"/>
    </xf>
    <xf numFmtId="0" fontId="3" fillId="0" borderId="0" xfId="8" applyNumberFormat="1" applyFont="1" applyFill="1" applyBorder="1" applyAlignment="1" applyProtection="1">
      <alignment horizontal="center" vertical="center" wrapText="1"/>
      <protection locked="0"/>
    </xf>
    <xf numFmtId="0" fontId="3" fillId="0" borderId="0" xfId="8" applyNumberFormat="1" applyFont="1" applyFill="1" applyBorder="1" applyAlignment="1" applyProtection="1">
      <alignment horizontal="center" vertical="top"/>
      <protection locked="0"/>
    </xf>
    <xf numFmtId="0" fontId="3" fillId="0" borderId="0" xfId="8" applyNumberFormat="1" applyFont="1" applyFill="1" applyBorder="1" applyAlignment="1" applyProtection="1">
      <alignment horizontal="left" vertical="top" wrapText="1"/>
      <protection locked="0"/>
    </xf>
    <xf numFmtId="0" fontId="3" fillId="0" borderId="1" xfId="8" applyNumberFormat="1" applyFont="1" applyFill="1" applyBorder="1" applyAlignment="1" applyProtection="1">
      <alignment horizontal="center" vertical="center" wrapText="1"/>
      <protection locked="0"/>
    </xf>
    <xf numFmtId="4" fontId="3" fillId="0" borderId="0" xfId="19" applyNumberFormat="1" applyFont="1" applyFill="1" applyBorder="1" applyAlignment="1" applyProtection="1">
      <alignment vertical="top"/>
      <protection locked="0"/>
    </xf>
    <xf numFmtId="4" fontId="3" fillId="0" borderId="0" xfId="19" applyNumberFormat="1" applyFont="1" applyFill="1" applyBorder="1" applyAlignment="1" applyProtection="1">
      <alignment vertical="top" wrapText="1"/>
      <protection locked="0"/>
    </xf>
    <xf numFmtId="4" fontId="4" fillId="0" borderId="1" xfId="8" applyNumberFormat="1" applyFont="1" applyFill="1" applyBorder="1" applyAlignment="1" applyProtection="1">
      <alignment vertical="top"/>
      <protection locked="0"/>
    </xf>
    <xf numFmtId="0" fontId="4" fillId="0" borderId="6" xfId="8" applyNumberFormat="1" applyFont="1" applyFill="1" applyBorder="1" applyAlignment="1" applyProtection="1">
      <alignment horizontal="left" vertical="top"/>
      <protection locked="0"/>
    </xf>
    <xf numFmtId="4" fontId="4" fillId="0" borderId="0" xfId="19" applyNumberFormat="1" applyFont="1" applyFill="1" applyBorder="1" applyAlignment="1" applyProtection="1">
      <alignment vertical="top"/>
      <protection locked="0"/>
    </xf>
    <xf numFmtId="0" fontId="4" fillId="0" borderId="0" xfId="8" applyNumberFormat="1" applyFont="1" applyFill="1" applyBorder="1" applyAlignment="1" applyProtection="1">
      <alignment horizontal="center" vertical="top"/>
      <protection locked="0"/>
    </xf>
    <xf numFmtId="4" fontId="4" fillId="0" borderId="1" xfId="19" applyNumberFormat="1" applyFont="1" applyFill="1" applyBorder="1" applyAlignment="1" applyProtection="1">
      <alignment vertical="top"/>
      <protection locked="0"/>
    </xf>
    <xf numFmtId="4" fontId="3" fillId="0" borderId="1" xfId="19" applyNumberFormat="1" applyFont="1" applyFill="1" applyBorder="1" applyAlignment="1" applyProtection="1">
      <alignment vertical="top" wrapText="1"/>
      <protection locked="0"/>
    </xf>
    <xf numFmtId="0" fontId="7" fillId="0" borderId="0" xfId="8" applyNumberFormat="1" applyFont="1" applyFill="1" applyBorder="1" applyAlignment="1" applyProtection="1">
      <alignment horizontal="left" vertical="top" wrapText="1"/>
      <protection locked="0"/>
    </xf>
    <xf numFmtId="4" fontId="3" fillId="0" borderId="1" xfId="19" applyNumberFormat="1" applyFont="1" applyFill="1" applyBorder="1" applyAlignment="1" applyProtection="1">
      <alignment vertical="top"/>
      <protection locked="0"/>
    </xf>
    <xf numFmtId="4" fontId="4" fillId="0" borderId="0" xfId="19" applyNumberFormat="1" applyFont="1" applyFill="1" applyBorder="1" applyAlignment="1" applyProtection="1">
      <alignment vertical="top" wrapText="1"/>
      <protection locked="0"/>
    </xf>
    <xf numFmtId="4" fontId="4" fillId="0" borderId="1" xfId="19" applyNumberFormat="1" applyFont="1" applyFill="1" applyBorder="1" applyAlignment="1" applyProtection="1">
      <alignment vertical="top" wrapText="1"/>
      <protection locked="0"/>
    </xf>
    <xf numFmtId="0" fontId="4" fillId="0" borderId="6" xfId="8" applyNumberFormat="1" applyFont="1" applyFill="1" applyBorder="1" applyAlignment="1" applyProtection="1">
      <alignment vertical="top" wrapText="1"/>
      <protection locked="0"/>
    </xf>
    <xf numFmtId="0" fontId="4" fillId="0" borderId="6" xfId="8" applyNumberFormat="1" applyFont="1" applyFill="1" applyBorder="1" applyAlignment="1" applyProtection="1">
      <alignment vertical="top"/>
      <protection locked="0"/>
    </xf>
    <xf numFmtId="165" fontId="4" fillId="0" borderId="0" xfId="19" applyNumberFormat="1" applyFont="1" applyFill="1" applyBorder="1" applyAlignment="1" applyProtection="1">
      <alignment vertical="top" wrapText="1"/>
      <protection locked="0"/>
    </xf>
    <xf numFmtId="165" fontId="3" fillId="0" borderId="0" xfId="19" applyNumberFormat="1" applyFont="1" applyFill="1" applyBorder="1" applyAlignment="1" applyProtection="1">
      <alignment vertical="top" wrapText="1"/>
      <protection locked="0"/>
    </xf>
    <xf numFmtId="0" fontId="10" fillId="0" borderId="0" xfId="8" applyNumberFormat="1" applyFont="1" applyFill="1" applyBorder="1" applyAlignment="1" applyProtection="1">
      <alignment horizontal="center" vertical="top"/>
      <protection locked="0"/>
    </xf>
    <xf numFmtId="4" fontId="4" fillId="0" borderId="0" xfId="8" applyNumberFormat="1" applyFont="1" applyFill="1" applyBorder="1" applyAlignment="1" applyProtection="1">
      <alignment vertical="top"/>
      <protection locked="0"/>
    </xf>
    <xf numFmtId="0" fontId="4" fillId="0" borderId="7" xfId="8" applyNumberFormat="1" applyFont="1" applyFill="1" applyBorder="1" applyAlignment="1" applyProtection="1">
      <alignment vertical="top" wrapText="1"/>
      <protection locked="0"/>
    </xf>
    <xf numFmtId="0" fontId="4" fillId="0" borderId="2" xfId="8" applyNumberFormat="1" applyFont="1" applyFill="1" applyBorder="1" applyAlignment="1" applyProtection="1">
      <alignment vertical="top" wrapText="1"/>
      <protection locked="0"/>
    </xf>
    <xf numFmtId="4" fontId="4" fillId="0" borderId="2" xfId="8" applyNumberFormat="1" applyFont="1" applyFill="1" applyBorder="1" applyAlignment="1" applyProtection="1">
      <alignment vertical="top"/>
      <protection locked="0"/>
    </xf>
    <xf numFmtId="4" fontId="4" fillId="0" borderId="10" xfId="8" applyNumberFormat="1" applyFont="1" applyFill="1" applyBorder="1" applyAlignment="1" applyProtection="1">
      <alignment vertical="top"/>
      <protection locked="0"/>
    </xf>
    <xf numFmtId="0" fontId="4" fillId="0" borderId="0" xfId="8" applyNumberFormat="1" applyFont="1" applyFill="1" applyBorder="1" applyAlignment="1">
      <alignment vertical="top" wrapText="1"/>
    </xf>
    <xf numFmtId="0" fontId="3" fillId="2" borderId="12" xfId="8" applyNumberFormat="1" applyFont="1" applyFill="1" applyBorder="1" applyAlignment="1">
      <alignment horizontal="center" vertical="center" wrapText="1"/>
    </xf>
    <xf numFmtId="166" fontId="3" fillId="2" borderId="12" xfId="19" applyNumberFormat="1" applyFont="1" applyFill="1" applyBorder="1" applyAlignment="1">
      <alignment horizontal="center" vertical="center" wrapText="1"/>
    </xf>
    <xf numFmtId="0" fontId="3" fillId="0" borderId="13" xfId="8" applyNumberFormat="1" applyFont="1" applyFill="1" applyBorder="1" applyAlignment="1">
      <alignment horizontal="center" vertical="center" wrapText="1"/>
    </xf>
    <xf numFmtId="166" fontId="3" fillId="0" borderId="14" xfId="19" applyNumberFormat="1" applyFont="1" applyFill="1" applyBorder="1" applyAlignment="1">
      <alignment horizontal="center" vertical="center" wrapText="1"/>
    </xf>
    <xf numFmtId="0" fontId="3" fillId="0" borderId="15" xfId="8" applyNumberFormat="1" applyFont="1" applyFill="1" applyBorder="1" applyAlignment="1">
      <alignment vertical="top" wrapText="1"/>
    </xf>
    <xf numFmtId="4" fontId="3" fillId="0" borderId="16" xfId="8" applyNumberFormat="1" applyFont="1" applyFill="1" applyBorder="1" applyProtection="1">
      <protection locked="0"/>
    </xf>
    <xf numFmtId="4" fontId="4" fillId="0" borderId="16" xfId="8" applyNumberFormat="1" applyFont="1" applyFill="1" applyBorder="1" applyProtection="1">
      <protection locked="0"/>
    </xf>
    <xf numFmtId="0" fontId="4" fillId="0" borderId="15" xfId="8" applyNumberFormat="1" applyFont="1" applyFill="1" applyBorder="1" applyAlignment="1">
      <alignment horizontal="left" vertical="top" wrapText="1" indent="1"/>
    </xf>
    <xf numFmtId="167" fontId="4" fillId="0" borderId="17" xfId="19" applyNumberFormat="1" applyFont="1" applyFill="1" applyBorder="1" applyAlignment="1" applyProtection="1">
      <alignment vertical="top"/>
      <protection locked="0"/>
    </xf>
    <xf numFmtId="4" fontId="11" fillId="0" borderId="0" xfId="8" applyNumberFormat="1" applyFont="1" applyFill="1" applyBorder="1" applyProtection="1">
      <protection locked="0"/>
    </xf>
    <xf numFmtId="167" fontId="4" fillId="0" borderId="18" xfId="19" applyNumberFormat="1" applyFont="1" applyFill="1" applyBorder="1" applyAlignment="1" applyProtection="1">
      <alignment vertical="top"/>
      <protection locked="0"/>
    </xf>
    <xf numFmtId="4" fontId="4" fillId="0" borderId="16" xfId="8" applyNumberFormat="1" applyFont="1" applyFill="1" applyBorder="1" applyAlignment="1" applyProtection="1">
      <alignment vertical="top"/>
      <protection locked="0"/>
    </xf>
    <xf numFmtId="0" fontId="3" fillId="0" borderId="15" xfId="8" applyNumberFormat="1" applyFont="1" applyFill="1" applyBorder="1" applyAlignment="1">
      <alignment horizontal="left" vertical="top" wrapText="1"/>
    </xf>
    <xf numFmtId="0" fontId="3" fillId="0" borderId="19" xfId="8" applyNumberFormat="1" applyFont="1" applyFill="1" applyBorder="1" applyAlignment="1">
      <alignment vertical="center" wrapText="1"/>
    </xf>
    <xf numFmtId="4" fontId="3" fillId="0" borderId="20" xfId="8" applyNumberFormat="1" applyFont="1" applyFill="1" applyBorder="1" applyAlignment="1" applyProtection="1">
      <alignment vertical="center"/>
      <protection locked="0"/>
    </xf>
    <xf numFmtId="4" fontId="4" fillId="0" borderId="0" xfId="8" applyNumberFormat="1" applyFont="1" applyFill="1" applyBorder="1" applyAlignment="1">
      <alignment vertical="top"/>
    </xf>
    <xf numFmtId="0" fontId="3" fillId="0" borderId="8" xfId="8" applyNumberFormat="1" applyFont="1" applyFill="1" applyBorder="1" applyAlignment="1">
      <alignment horizontal="center" vertical="center"/>
    </xf>
    <xf numFmtId="0" fontId="3" fillId="0" borderId="11" xfId="8" applyNumberFormat="1" applyFont="1" applyFill="1" applyBorder="1" applyAlignment="1">
      <alignment horizontal="center" vertical="center"/>
    </xf>
    <xf numFmtId="0" fontId="3" fillId="0" borderId="9" xfId="8" applyNumberFormat="1" applyFont="1" applyFill="1" applyBorder="1" applyAlignment="1">
      <alignment horizontal="center" vertical="center"/>
    </xf>
    <xf numFmtId="0" fontId="3" fillId="0" borderId="6" xfId="8" applyNumberFormat="1" applyFont="1" applyFill="1" applyBorder="1" applyAlignment="1">
      <alignment vertical="top" wrapText="1"/>
    </xf>
    <xf numFmtId="167" fontId="3" fillId="0" borderId="0" xfId="19" applyNumberFormat="1" applyFont="1" applyFill="1" applyBorder="1" applyAlignment="1" applyProtection="1">
      <alignment vertical="top"/>
      <protection locked="0"/>
    </xf>
    <xf numFmtId="0" fontId="7" fillId="0" borderId="6" xfId="8" applyNumberFormat="1" applyFont="1" applyFill="1" applyBorder="1" applyAlignment="1">
      <alignment vertical="top" wrapText="1"/>
    </xf>
    <xf numFmtId="167" fontId="3" fillId="0" borderId="1" xfId="19" applyNumberFormat="1" applyFont="1" applyFill="1" applyBorder="1" applyAlignment="1" applyProtection="1">
      <alignment vertical="top"/>
      <protection locked="0"/>
    </xf>
    <xf numFmtId="0" fontId="4" fillId="0" borderId="6" xfId="8" applyNumberFormat="1" applyFont="1" applyFill="1" applyBorder="1" applyAlignment="1">
      <alignment horizontal="left" vertical="top" wrapText="1"/>
    </xf>
    <xf numFmtId="167" fontId="4" fillId="0" borderId="0" xfId="19" applyNumberFormat="1" applyFont="1" applyFill="1" applyBorder="1" applyAlignment="1" applyProtection="1">
      <alignment vertical="top"/>
      <protection locked="0"/>
    </xf>
    <xf numFmtId="167" fontId="4" fillId="0" borderId="1" xfId="19" applyNumberFormat="1" applyFont="1" applyFill="1" applyBorder="1" applyAlignment="1" applyProtection="1">
      <alignment vertical="top"/>
      <protection locked="0"/>
    </xf>
    <xf numFmtId="167" fontId="4" fillId="0" borderId="0" xfId="8" applyNumberFormat="1" applyFont="1" applyFill="1" applyBorder="1" applyAlignment="1" applyProtection="1">
      <alignment vertical="top"/>
      <protection locked="0"/>
    </xf>
    <xf numFmtId="0" fontId="4" fillId="0" borderId="6" xfId="8" applyNumberFormat="1" applyFont="1" applyFill="1" applyBorder="1" applyAlignment="1">
      <alignment vertical="top" wrapText="1"/>
    </xf>
    <xf numFmtId="0" fontId="4" fillId="0" borderId="7" xfId="8" applyNumberFormat="1" applyFont="1" applyFill="1" applyBorder="1" applyAlignment="1">
      <alignment horizontal="left" vertical="top" wrapText="1"/>
    </xf>
    <xf numFmtId="167" fontId="4" fillId="0" borderId="2" xfId="19" applyNumberFormat="1" applyFont="1" applyFill="1" applyBorder="1" applyAlignment="1" applyProtection="1">
      <alignment vertical="top"/>
      <protection locked="0"/>
    </xf>
    <xf numFmtId="167" fontId="4" fillId="0" borderId="10" xfId="19" applyNumberFormat="1" applyFont="1" applyFill="1" applyBorder="1" applyAlignment="1" applyProtection="1">
      <alignment vertical="top"/>
      <protection locked="0"/>
    </xf>
    <xf numFmtId="0" fontId="4" fillId="0" borderId="0" xfId="8" applyNumberFormat="1" applyFont="1" applyFill="1" applyBorder="1" applyProtection="1">
      <protection locked="0"/>
    </xf>
    <xf numFmtId="0" fontId="3" fillId="2" borderId="3" xfId="8" applyFont="1" applyFill="1" applyBorder="1" applyAlignment="1">
      <alignment horizontal="center" vertical="center" wrapText="1"/>
    </xf>
    <xf numFmtId="0" fontId="3" fillId="0" borderId="0" xfId="8" applyNumberFormat="1" applyFont="1" applyFill="1" applyBorder="1" applyAlignment="1">
      <alignment horizontal="center" vertical="center" wrapText="1"/>
    </xf>
    <xf numFmtId="43" fontId="3" fillId="0" borderId="12" xfId="20" applyNumberFormat="1" applyFont="1" applyFill="1" applyBorder="1" applyAlignment="1">
      <alignment horizontal="center" vertical="center"/>
    </xf>
    <xf numFmtId="0" fontId="3" fillId="0" borderId="3" xfId="8" applyFont="1" applyFill="1" applyBorder="1" applyAlignment="1">
      <alignment horizontal="left" vertical="top" wrapText="1" indent="1"/>
    </xf>
    <xf numFmtId="43" fontId="3" fillId="0" borderId="12" xfId="20" applyNumberFormat="1" applyFont="1" applyFill="1" applyBorder="1" applyAlignment="1" applyProtection="1">
      <alignment horizontal="center" vertical="top"/>
      <protection locked="0"/>
    </xf>
    <xf numFmtId="0" fontId="3" fillId="0" borderId="3" xfId="8" applyFont="1" applyFill="1" applyBorder="1" applyAlignment="1">
      <alignment horizontal="left" vertical="top" wrapText="1" indent="2"/>
    </xf>
    <xf numFmtId="43" fontId="3" fillId="0" borderId="12" xfId="20" applyNumberFormat="1" applyFont="1" applyFill="1" applyBorder="1" applyAlignment="1" applyProtection="1">
      <alignment vertical="top"/>
      <protection locked="0"/>
    </xf>
    <xf numFmtId="0" fontId="4" fillId="0" borderId="3" xfId="8" applyFont="1" applyFill="1" applyBorder="1" applyAlignment="1">
      <alignment horizontal="left" vertical="top" wrapText="1" indent="3"/>
    </xf>
    <xf numFmtId="43" fontId="4" fillId="0" borderId="12" xfId="20" applyNumberFormat="1" applyFont="1" applyFill="1" applyBorder="1" applyAlignment="1">
      <alignment vertical="top"/>
    </xf>
    <xf numFmtId="43" fontId="4" fillId="0" borderId="12" xfId="20" applyFont="1" applyBorder="1" applyAlignment="1">
      <alignment vertical="top" wrapText="1"/>
    </xf>
    <xf numFmtId="43" fontId="4" fillId="0" borderId="12" xfId="20" applyFont="1" applyFill="1" applyBorder="1" applyAlignment="1">
      <alignment vertical="top" wrapText="1"/>
    </xf>
    <xf numFmtId="0" fontId="4" fillId="0" borderId="3" xfId="8" applyFont="1" applyFill="1" applyBorder="1" applyAlignment="1">
      <alignment horizontal="left" vertical="top" wrapText="1"/>
    </xf>
    <xf numFmtId="0" fontId="4" fillId="0" borderId="12" xfId="8" applyNumberFormat="1" applyFont="1" applyFill="1" applyBorder="1" applyProtection="1">
      <protection locked="0"/>
    </xf>
    <xf numFmtId="0" fontId="3" fillId="0" borderId="3" xfId="8" applyFont="1" applyFill="1" applyBorder="1" applyAlignment="1">
      <alignment vertical="top" wrapText="1"/>
    </xf>
    <xf numFmtId="43" fontId="3" fillId="0" borderId="12" xfId="20" applyNumberFormat="1" applyFont="1" applyFill="1" applyBorder="1" applyAlignment="1">
      <alignment horizontal="center" vertical="top"/>
    </xf>
    <xf numFmtId="43" fontId="3" fillId="0" borderId="12" xfId="20" applyNumberFormat="1" applyFont="1" applyFill="1" applyBorder="1" applyAlignment="1">
      <alignment vertical="top"/>
    </xf>
    <xf numFmtId="44" fontId="3" fillId="0" borderId="12" xfId="17" applyFont="1" applyFill="1" applyBorder="1" applyAlignment="1" applyProtection="1">
      <alignment vertical="top"/>
      <protection locked="0"/>
    </xf>
    <xf numFmtId="0" fontId="0" fillId="0" borderId="0" xfId="0" applyNumberFormat="1" applyFont="1" applyFill="1" applyBorder="1" applyProtection="1">
      <protection locked="0"/>
    </xf>
    <xf numFmtId="0" fontId="3" fillId="2" borderId="3" xfId="8" applyNumberFormat="1" applyFont="1" applyFill="1" applyBorder="1" applyAlignment="1">
      <alignment horizontal="center" vertical="center"/>
    </xf>
    <xf numFmtId="0" fontId="3" fillId="2" borderId="11" xfId="8" applyNumberFormat="1" applyFont="1" applyFill="1" applyBorder="1" applyAlignment="1">
      <alignment horizontal="center" vertical="center" wrapText="1"/>
    </xf>
    <xf numFmtId="4" fontId="3" fillId="2" borderId="12" xfId="8" applyNumberFormat="1" applyFont="1" applyFill="1" applyBorder="1" applyAlignment="1">
      <alignment horizontal="center" vertical="center" wrapText="1"/>
    </xf>
    <xf numFmtId="0" fontId="4" fillId="0" borderId="8" xfId="8" applyNumberFormat="1" applyFont="1" applyFill="1" applyBorder="1" applyAlignment="1">
      <alignment horizontal="center" vertical="center"/>
    </xf>
    <xf numFmtId="0" fontId="4" fillId="0" borderId="11" xfId="8" applyNumberFormat="1" applyFont="1" applyFill="1" applyBorder="1" applyAlignment="1">
      <alignment horizontal="center" vertical="center" wrapText="1"/>
    </xf>
    <xf numFmtId="0" fontId="4" fillId="0" borderId="21" xfId="8" quotePrefix="1" applyNumberFormat="1" applyFont="1" applyFill="1" applyBorder="1" applyAlignment="1">
      <alignment horizontal="center" vertical="center"/>
    </xf>
    <xf numFmtId="0" fontId="0" fillId="0" borderId="6" xfId="0" applyNumberFormat="1" applyFont="1" applyFill="1" applyBorder="1" applyProtection="1">
      <protection locked="0"/>
    </xf>
    <xf numFmtId="0" fontId="3" fillId="0" borderId="6" xfId="8" applyNumberFormat="1" applyFont="1" applyFill="1" applyBorder="1" applyAlignment="1">
      <alignment vertical="top"/>
    </xf>
    <xf numFmtId="0" fontId="3" fillId="0" borderId="0" xfId="8" applyNumberFormat="1" applyFont="1" applyFill="1" applyBorder="1" applyAlignment="1">
      <alignment vertical="top" wrapText="1"/>
    </xf>
    <xf numFmtId="4" fontId="3" fillId="0" borderId="18" xfId="8" applyNumberFormat="1" applyFont="1" applyFill="1" applyBorder="1" applyAlignment="1" applyProtection="1">
      <alignment vertical="top"/>
      <protection locked="0"/>
    </xf>
    <xf numFmtId="0" fontId="4" fillId="0" borderId="6" xfId="8" applyNumberFormat="1" applyFont="1" applyFill="1" applyBorder="1" applyAlignment="1">
      <alignment horizontal="center" vertical="top"/>
    </xf>
    <xf numFmtId="0" fontId="7" fillId="0" borderId="1" xfId="8" applyNumberFormat="1" applyFont="1" applyFill="1" applyBorder="1" applyAlignment="1">
      <alignment vertical="top" wrapText="1"/>
    </xf>
    <xf numFmtId="0" fontId="4" fillId="0" borderId="1" xfId="8" applyNumberFormat="1" applyFont="1" applyFill="1" applyBorder="1" applyAlignment="1">
      <alignment horizontal="left" vertical="top" wrapText="1"/>
    </xf>
    <xf numFmtId="4" fontId="4" fillId="0" borderId="18" xfId="8" applyNumberFormat="1" applyFont="1" applyFill="1" applyBorder="1" applyAlignment="1" applyProtection="1">
      <alignment vertical="top"/>
      <protection locked="0"/>
    </xf>
    <xf numFmtId="168" fontId="12" fillId="3" borderId="18" xfId="0" applyNumberFormat="1" applyFont="1" applyFill="1" applyBorder="1" applyAlignment="1">
      <alignment horizontal="center" vertical="center"/>
    </xf>
    <xf numFmtId="0" fontId="4" fillId="0" borderId="18" xfId="8" applyNumberFormat="1" applyFont="1" applyFill="1" applyBorder="1" applyAlignment="1" applyProtection="1">
      <alignment vertical="top"/>
      <protection locked="0"/>
    </xf>
    <xf numFmtId="0" fontId="4" fillId="0" borderId="0" xfId="8" applyNumberFormat="1" applyFont="1" applyFill="1" applyBorder="1" applyAlignment="1">
      <alignment horizontal="left" vertical="top" wrapText="1"/>
    </xf>
    <xf numFmtId="0" fontId="0" fillId="0" borderId="7" xfId="0" applyNumberFormat="1" applyFont="1" applyFill="1" applyBorder="1" applyProtection="1">
      <protection locked="0"/>
    </xf>
    <xf numFmtId="0" fontId="0" fillId="0" borderId="2" xfId="0" applyNumberFormat="1" applyFont="1" applyFill="1" applyBorder="1" applyProtection="1">
      <protection locked="0"/>
    </xf>
    <xf numFmtId="0" fontId="0" fillId="0" borderId="22" xfId="0" applyNumberFormat="1" applyFont="1" applyFill="1" applyBorder="1" applyProtection="1">
      <protection locked="0"/>
    </xf>
    <xf numFmtId="0" fontId="3" fillId="2" borderId="5" xfId="8" applyNumberFormat="1" applyFont="1" applyFill="1" applyBorder="1" applyAlignment="1">
      <alignment horizontal="center" vertical="center" wrapText="1"/>
    </xf>
    <xf numFmtId="0" fontId="7" fillId="0" borderId="8" xfId="8" applyNumberFormat="1" applyFont="1" applyFill="1" applyBorder="1" applyAlignment="1">
      <alignment horizontal="left" vertical="top"/>
    </xf>
    <xf numFmtId="0" fontId="3" fillId="0" borderId="11" xfId="8" applyNumberFormat="1" applyFont="1" applyFill="1" applyBorder="1" applyAlignment="1">
      <alignment horizontal="left" vertical="top" wrapText="1"/>
    </xf>
    <xf numFmtId="4" fontId="4" fillId="0" borderId="21" xfId="8" applyNumberFormat="1" applyFont="1" applyFill="1" applyBorder="1" applyAlignment="1" applyProtection="1">
      <alignment vertical="top" wrapText="1"/>
      <protection locked="0"/>
    </xf>
    <xf numFmtId="4" fontId="3" fillId="0" borderId="21" xfId="8" applyNumberFormat="1" applyFont="1" applyFill="1" applyBorder="1" applyAlignment="1" applyProtection="1">
      <alignment vertical="top" wrapText="1"/>
      <protection locked="0"/>
    </xf>
    <xf numFmtId="0" fontId="3" fillId="0" borderId="0" xfId="8" applyNumberFormat="1" applyFont="1" applyFill="1" applyBorder="1" applyProtection="1">
      <protection locked="0"/>
    </xf>
    <xf numFmtId="0" fontId="3" fillId="0" borderId="0" xfId="8" applyNumberFormat="1" applyFont="1" applyFill="1" applyBorder="1" applyAlignment="1">
      <alignment horizontal="left" vertical="top" wrapText="1" indent="5"/>
    </xf>
    <xf numFmtId="4" fontId="4" fillId="0" borderId="18" xfId="8" applyNumberFormat="1" applyFont="1" applyFill="1" applyBorder="1" applyAlignment="1" applyProtection="1">
      <alignment vertical="top" wrapText="1"/>
      <protection locked="0"/>
    </xf>
    <xf numFmtId="4" fontId="3" fillId="0" borderId="18" xfId="8" applyNumberFormat="1" applyFont="1" applyFill="1" applyBorder="1" applyAlignment="1" applyProtection="1">
      <alignment vertical="top" wrapText="1"/>
      <protection locked="0"/>
    </xf>
    <xf numFmtId="4" fontId="4" fillId="0" borderId="0" xfId="8" applyNumberFormat="1" applyFont="1" applyFill="1" applyBorder="1" applyAlignment="1">
      <alignment horizontal="left" vertical="top" wrapText="1"/>
    </xf>
    <xf numFmtId="4" fontId="4" fillId="0" borderId="18" xfId="8" applyNumberFormat="1" applyFont="1" applyFill="1" applyBorder="1" applyAlignment="1" applyProtection="1">
      <alignment horizontal="center" vertical="top" wrapText="1"/>
      <protection locked="0"/>
    </xf>
    <xf numFmtId="4" fontId="3" fillId="0" borderId="18" xfId="8" applyNumberFormat="1" applyFont="1" applyFill="1" applyBorder="1" applyAlignment="1" applyProtection="1">
      <alignment horizontal="center" vertical="top" wrapText="1"/>
      <protection locked="0"/>
    </xf>
    <xf numFmtId="0" fontId="4" fillId="0" borderId="6" xfId="8" applyNumberFormat="1" applyFont="1" applyFill="1" applyBorder="1" applyAlignment="1" applyProtection="1">
      <alignment horizontal="center" vertical="top"/>
      <protection hidden="1"/>
    </xf>
    <xf numFmtId="0" fontId="13" fillId="0" borderId="0" xfId="8" applyNumberFormat="1" applyFont="1" applyFill="1" applyBorder="1" applyAlignment="1">
      <alignment vertical="top" wrapText="1"/>
    </xf>
    <xf numFmtId="0" fontId="3" fillId="0" borderId="6" xfId="8" applyNumberFormat="1" applyFont="1" applyFill="1" applyBorder="1" applyAlignment="1">
      <alignment horizontal="left" vertical="top"/>
    </xf>
    <xf numFmtId="0" fontId="3" fillId="0" borderId="0" xfId="8" applyNumberFormat="1" applyFont="1" applyFill="1" applyBorder="1" applyAlignment="1">
      <alignment horizontal="left" vertical="top" wrapText="1"/>
    </xf>
    <xf numFmtId="0" fontId="4" fillId="0" borderId="7" xfId="8" applyNumberFormat="1" applyFont="1" applyFill="1" applyBorder="1" applyAlignment="1">
      <alignment vertical="top"/>
    </xf>
    <xf numFmtId="0" fontId="4" fillId="0" borderId="2" xfId="8" applyNumberFormat="1" applyFont="1" applyFill="1" applyBorder="1" applyAlignment="1">
      <alignment vertical="top" wrapText="1"/>
    </xf>
    <xf numFmtId="4" fontId="4" fillId="0" borderId="22" xfId="8" applyNumberFormat="1" applyFont="1" applyFill="1" applyBorder="1" applyAlignment="1">
      <alignment vertical="top" wrapText="1"/>
    </xf>
    <xf numFmtId="0" fontId="4" fillId="0" borderId="0" xfId="8" applyFont="1" applyFill="1" applyBorder="1" applyProtection="1">
      <protection locked="0"/>
    </xf>
    <xf numFmtId="0" fontId="3" fillId="2" borderId="12" xfId="8" applyFont="1" applyFill="1" applyBorder="1" applyAlignment="1">
      <alignment horizontal="center" vertical="center" wrapText="1"/>
    </xf>
    <xf numFmtId="0" fontId="3" fillId="0" borderId="6" xfId="8" applyFont="1" applyFill="1" applyBorder="1" applyProtection="1">
      <protection locked="0"/>
    </xf>
    <xf numFmtId="0" fontId="4" fillId="0" borderId="1" xfId="8" applyFont="1" applyFill="1" applyBorder="1" applyProtection="1">
      <protection locked="0"/>
    </xf>
    <xf numFmtId="0" fontId="4" fillId="0" borderId="6" xfId="8" applyFont="1" applyFill="1" applyBorder="1" applyAlignment="1" applyProtection="1">
      <alignment horizontal="left"/>
      <protection locked="0"/>
    </xf>
    <xf numFmtId="0" fontId="4" fillId="0" borderId="1" xfId="8" applyFont="1" applyFill="1" applyBorder="1" applyAlignment="1" applyProtection="1">
      <alignment horizontal="center"/>
      <protection locked="0"/>
    </xf>
    <xf numFmtId="0" fontId="9" fillId="0" borderId="6" xfId="8" applyFont="1" applyFill="1" applyBorder="1" applyAlignment="1" applyProtection="1">
      <alignment horizontal="left"/>
      <protection locked="0"/>
    </xf>
    <xf numFmtId="0" fontId="14" fillId="0" borderId="0" xfId="0" applyFont="1" applyAlignment="1">
      <alignment vertical="center"/>
    </xf>
    <xf numFmtId="0" fontId="10" fillId="0" borderId="0" xfId="8" applyFont="1" applyFill="1" applyBorder="1" applyProtection="1">
      <protection locked="0"/>
    </xf>
    <xf numFmtId="0" fontId="14" fillId="0" borderId="0" xfId="0" applyFont="1"/>
    <xf numFmtId="0" fontId="4" fillId="0" borderId="6" xfId="8" applyFont="1" applyFill="1" applyBorder="1" applyProtection="1">
      <protection locked="0"/>
    </xf>
    <xf numFmtId="0" fontId="9" fillId="0" borderId="6" xfId="8" applyFont="1" applyFill="1" applyBorder="1" applyProtection="1">
      <protection locked="0"/>
    </xf>
    <xf numFmtId="0" fontId="4" fillId="0" borderId="1" xfId="8" applyFont="1" applyFill="1" applyBorder="1" applyAlignment="1" applyProtection="1">
      <alignment horizontal="justify"/>
      <protection locked="0"/>
    </xf>
    <xf numFmtId="0" fontId="4" fillId="0" borderId="1" xfId="8" applyFont="1" applyFill="1" applyBorder="1" applyAlignment="1" applyProtection="1">
      <alignment horizontal="justify" vertical="justify" wrapText="1"/>
      <protection locked="0"/>
    </xf>
    <xf numFmtId="0" fontId="4" fillId="0" borderId="0" xfId="8" applyFont="1" applyFill="1" applyBorder="1" applyAlignment="1" applyProtection="1">
      <alignment wrapText="1"/>
      <protection locked="0"/>
    </xf>
    <xf numFmtId="0" fontId="4" fillId="0" borderId="7" xfId="8" applyFont="1" applyFill="1" applyBorder="1" applyProtection="1">
      <protection locked="0"/>
    </xf>
    <xf numFmtId="0" fontId="4" fillId="0" borderId="10" xfId="8" applyFont="1" applyFill="1" applyBorder="1" applyProtection="1">
      <protection locked="0"/>
    </xf>
    <xf numFmtId="0" fontId="4" fillId="0" borderId="0" xfId="8" applyFont="1" applyBorder="1" applyAlignment="1" applyProtection="1">
      <alignment vertical="top"/>
      <protection locked="0"/>
    </xf>
    <xf numFmtId="0" fontId="4" fillId="0" borderId="0" xfId="8" applyFont="1" applyBorder="1" applyAlignment="1" applyProtection="1">
      <alignment vertical="top" wrapText="1"/>
      <protection locked="0"/>
    </xf>
    <xf numFmtId="0" fontId="4" fillId="0" borderId="0" xfId="8" applyFont="1" applyBorder="1" applyAlignment="1" applyProtection="1">
      <alignment horizontal="left" vertical="top" wrapText="1"/>
      <protection locked="0"/>
    </xf>
    <xf numFmtId="0" fontId="13" fillId="0" borderId="0" xfId="8" applyFont="1" applyBorder="1" applyAlignment="1" applyProtection="1">
      <alignment vertical="top" wrapText="1"/>
      <protection locked="0"/>
    </xf>
    <xf numFmtId="0" fontId="4" fillId="0" borderId="0" xfId="8" applyFont="1" applyFill="1" applyBorder="1"/>
    <xf numFmtId="0" fontId="4" fillId="0" borderId="0" xfId="8" applyFont="1" applyAlignment="1" applyProtection="1">
      <alignment vertical="top" wrapText="1"/>
      <protection locked="0"/>
    </xf>
    <xf numFmtId="0" fontId="4" fillId="0" borderId="0" xfId="8" applyFont="1" applyFill="1" applyAlignment="1" applyProtection="1">
      <alignment vertical="top" wrapText="1"/>
      <protection locked="0"/>
    </xf>
    <xf numFmtId="0" fontId="16" fillId="4" borderId="0" xfId="21" applyNumberFormat="1" applyFont="1" applyFill="1" applyBorder="1" applyAlignment="1">
      <alignment vertical="center"/>
    </xf>
    <xf numFmtId="0" fontId="17" fillId="4" borderId="0" xfId="21" applyNumberFormat="1" applyFont="1" applyFill="1" applyBorder="1" applyAlignment="1">
      <alignment horizontal="right" vertical="center"/>
    </xf>
    <xf numFmtId="0" fontId="3" fillId="4" borderId="0" xfId="21" applyNumberFormat="1" applyFont="1" applyFill="1" applyBorder="1" applyAlignment="1">
      <alignment horizontal="left" vertical="center"/>
    </xf>
    <xf numFmtId="0" fontId="4" fillId="0" borderId="0" xfId="22" applyNumberFormat="1" applyFont="1" applyFill="1" applyBorder="1" applyProtection="1">
      <protection locked="0"/>
    </xf>
    <xf numFmtId="0" fontId="17" fillId="4" borderId="0" xfId="21" applyNumberFormat="1" applyFont="1" applyFill="1" applyBorder="1" applyAlignment="1">
      <alignment vertical="center"/>
    </xf>
    <xf numFmtId="0" fontId="3" fillId="4" borderId="0" xfId="21" applyNumberFormat="1" applyFont="1" applyFill="1" applyBorder="1" applyAlignment="1">
      <alignment vertical="center"/>
    </xf>
    <xf numFmtId="0" fontId="3" fillId="2" borderId="23" xfId="22" applyNumberFormat="1" applyFont="1" applyFill="1" applyBorder="1" applyAlignment="1" applyProtection="1">
      <alignment horizontal="center" vertical="center" wrapText="1"/>
      <protection locked="0"/>
    </xf>
    <xf numFmtId="0" fontId="3" fillId="2" borderId="24" xfId="22" applyNumberFormat="1" applyFont="1" applyFill="1" applyBorder="1" applyAlignment="1" applyProtection="1">
      <alignment horizontal="center" vertical="center"/>
      <protection locked="0"/>
    </xf>
    <xf numFmtId="0" fontId="3" fillId="0" borderId="25" xfId="22" applyNumberFormat="1" applyFont="1" applyFill="1" applyBorder="1" applyAlignment="1" applyProtection="1">
      <alignment horizontal="center"/>
      <protection locked="0"/>
    </xf>
    <xf numFmtId="0" fontId="4" fillId="0" borderId="26" xfId="22" applyNumberFormat="1" applyFont="1" applyFill="1" applyBorder="1" applyProtection="1">
      <protection locked="0"/>
    </xf>
    <xf numFmtId="0" fontId="3" fillId="0" borderId="27" xfId="22" applyNumberFormat="1" applyFont="1" applyFill="1" applyBorder="1" applyAlignment="1" applyProtection="1">
      <alignment horizontal="center"/>
      <protection locked="0"/>
    </xf>
    <xf numFmtId="0" fontId="3" fillId="0" borderId="28" xfId="22" applyNumberFormat="1" applyFont="1" applyFill="1" applyBorder="1" applyAlignment="1" applyProtection="1">
      <alignment horizontal="center"/>
      <protection locked="0"/>
    </xf>
    <xf numFmtId="0" fontId="3" fillId="0" borderId="28" xfId="22" applyNumberFormat="1" applyFont="1" applyFill="1" applyBorder="1" applyAlignment="1" applyProtection="1">
      <alignment horizontal="left" indent="1"/>
      <protection locked="0"/>
    </xf>
    <xf numFmtId="0" fontId="19" fillId="0" borderId="27" xfId="23" applyNumberFormat="1" applyFont="1" applyFill="1" applyBorder="1" applyAlignment="1" applyProtection="1">
      <alignment horizontal="center"/>
      <protection locked="0"/>
    </xf>
    <xf numFmtId="0" fontId="19" fillId="0" borderId="28" xfId="23" applyNumberFormat="1" applyFont="1" applyFill="1" applyBorder="1" applyProtection="1">
      <protection locked="0"/>
    </xf>
    <xf numFmtId="0" fontId="4" fillId="0" borderId="28" xfId="22" applyNumberFormat="1" applyFont="1" applyFill="1" applyBorder="1" applyProtection="1">
      <protection locked="0"/>
    </xf>
    <xf numFmtId="0" fontId="3" fillId="0" borderId="29" xfId="22" applyNumberFormat="1" applyFont="1" applyFill="1" applyBorder="1" applyAlignment="1" applyProtection="1">
      <alignment horizontal="center"/>
      <protection locked="0"/>
    </xf>
    <xf numFmtId="0" fontId="4" fillId="0" borderId="30" xfId="22" applyNumberFormat="1" applyFont="1" applyFill="1" applyBorder="1" applyProtection="1">
      <protection locked="0"/>
    </xf>
    <xf numFmtId="1" fontId="3" fillId="4" borderId="0" xfId="21" applyNumberFormat="1" applyFont="1" applyFill="1" applyBorder="1" applyAlignment="1">
      <alignment horizontal="left" vertical="center"/>
    </xf>
    <xf numFmtId="0" fontId="20" fillId="0" borderId="0" xfId="21" applyNumberFormat="1" applyFont="1" applyFill="1" applyBorder="1" applyAlignment="1">
      <alignment vertical="center"/>
    </xf>
    <xf numFmtId="0" fontId="16" fillId="5" borderId="0" xfId="21" applyNumberFormat="1" applyFont="1" applyFill="1" applyBorder="1" applyAlignment="1">
      <alignment horizontal="center" vertical="center"/>
    </xf>
    <xf numFmtId="0" fontId="16" fillId="5" borderId="0" xfId="21" applyNumberFormat="1" applyFont="1" applyFill="1" applyBorder="1"/>
    <xf numFmtId="0" fontId="20" fillId="0" borderId="0" xfId="21" applyNumberFormat="1" applyFont="1" applyFill="1" applyBorder="1"/>
    <xf numFmtId="0" fontId="21" fillId="6" borderId="0" xfId="21" applyNumberFormat="1" applyFont="1" applyFill="1" applyBorder="1"/>
    <xf numFmtId="0" fontId="20" fillId="0" borderId="0" xfId="21" applyNumberFormat="1" applyFont="1" applyFill="1" applyBorder="1" applyAlignment="1">
      <alignment horizontal="center"/>
    </xf>
    <xf numFmtId="4" fontId="20" fillId="0" borderId="0" xfId="21" applyNumberFormat="1" applyFont="1" applyFill="1" applyBorder="1"/>
    <xf numFmtId="1" fontId="21" fillId="6" borderId="0" xfId="21" applyNumberFormat="1" applyFont="1" applyFill="1" applyBorder="1"/>
    <xf numFmtId="0" fontId="21" fillId="7" borderId="0" xfId="21" applyNumberFormat="1" applyFont="1" applyFill="1" applyBorder="1"/>
    <xf numFmtId="0" fontId="4" fillId="0" borderId="0" xfId="8" applyFont="1" applyAlignment="1" applyProtection="1">
      <alignment vertical="top"/>
    </xf>
    <xf numFmtId="0" fontId="4" fillId="0" borderId="0" xfId="8" applyFont="1" applyAlignment="1">
      <alignment vertical="top" wrapText="1"/>
    </xf>
    <xf numFmtId="4" fontId="4" fillId="0" borderId="0" xfId="8" applyNumberFormat="1" applyFont="1" applyAlignment="1" applyProtection="1">
      <alignment vertical="top"/>
      <protection locked="0"/>
    </xf>
    <xf numFmtId="0" fontId="20" fillId="0" borderId="0" xfId="24" applyNumberFormat="1" applyFont="1" applyFill="1" applyBorder="1"/>
    <xf numFmtId="0" fontId="20" fillId="0" borderId="0" xfId="21" applyFont="1"/>
    <xf numFmtId="0" fontId="20" fillId="0" borderId="0" xfId="21" applyNumberFormat="1" applyFont="1" applyFill="1" applyBorder="1" applyAlignment="1">
      <alignment horizontal="center" vertical="center"/>
    </xf>
    <xf numFmtId="0" fontId="16" fillId="5" borderId="0" xfId="25" applyNumberFormat="1" applyFont="1" applyFill="1" applyBorder="1"/>
    <xf numFmtId="0" fontId="21" fillId="6" borderId="0" xfId="25" applyNumberFormat="1" applyFont="1" applyFill="1" applyBorder="1"/>
    <xf numFmtId="0" fontId="4" fillId="0" borderId="0" xfId="25" applyNumberFormat="1" applyFont="1" applyFill="1" applyBorder="1" applyAlignment="1">
      <alignment horizontal="center" vertical="center"/>
    </xf>
    <xf numFmtId="0" fontId="4" fillId="0" borderId="0" xfId="25" applyNumberFormat="1" applyFont="1" applyFill="1" applyBorder="1"/>
    <xf numFmtId="0" fontId="20" fillId="0" borderId="0" xfId="25" applyNumberFormat="1" applyFont="1" applyFill="1" applyBorder="1"/>
    <xf numFmtId="0" fontId="4" fillId="0" borderId="0" xfId="25" applyNumberFormat="1" applyFont="1" applyFill="1" applyBorder="1" applyAlignment="1">
      <alignment wrapText="1"/>
    </xf>
    <xf numFmtId="4" fontId="4" fillId="0" borderId="0" xfId="25" applyNumberFormat="1" applyFont="1" applyFill="1" applyBorder="1"/>
    <xf numFmtId="0" fontId="4" fillId="0" borderId="0" xfId="25" applyNumberFormat="1" applyFont="1" applyFill="1" applyBorder="1" applyAlignment="1">
      <alignment horizontal="center"/>
    </xf>
    <xf numFmtId="0" fontId="21" fillId="6" borderId="0" xfId="25" applyNumberFormat="1" applyFont="1" applyFill="1" applyBorder="1" applyAlignment="1">
      <alignment horizontal="center"/>
    </xf>
    <xf numFmtId="9" fontId="20" fillId="0" borderId="0" xfId="21" applyNumberFormat="1" applyFont="1" applyFill="1" applyBorder="1"/>
    <xf numFmtId="0" fontId="4" fillId="0" borderId="0" xfId="8" applyFont="1" applyBorder="1" applyAlignment="1" applyProtection="1">
      <alignment horizontal="left" vertical="top"/>
      <protection locked="0"/>
    </xf>
    <xf numFmtId="0" fontId="17" fillId="4" borderId="0" xfId="24" applyNumberFormat="1" applyFont="1" applyFill="1" applyBorder="1" applyAlignment="1">
      <alignment horizontal="right" vertical="center"/>
    </xf>
    <xf numFmtId="0" fontId="3" fillId="4" borderId="0" xfId="24" applyNumberFormat="1" applyFont="1" applyFill="1" applyBorder="1" applyAlignment="1">
      <alignment horizontal="left" vertical="center"/>
    </xf>
    <xf numFmtId="0" fontId="16" fillId="5" borderId="0" xfId="24" applyNumberFormat="1" applyFont="1" applyFill="1" applyBorder="1" applyAlignment="1">
      <alignment horizontal="center" vertical="center"/>
    </xf>
    <xf numFmtId="0" fontId="16" fillId="5" borderId="0" xfId="24" applyNumberFormat="1" applyFont="1" applyFill="1" applyBorder="1"/>
    <xf numFmtId="0" fontId="21" fillId="6" borderId="0" xfId="24" applyNumberFormat="1" applyFont="1" applyFill="1" applyBorder="1"/>
    <xf numFmtId="0" fontId="20" fillId="0" borderId="0" xfId="24" applyNumberFormat="1" applyFont="1" applyFill="1" applyBorder="1" applyAlignment="1">
      <alignment horizontal="center"/>
    </xf>
    <xf numFmtId="0" fontId="20" fillId="0" borderId="0" xfId="24" applyNumberFormat="1" applyFont="1" applyFill="1" applyBorder="1" applyAlignment="1">
      <alignment vertical="center"/>
    </xf>
    <xf numFmtId="4" fontId="20" fillId="0" borderId="0" xfId="24" applyNumberFormat="1" applyFont="1" applyFill="1" applyBorder="1"/>
    <xf numFmtId="0" fontId="9" fillId="0" borderId="0" xfId="26" applyNumberFormat="1" applyFont="1" applyFill="1" applyBorder="1" applyAlignment="1">
      <alignment vertical="center"/>
    </xf>
    <xf numFmtId="0" fontId="22" fillId="0" borderId="0" xfId="26" applyNumberFormat="1" applyFont="1" applyFill="1" applyBorder="1"/>
    <xf numFmtId="0" fontId="17" fillId="8" borderId="3" xfId="26" applyNumberFormat="1" applyFont="1" applyFill="1" applyBorder="1" applyAlignment="1">
      <alignment vertical="center"/>
    </xf>
    <xf numFmtId="4" fontId="17" fillId="8" borderId="12" xfId="26" applyNumberFormat="1" applyFont="1" applyFill="1" applyBorder="1" applyAlignment="1">
      <alignment horizontal="right" vertical="center" wrapText="1" indent="1"/>
    </xf>
    <xf numFmtId="0" fontId="9" fillId="0" borderId="0" xfId="26" applyNumberFormat="1" applyFont="1" applyFill="1" applyBorder="1"/>
    <xf numFmtId="4" fontId="9" fillId="0" borderId="0" xfId="26" applyNumberFormat="1" applyFont="1" applyFill="1" applyBorder="1"/>
    <xf numFmtId="0" fontId="17" fillId="0" borderId="4" xfId="26" applyNumberFormat="1" applyFont="1" applyFill="1" applyBorder="1" applyAlignment="1">
      <alignment vertical="center"/>
    </xf>
    <xf numFmtId="0" fontId="17" fillId="0" borderId="4" xfId="26" applyNumberFormat="1" applyFont="1" applyFill="1" applyBorder="1" applyAlignment="1">
      <alignment horizontal="right" vertical="center"/>
    </xf>
    <xf numFmtId="0" fontId="17" fillId="0" borderId="3" xfId="26" applyNumberFormat="1" applyFont="1" applyFill="1" applyBorder="1" applyAlignment="1">
      <alignment vertical="center"/>
    </xf>
    <xf numFmtId="4" fontId="17" fillId="0" borderId="12" xfId="26" applyNumberFormat="1" applyFont="1" applyFill="1" applyBorder="1" applyAlignment="1">
      <alignment horizontal="right" vertical="center" wrapText="1" indent="1"/>
    </xf>
    <xf numFmtId="0" fontId="4" fillId="0" borderId="3" xfId="26" applyNumberFormat="1" applyFont="1" applyFill="1" applyBorder="1" applyAlignment="1">
      <alignment vertical="center"/>
    </xf>
    <xf numFmtId="0" fontId="4" fillId="0" borderId="4" xfId="26" applyNumberFormat="1" applyFont="1" applyFill="1" applyBorder="1" applyAlignment="1">
      <alignment horizontal="left" vertical="center" indent="1"/>
    </xf>
    <xf numFmtId="4" fontId="20" fillId="0" borderId="12" xfId="26" applyNumberFormat="1" applyFont="1" applyFill="1" applyBorder="1" applyAlignment="1">
      <alignment horizontal="right" vertical="center" wrapText="1" indent="1"/>
    </xf>
    <xf numFmtId="0" fontId="9" fillId="0" borderId="3" xfId="26" applyNumberFormat="1" applyFont="1" applyFill="1" applyBorder="1"/>
    <xf numFmtId="0" fontId="20" fillId="0" borderId="5" xfId="26" applyNumberFormat="1" applyFont="1" applyFill="1" applyBorder="1" applyAlignment="1">
      <alignment horizontal="left" vertical="center" wrapText="1" indent="1"/>
    </xf>
    <xf numFmtId="4" fontId="20" fillId="0" borderId="12" xfId="21" applyNumberFormat="1" applyFont="1" applyFill="1" applyBorder="1"/>
    <xf numFmtId="0" fontId="20" fillId="0" borderId="3" xfId="26" applyNumberFormat="1" applyFont="1" applyFill="1" applyBorder="1" applyAlignment="1">
      <alignment horizontal="left" vertical="center"/>
    </xf>
    <xf numFmtId="0" fontId="20" fillId="0" borderId="4" xfId="26" applyNumberFormat="1" applyFont="1" applyFill="1" applyBorder="1" applyAlignment="1">
      <alignment horizontal="left" vertical="center" indent="1"/>
    </xf>
    <xf numFmtId="0" fontId="20" fillId="0" borderId="4" xfId="26" applyNumberFormat="1" applyFont="1" applyFill="1" applyBorder="1" applyAlignment="1">
      <alignment horizontal="left" vertical="center" wrapText="1"/>
    </xf>
    <xf numFmtId="4" fontId="20" fillId="0" borderId="4" xfId="26" applyNumberFormat="1" applyFont="1" applyFill="1" applyBorder="1" applyAlignment="1">
      <alignment horizontal="right" vertical="center" wrapText="1" indent="1"/>
    </xf>
    <xf numFmtId="0" fontId="4" fillId="0" borderId="3" xfId="26" applyNumberFormat="1" applyFont="1" applyFill="1" applyBorder="1" applyAlignment="1">
      <alignment horizontal="left" vertical="center"/>
    </xf>
    <xf numFmtId="0" fontId="4" fillId="0" borderId="3" xfId="26" applyNumberFormat="1" applyFont="1" applyFill="1" applyBorder="1" applyAlignment="1">
      <alignment horizontal="left"/>
    </xf>
    <xf numFmtId="0" fontId="20" fillId="0" borderId="4" xfId="26" applyNumberFormat="1" applyFont="1" applyFill="1" applyBorder="1" applyAlignment="1">
      <alignment horizontal="left" vertical="center"/>
    </xf>
    <xf numFmtId="4" fontId="20" fillId="0" borderId="11" xfId="26" applyNumberFormat="1" applyFont="1" applyFill="1" applyBorder="1" applyAlignment="1">
      <alignment horizontal="right" vertical="center" indent="1"/>
    </xf>
    <xf numFmtId="0" fontId="17" fillId="8" borderId="12" xfId="26" applyNumberFormat="1" applyFont="1" applyFill="1" applyBorder="1" applyAlignment="1">
      <alignment vertical="center"/>
    </xf>
    <xf numFmtId="43" fontId="9" fillId="0" borderId="0" xfId="26" applyNumberFormat="1" applyFont="1" applyFill="1" applyBorder="1"/>
    <xf numFmtId="0" fontId="9" fillId="0" borderId="0" xfId="26" applyNumberFormat="1" applyFont="1" applyFill="1" applyBorder="1" applyAlignment="1">
      <alignment horizontal="center" vertical="center"/>
    </xf>
    <xf numFmtId="0" fontId="17" fillId="8" borderId="7" xfId="26" applyNumberFormat="1" applyFont="1" applyFill="1" applyBorder="1" applyAlignment="1">
      <alignment vertical="center"/>
    </xf>
    <xf numFmtId="4" fontId="22" fillId="2" borderId="3" xfId="26" applyNumberFormat="1" applyFont="1" applyFill="1" applyBorder="1"/>
    <xf numFmtId="0" fontId="9" fillId="0" borderId="4" xfId="26" applyNumberFormat="1" applyFont="1" applyFill="1" applyBorder="1"/>
    <xf numFmtId="4" fontId="17" fillId="0" borderId="4" xfId="26" applyNumberFormat="1" applyFont="1" applyFill="1" applyBorder="1" applyAlignment="1">
      <alignment horizontal="right" vertical="center"/>
    </xf>
    <xf numFmtId="0" fontId="17" fillId="0" borderId="5" xfId="26" applyNumberFormat="1" applyFont="1" applyFill="1" applyBorder="1" applyAlignment="1">
      <alignment vertical="center"/>
    </xf>
    <xf numFmtId="4" fontId="3" fillId="0" borderId="12" xfId="26" applyNumberFormat="1" applyFont="1" applyFill="1" applyBorder="1" applyProtection="1"/>
    <xf numFmtId="49" fontId="3" fillId="0" borderId="3" xfId="26" applyNumberFormat="1" applyFont="1" applyFill="1" applyBorder="1" applyAlignment="1">
      <alignment vertical="center"/>
    </xf>
    <xf numFmtId="0" fontId="4" fillId="0" borderId="5" xfId="26" applyNumberFormat="1" applyFont="1" applyFill="1" applyBorder="1" applyAlignment="1">
      <alignment horizontal="left" vertical="center" indent="1"/>
    </xf>
    <xf numFmtId="4" fontId="4" fillId="0" borderId="12" xfId="26" applyNumberFormat="1" applyFont="1" applyFill="1" applyBorder="1" applyProtection="1"/>
    <xf numFmtId="49" fontId="4" fillId="0" borderId="3" xfId="26" applyNumberFormat="1" applyFont="1" applyFill="1" applyBorder="1"/>
    <xf numFmtId="0" fontId="4" fillId="0" borderId="5" xfId="26" applyNumberFormat="1" applyFont="1" applyFill="1" applyBorder="1" applyAlignment="1">
      <alignment horizontal="left" vertical="center" wrapText="1" indent="1"/>
    </xf>
    <xf numFmtId="0" fontId="4" fillId="0" borderId="4" xfId="26" applyNumberFormat="1" applyFont="1" applyFill="1" applyBorder="1" applyAlignment="1">
      <alignment horizontal="left" vertical="center" wrapText="1" indent="1"/>
    </xf>
    <xf numFmtId="0" fontId="4" fillId="0" borderId="4" xfId="26" applyNumberFormat="1" applyFont="1" applyFill="1" applyBorder="1"/>
    <xf numFmtId="0" fontId="4" fillId="0" borderId="4" xfId="26" applyNumberFormat="1" applyFont="1" applyFill="1" applyBorder="1" applyAlignment="1">
      <alignment vertical="center"/>
    </xf>
    <xf numFmtId="4" fontId="4" fillId="0" borderId="12" xfId="26" applyNumberFormat="1" applyFont="1" applyFill="1" applyBorder="1" applyAlignment="1">
      <alignment horizontal="right"/>
    </xf>
    <xf numFmtId="0" fontId="3" fillId="0" borderId="3" xfId="26" applyNumberFormat="1" applyFont="1" applyFill="1" applyBorder="1" applyAlignment="1">
      <alignment vertical="center"/>
    </xf>
    <xf numFmtId="0" fontId="3" fillId="0" borderId="4" xfId="26" applyNumberFormat="1" applyFont="1" applyFill="1" applyBorder="1" applyAlignment="1">
      <alignment vertical="center"/>
    </xf>
    <xf numFmtId="4" fontId="17" fillId="0" borderId="12" xfId="21" applyNumberFormat="1" applyFont="1" applyFill="1" applyBorder="1" applyAlignment="1">
      <alignment horizontal="right"/>
    </xf>
    <xf numFmtId="4" fontId="4" fillId="0" borderId="12" xfId="19" applyNumberFormat="1" applyFont="1" applyFill="1" applyBorder="1" applyAlignment="1" applyProtection="1">
      <alignment vertical="top"/>
      <protection locked="0"/>
    </xf>
    <xf numFmtId="4" fontId="20" fillId="0" borderId="12" xfId="21" applyNumberFormat="1" applyFont="1" applyFill="1" applyBorder="1" applyAlignment="1">
      <alignment horizontal="right"/>
    </xf>
    <xf numFmtId="0" fontId="20" fillId="0" borderId="4" xfId="26" applyNumberFormat="1" applyFont="1" applyFill="1" applyBorder="1" applyAlignment="1">
      <alignment vertical="center"/>
    </xf>
    <xf numFmtId="4" fontId="20" fillId="0" borderId="4" xfId="26" applyNumberFormat="1" applyFont="1" applyFill="1" applyBorder="1" applyAlignment="1">
      <alignment horizontal="right"/>
    </xf>
    <xf numFmtId="0" fontId="17" fillId="2" borderId="3" xfId="26" applyNumberFormat="1" applyFont="1" applyFill="1" applyBorder="1" applyAlignment="1">
      <alignment vertical="center"/>
    </xf>
    <xf numFmtId="4" fontId="3" fillId="8" borderId="12" xfId="26" applyNumberFormat="1" applyFont="1" applyFill="1" applyBorder="1" applyAlignment="1">
      <alignment horizontal="right"/>
    </xf>
    <xf numFmtId="168" fontId="12" fillId="3" borderId="0" xfId="26" applyNumberFormat="1" applyFont="1" applyFill="1" applyBorder="1" applyAlignment="1">
      <alignment horizontal="center" vertical="center"/>
    </xf>
    <xf numFmtId="0" fontId="21" fillId="6" borderId="0" xfId="24" applyFont="1" applyFill="1" applyAlignment="1">
      <alignment horizontal="center"/>
    </xf>
    <xf numFmtId="0" fontId="21" fillId="6" borderId="0" xfId="24" applyFont="1" applyFill="1"/>
    <xf numFmtId="0" fontId="17" fillId="0" borderId="12" xfId="24" applyFont="1" applyBorder="1" applyAlignment="1">
      <alignment horizontal="center"/>
    </xf>
    <xf numFmtId="0" fontId="17" fillId="0" borderId="12" xfId="24" applyFont="1" applyBorder="1"/>
    <xf numFmtId="4" fontId="17" fillId="0" borderId="12" xfId="24" applyNumberFormat="1" applyFont="1" applyBorder="1"/>
    <xf numFmtId="0" fontId="17" fillId="0" borderId="12" xfId="24" applyFont="1" applyFill="1" applyBorder="1"/>
    <xf numFmtId="0" fontId="17" fillId="0" borderId="0" xfId="24" applyFont="1"/>
    <xf numFmtId="0" fontId="17" fillId="0" borderId="3" xfId="24" applyFont="1" applyBorder="1"/>
    <xf numFmtId="0" fontId="23" fillId="3" borderId="31" xfId="26" applyNumberFormat="1" applyFont="1" applyFill="1" applyBorder="1" applyAlignment="1" applyProtection="1">
      <alignment horizontal="left" vertical="center" wrapText="1"/>
    </xf>
    <xf numFmtId="0" fontId="12" fillId="3" borderId="32" xfId="26" applyNumberFormat="1" applyFont="1" applyFill="1" applyBorder="1" applyAlignment="1" applyProtection="1">
      <alignment horizontal="left" vertical="center" wrapText="1"/>
    </xf>
    <xf numFmtId="0" fontId="12" fillId="3" borderId="12" xfId="26" applyNumberFormat="1" applyFont="1" applyFill="1" applyBorder="1" applyAlignment="1" applyProtection="1">
      <alignment horizontal="left" vertical="center" wrapText="1"/>
    </xf>
    <xf numFmtId="168" fontId="12" fillId="3" borderId="12" xfId="26" applyNumberFormat="1" applyFont="1" applyFill="1" applyBorder="1" applyAlignment="1" applyProtection="1">
      <alignment horizontal="center" vertical="center"/>
    </xf>
    <xf numFmtId="168" fontId="12" fillId="3" borderId="33" xfId="26" applyNumberFormat="1" applyFont="1" applyFill="1" applyBorder="1" applyAlignment="1" applyProtection="1">
      <alignment horizontal="center" vertical="center"/>
    </xf>
    <xf numFmtId="0" fontId="23" fillId="3" borderId="12" xfId="26" applyNumberFormat="1" applyFont="1" applyFill="1" applyBorder="1" applyAlignment="1" applyProtection="1">
      <alignment horizontal="left" vertical="center" wrapText="1"/>
    </xf>
    <xf numFmtId="0" fontId="24" fillId="0" borderId="22" xfId="19" applyNumberFormat="1" applyFont="1" applyBorder="1" applyAlignment="1">
      <alignment horizontal="center" vertical="center"/>
    </xf>
    <xf numFmtId="0" fontId="24" fillId="0" borderId="22" xfId="26" applyFont="1" applyBorder="1" applyAlignment="1">
      <alignment vertical="center"/>
    </xf>
    <xf numFmtId="168" fontId="25" fillId="3" borderId="33" xfId="26" applyNumberFormat="1" applyFont="1" applyFill="1" applyBorder="1" applyAlignment="1" applyProtection="1">
      <alignment horizontal="center" vertical="center"/>
    </xf>
    <xf numFmtId="0" fontId="12" fillId="3" borderId="33" xfId="26" applyNumberFormat="1" applyFont="1" applyFill="1" applyBorder="1" applyAlignment="1" applyProtection="1">
      <alignment horizontal="left" vertical="center" wrapText="1"/>
    </xf>
    <xf numFmtId="0" fontId="24" fillId="0" borderId="12" xfId="19" applyNumberFormat="1" applyFont="1" applyBorder="1" applyAlignment="1">
      <alignment horizontal="center" vertical="center"/>
    </xf>
    <xf numFmtId="0" fontId="24" fillId="0" borderId="12" xfId="26" applyFont="1" applyBorder="1" applyAlignment="1">
      <alignment vertical="center"/>
    </xf>
    <xf numFmtId="0" fontId="24" fillId="0" borderId="12" xfId="19" quotePrefix="1" applyNumberFormat="1" applyFont="1" applyBorder="1" applyAlignment="1">
      <alignment horizontal="center" vertical="center"/>
    </xf>
    <xf numFmtId="0" fontId="24" fillId="0" borderId="12" xfId="19" quotePrefix="1" applyNumberFormat="1" applyFont="1" applyFill="1" applyBorder="1" applyAlignment="1">
      <alignment horizontal="center" vertical="center"/>
    </xf>
    <xf numFmtId="0" fontId="24" fillId="0" borderId="12" xfId="26" applyFont="1" applyFill="1" applyBorder="1" applyAlignment="1">
      <alignment vertical="center"/>
    </xf>
    <xf numFmtId="0" fontId="25" fillId="3" borderId="33" xfId="26" applyNumberFormat="1" applyFont="1" applyFill="1" applyBorder="1" applyAlignment="1" applyProtection="1">
      <alignment horizontal="center" vertical="center" wrapText="1"/>
    </xf>
    <xf numFmtId="0" fontId="25" fillId="3" borderId="33" xfId="26" applyNumberFormat="1" applyFont="1" applyFill="1" applyBorder="1" applyAlignment="1" applyProtection="1">
      <alignment horizontal="left" vertical="center" wrapText="1"/>
    </xf>
    <xf numFmtId="0" fontId="25" fillId="3" borderId="0" xfId="26" applyNumberFormat="1" applyFont="1" applyFill="1" applyBorder="1" applyAlignment="1" applyProtection="1">
      <alignment horizontal="center" vertical="center" wrapText="1"/>
    </xf>
    <xf numFmtId="0" fontId="25" fillId="3" borderId="0" xfId="26" applyNumberFormat="1" applyFont="1" applyFill="1" applyBorder="1" applyAlignment="1" applyProtection="1">
      <alignment horizontal="left" vertical="center" wrapText="1"/>
    </xf>
    <xf numFmtId="168" fontId="25" fillId="3" borderId="0" xfId="26" applyNumberFormat="1" applyFont="1" applyFill="1" applyBorder="1" applyAlignment="1" applyProtection="1">
      <alignment horizontal="center" vertical="center"/>
    </xf>
    <xf numFmtId="0" fontId="20" fillId="0" borderId="0" xfId="24" applyFont="1"/>
    <xf numFmtId="4" fontId="20" fillId="0" borderId="0" xfId="24" applyNumberFormat="1" applyFont="1" applyFill="1"/>
    <xf numFmtId="168" fontId="12" fillId="3" borderId="0" xfId="26" applyNumberFormat="1" applyFont="1" applyFill="1" applyBorder="1" applyAlignment="1" applyProtection="1">
      <alignment horizontal="center" vertical="center"/>
    </xf>
    <xf numFmtId="0" fontId="24" fillId="0" borderId="0" xfId="26" applyFont="1" applyFill="1" applyBorder="1" applyAlignment="1">
      <alignment vertical="center"/>
    </xf>
    <xf numFmtId="4" fontId="24" fillId="0" borderId="0" xfId="27" applyNumberFormat="1" applyFont="1" applyAlignment="1">
      <alignment horizontal="right" vertical="center"/>
    </xf>
    <xf numFmtId="0" fontId="21" fillId="6" borderId="0" xfId="24" applyNumberFormat="1" applyFont="1" applyFill="1" applyBorder="1" applyAlignment="1">
      <alignment horizontal="center"/>
    </xf>
    <xf numFmtId="0" fontId="17" fillId="0" borderId="0" xfId="24" applyNumberFormat="1" applyFont="1" applyFill="1" applyBorder="1" applyAlignment="1">
      <alignment horizontal="center"/>
    </xf>
    <xf numFmtId="0" fontId="17" fillId="0" borderId="0" xfId="24" applyNumberFormat="1" applyFont="1" applyFill="1" applyBorder="1"/>
    <xf numFmtId="0" fontId="17" fillId="0" borderId="12" xfId="24" applyFont="1" applyFill="1" applyBorder="1" applyAlignment="1">
      <alignment horizontal="center"/>
    </xf>
    <xf numFmtId="168" fontId="23" fillId="0" borderId="3" xfId="26" applyNumberFormat="1" applyFont="1" applyFill="1" applyBorder="1" applyAlignment="1" applyProtection="1">
      <alignment horizontal="center" vertical="center"/>
    </xf>
    <xf numFmtId="0" fontId="17" fillId="0" borderId="6" xfId="24" applyFont="1" applyFill="1" applyBorder="1"/>
    <xf numFmtId="0" fontId="20" fillId="0" borderId="12" xfId="24" applyFont="1" applyBorder="1" applyAlignment="1">
      <alignment horizontal="center"/>
    </xf>
    <xf numFmtId="0" fontId="20" fillId="0" borderId="12" xfId="24" applyFont="1" applyBorder="1"/>
    <xf numFmtId="4" fontId="20" fillId="0" borderId="6" xfId="24" applyNumberFormat="1" applyFont="1" applyFill="1" applyBorder="1"/>
    <xf numFmtId="4" fontId="4" fillId="0" borderId="12" xfId="8" applyNumberFormat="1" applyFont="1" applyFill="1" applyBorder="1" applyAlignment="1">
      <alignment horizontal="right" vertical="center" wrapText="1"/>
    </xf>
    <xf numFmtId="168" fontId="20" fillId="0" borderId="0" xfId="24" applyNumberFormat="1" applyFont="1" applyFill="1" applyBorder="1"/>
    <xf numFmtId="4" fontId="4" fillId="0" borderId="6" xfId="24" applyNumberFormat="1" applyFont="1" applyFill="1" applyBorder="1"/>
    <xf numFmtId="43" fontId="4" fillId="0" borderId="0" xfId="28" applyFont="1" applyFill="1" applyBorder="1"/>
    <xf numFmtId="4" fontId="9" fillId="0" borderId="34" xfId="8" applyNumberFormat="1" applyFont="1" applyFill="1" applyBorder="1" applyAlignment="1">
      <alignment horizontal="right" vertical="center"/>
    </xf>
    <xf numFmtId="168" fontId="12" fillId="0" borderId="33" xfId="26" applyNumberFormat="1" applyFont="1" applyFill="1" applyBorder="1" applyAlignment="1" applyProtection="1">
      <alignment horizontal="center" vertical="center"/>
    </xf>
    <xf numFmtId="0" fontId="4" fillId="0" borderId="0" xfId="8" applyFont="1" applyAlignment="1" applyProtection="1">
      <alignment horizontal="left" vertical="top" wrapText="1"/>
      <protection locked="0"/>
    </xf>
    <xf numFmtId="0" fontId="9" fillId="0" borderId="0" xfId="27" applyFont="1" applyAlignment="1" applyProtection="1">
      <alignment vertical="top"/>
      <protection locked="0"/>
    </xf>
    <xf numFmtId="0" fontId="9" fillId="0" borderId="0" xfId="27" applyFont="1" applyFill="1" applyBorder="1" applyAlignment="1" applyProtection="1">
      <alignment vertical="top"/>
      <protection locked="0"/>
    </xf>
    <xf numFmtId="0" fontId="20" fillId="0" borderId="0" xfId="29" applyFont="1"/>
    <xf numFmtId="0" fontId="0" fillId="0" borderId="0" xfId="27" applyFont="1" applyAlignment="1" applyProtection="1">
      <alignment horizontal="left" vertical="top" wrapText="1"/>
      <protection locked="0"/>
    </xf>
    <xf numFmtId="0" fontId="0" fillId="0" borderId="0" xfId="27" applyFont="1" applyAlignment="1" applyProtection="1">
      <alignment vertical="top"/>
      <protection locked="0"/>
    </xf>
    <xf numFmtId="0" fontId="30" fillId="0" borderId="0" xfId="27" quotePrefix="1" applyFont="1" applyFill="1" applyBorder="1" applyAlignment="1" applyProtection="1">
      <alignment horizontal="left" vertical="top" wrapText="1"/>
      <protection locked="0"/>
    </xf>
    <xf numFmtId="0" fontId="30" fillId="0" borderId="0" xfId="27" quotePrefix="1" applyFont="1" applyFill="1" applyBorder="1" applyAlignment="1" applyProtection="1">
      <alignment vertical="top"/>
      <protection locked="0"/>
    </xf>
    <xf numFmtId="4" fontId="4" fillId="0" borderId="21" xfId="27" applyNumberFormat="1" applyFont="1" applyBorder="1" applyAlignment="1" applyProtection="1">
      <alignment vertical="top"/>
      <protection locked="0"/>
    </xf>
    <xf numFmtId="4" fontId="3" fillId="0" borderId="21" xfId="27" applyNumberFormat="1" applyFont="1" applyBorder="1" applyAlignment="1" applyProtection="1">
      <alignment vertical="top"/>
      <protection locked="0"/>
    </xf>
    <xf numFmtId="0" fontId="4" fillId="0" borderId="21" xfId="27" applyFont="1" applyBorder="1" applyAlignment="1" applyProtection="1">
      <alignment vertical="top"/>
      <protection locked="0"/>
    </xf>
    <xf numFmtId="4" fontId="4" fillId="0" borderId="12" xfId="27" applyNumberFormat="1" applyFont="1" applyBorder="1" applyAlignment="1" applyProtection="1">
      <alignment vertical="top"/>
      <protection locked="0"/>
    </xf>
    <xf numFmtId="0" fontId="3" fillId="0" borderId="4" xfId="27" applyFont="1" applyBorder="1" applyAlignment="1">
      <alignment horizontal="center" vertical="top" wrapText="1"/>
    </xf>
    <xf numFmtId="4" fontId="3" fillId="0" borderId="18" xfId="27" applyNumberFormat="1" applyFont="1" applyBorder="1" applyAlignment="1" applyProtection="1">
      <alignment vertical="top"/>
      <protection locked="0"/>
    </xf>
    <xf numFmtId="0" fontId="4" fillId="0" borderId="0" xfId="27" applyFont="1" applyAlignment="1">
      <alignment horizontal="left" vertical="top" wrapText="1" indent="1"/>
    </xf>
    <xf numFmtId="0" fontId="3" fillId="0" borderId="6" xfId="27" applyFont="1" applyBorder="1" applyAlignment="1">
      <alignment vertical="top"/>
    </xf>
    <xf numFmtId="4" fontId="4" fillId="0" borderId="18" xfId="27" applyNumberFormat="1" applyFont="1" applyBorder="1" applyAlignment="1" applyProtection="1">
      <alignment vertical="top"/>
      <protection locked="0"/>
    </xf>
    <xf numFmtId="0" fontId="4" fillId="0" borderId="0" xfId="27" applyFont="1" applyAlignment="1">
      <alignment horizontal="left" vertical="top" wrapText="1"/>
    </xf>
    <xf numFmtId="0" fontId="3" fillId="0" borderId="6" xfId="27" applyFont="1" applyBorder="1" applyAlignment="1">
      <alignment horizontal="left" vertical="top" wrapText="1"/>
    </xf>
    <xf numFmtId="0" fontId="3" fillId="0" borderId="6" xfId="27" applyFont="1" applyBorder="1" applyAlignment="1">
      <alignment horizontal="left" vertical="top"/>
    </xf>
    <xf numFmtId="0" fontId="3" fillId="2" borderId="12" xfId="27" quotePrefix="1" applyFont="1" applyFill="1" applyBorder="1" applyAlignment="1">
      <alignment horizontal="center" vertical="center" wrapText="1"/>
    </xf>
    <xf numFmtId="0" fontId="3" fillId="2" borderId="5" xfId="27" quotePrefix="1" applyFont="1" applyFill="1" applyBorder="1" applyAlignment="1">
      <alignment horizontal="center" vertical="center" wrapText="1"/>
    </xf>
    <xf numFmtId="0" fontId="3" fillId="2" borderId="22" xfId="27" applyFont="1" applyFill="1" applyBorder="1" applyAlignment="1">
      <alignment horizontal="center" vertical="center" wrapText="1"/>
    </xf>
    <xf numFmtId="0" fontId="3" fillId="2" borderId="3" xfId="27" applyFont="1" applyFill="1" applyBorder="1" applyAlignment="1">
      <alignment horizontal="center" vertical="center" wrapText="1"/>
    </xf>
    <xf numFmtId="0" fontId="3" fillId="2" borderId="12" xfId="27" applyFont="1" applyFill="1" applyBorder="1" applyAlignment="1">
      <alignment horizontal="center" vertical="center" wrapText="1"/>
    </xf>
    <xf numFmtId="0" fontId="3" fillId="2" borderId="5" xfId="27" applyFont="1" applyFill="1" applyBorder="1" applyAlignment="1">
      <alignment horizontal="center" vertical="center" wrapText="1"/>
    </xf>
    <xf numFmtId="0" fontId="3" fillId="2" borderId="18" xfId="27" applyFont="1" applyFill="1" applyBorder="1" applyAlignment="1">
      <alignment horizontal="center" vertical="center" wrapText="1"/>
    </xf>
    <xf numFmtId="0" fontId="4" fillId="0" borderId="0" xfId="27" applyFont="1" applyBorder="1" applyAlignment="1" applyProtection="1">
      <alignment vertical="top" wrapText="1"/>
      <protection locked="0"/>
    </xf>
    <xf numFmtId="4" fontId="3" fillId="0" borderId="11" xfId="27" applyNumberFormat="1" applyFont="1" applyBorder="1" applyAlignment="1" applyProtection="1">
      <alignment vertical="top"/>
      <protection locked="0"/>
    </xf>
    <xf numFmtId="4" fontId="3" fillId="0" borderId="8" xfId="27" applyNumberFormat="1" applyFont="1" applyBorder="1" applyAlignment="1" applyProtection="1">
      <alignment vertical="top"/>
      <protection locked="0"/>
    </xf>
    <xf numFmtId="4" fontId="4" fillId="0" borderId="9" xfId="27" applyNumberFormat="1" applyFont="1" applyBorder="1" applyAlignment="1" applyProtection="1">
      <alignment vertical="top"/>
      <protection locked="0"/>
    </xf>
    <xf numFmtId="4" fontId="4" fillId="0" borderId="11" xfId="27" applyNumberFormat="1" applyFont="1" applyBorder="1" applyAlignment="1" applyProtection="1">
      <alignment vertical="top"/>
      <protection locked="0"/>
    </xf>
    <xf numFmtId="0" fontId="4" fillId="0" borderId="11" xfId="27" applyFont="1" applyBorder="1" applyAlignment="1" applyProtection="1">
      <alignment vertical="top"/>
      <protection locked="0"/>
    </xf>
    <xf numFmtId="4" fontId="0" fillId="0" borderId="0" xfId="27" applyNumberFormat="1" applyFont="1" applyAlignment="1" applyProtection="1">
      <alignment vertical="top"/>
      <protection locked="0"/>
    </xf>
    <xf numFmtId="0" fontId="3" fillId="0" borderId="4" xfId="27" applyFont="1" applyBorder="1" applyAlignment="1" applyProtection="1">
      <alignment horizontal="left" vertical="top" indent="3"/>
      <protection locked="0"/>
    </xf>
    <xf numFmtId="4" fontId="9" fillId="0" borderId="22" xfId="27" applyNumberFormat="1" applyFont="1" applyBorder="1" applyAlignment="1" applyProtection="1">
      <alignment vertical="top"/>
      <protection locked="0"/>
    </xf>
    <xf numFmtId="4" fontId="9" fillId="0" borderId="18" xfId="27" applyNumberFormat="1" applyFont="1" applyBorder="1" applyAlignment="1" applyProtection="1">
      <alignment vertical="top"/>
      <protection locked="0"/>
    </xf>
    <xf numFmtId="0" fontId="9" fillId="0" borderId="0" xfId="27" applyFont="1" applyAlignment="1" applyProtection="1">
      <alignment horizontal="left" vertical="top" wrapText="1" indent="1"/>
      <protection locked="0"/>
    </xf>
    <xf numFmtId="0" fontId="4" fillId="0" borderId="0" xfId="27" applyFont="1" applyAlignment="1" applyProtection="1">
      <alignment horizontal="left" vertical="top" wrapText="1" indent="1"/>
      <protection locked="0"/>
    </xf>
    <xf numFmtId="4" fontId="9" fillId="0" borderId="21" xfId="27" applyNumberFormat="1" applyFont="1" applyBorder="1" applyAlignment="1" applyProtection="1">
      <alignment vertical="top"/>
      <protection locked="0"/>
    </xf>
    <xf numFmtId="0" fontId="9" fillId="0" borderId="0" xfId="27" applyFont="1" applyAlignment="1" applyProtection="1">
      <alignment horizontal="center" vertical="top"/>
      <protection locked="0"/>
    </xf>
    <xf numFmtId="0" fontId="3" fillId="2" borderId="22" xfId="27" applyFont="1" applyFill="1" applyBorder="1" applyAlignment="1">
      <alignment horizontal="center" vertical="center"/>
    </xf>
    <xf numFmtId="0" fontId="3" fillId="2" borderId="18" xfId="27" applyFont="1" applyFill="1" applyBorder="1" applyAlignment="1">
      <alignment horizontal="center" vertical="center"/>
    </xf>
    <xf numFmtId="0" fontId="22" fillId="0" borderId="0" xfId="27" applyFont="1" applyAlignment="1" applyProtection="1">
      <alignment vertical="top"/>
      <protection locked="0"/>
    </xf>
    <xf numFmtId="0" fontId="3" fillId="2" borderId="21" xfId="27" applyFont="1" applyFill="1" applyBorder="1" applyAlignment="1">
      <alignment horizontal="center" vertical="center"/>
    </xf>
    <xf numFmtId="0" fontId="0" fillId="0" borderId="0" xfId="0" applyProtection="1">
      <protection locked="0"/>
    </xf>
    <xf numFmtId="0" fontId="3" fillId="2" borderId="9" xfId="29" applyFont="1" applyFill="1" applyBorder="1" applyAlignment="1">
      <alignment horizontal="center" vertical="center"/>
    </xf>
    <xf numFmtId="0" fontId="3" fillId="2" borderId="3" xfId="29" applyFont="1" applyFill="1" applyBorder="1" applyAlignment="1" applyProtection="1">
      <alignment horizontal="centerContinuous" vertical="center" wrapText="1"/>
      <protection locked="0"/>
    </xf>
    <xf numFmtId="0" fontId="3" fillId="2" borderId="4" xfId="29" applyFont="1" applyFill="1" applyBorder="1" applyAlignment="1" applyProtection="1">
      <alignment horizontal="centerContinuous" vertical="center" wrapText="1"/>
      <protection locked="0"/>
    </xf>
    <xf numFmtId="0" fontId="3" fillId="2" borderId="5" xfId="29" applyFont="1" applyFill="1" applyBorder="1" applyAlignment="1" applyProtection="1">
      <alignment horizontal="centerContinuous" vertical="center" wrapText="1"/>
      <protection locked="0"/>
    </xf>
    <xf numFmtId="0" fontId="3" fillId="2" borderId="1" xfId="29" applyFont="1" applyFill="1" applyBorder="1" applyAlignment="1">
      <alignment horizontal="center" vertical="center"/>
    </xf>
    <xf numFmtId="4" fontId="3" fillId="2" borderId="12" xfId="29" applyNumberFormat="1" applyFont="1" applyFill="1" applyBorder="1" applyAlignment="1">
      <alignment horizontal="center" vertical="center" wrapText="1"/>
    </xf>
    <xf numFmtId="0" fontId="3" fillId="2" borderId="10" xfId="29" applyFont="1" applyFill="1" applyBorder="1" applyAlignment="1">
      <alignment horizontal="center" vertical="center"/>
    </xf>
    <xf numFmtId="0" fontId="3" fillId="2" borderId="12" xfId="29" applyFont="1" applyFill="1" applyBorder="1" applyAlignment="1">
      <alignment horizontal="center" vertical="center" wrapText="1"/>
    </xf>
    <xf numFmtId="0" fontId="3" fillId="0" borderId="6" xfId="0" applyFont="1" applyBorder="1" applyAlignment="1">
      <alignment horizontal="left"/>
    </xf>
    <xf numFmtId="4" fontId="3" fillId="0" borderId="21" xfId="0" applyNumberFormat="1" applyFont="1" applyBorder="1"/>
    <xf numFmtId="0" fontId="4" fillId="0" borderId="0" xfId="0" applyFont="1" applyAlignment="1">
      <alignment horizontal="left" indent="2"/>
    </xf>
    <xf numFmtId="4" fontId="4" fillId="0" borderId="18" xfId="0" applyNumberFormat="1" applyFont="1" applyBorder="1"/>
    <xf numFmtId="4" fontId="3" fillId="0" borderId="18" xfId="0" applyNumberFormat="1" applyFont="1" applyBorder="1"/>
    <xf numFmtId="0" fontId="4" fillId="0" borderId="2" xfId="0" applyFont="1" applyBorder="1" applyAlignment="1">
      <alignment horizontal="left" indent="2"/>
    </xf>
    <xf numFmtId="0" fontId="3" fillId="0" borderId="2" xfId="0" applyFont="1" applyBorder="1" applyAlignment="1" applyProtection="1">
      <alignment horizontal="left" indent="2"/>
      <protection locked="0"/>
    </xf>
    <xf numFmtId="4" fontId="3" fillId="0" borderId="12" xfId="0" applyNumberFormat="1" applyFont="1" applyBorder="1"/>
    <xf numFmtId="0" fontId="4" fillId="0" borderId="0" xfId="0" applyFont="1" applyAlignment="1">
      <alignment horizontal="left" indent="1"/>
    </xf>
    <xf numFmtId="0" fontId="4" fillId="0" borderId="21" xfId="0" applyFont="1" applyBorder="1" applyProtection="1">
      <protection locked="0"/>
    </xf>
    <xf numFmtId="43" fontId="4" fillId="0" borderId="18" xfId="16" applyFont="1" applyBorder="1" applyProtection="1"/>
    <xf numFmtId="0" fontId="4" fillId="0" borderId="2" xfId="0" applyFont="1" applyBorder="1" applyAlignment="1">
      <alignment horizontal="left" indent="1"/>
    </xf>
    <xf numFmtId="0" fontId="3" fillId="0" borderId="2" xfId="0" applyFont="1" applyBorder="1" applyAlignment="1" applyProtection="1">
      <alignment horizontal="left" indent="1"/>
      <protection locked="0"/>
    </xf>
    <xf numFmtId="43" fontId="3" fillId="0" borderId="12" xfId="16" applyFont="1" applyFill="1" applyBorder="1" applyProtection="1"/>
    <xf numFmtId="0" fontId="3" fillId="0" borderId="0" xfId="29" applyFont="1" applyAlignment="1" applyProtection="1">
      <alignment horizontal="center" vertical="center" wrapText="1"/>
      <protection locked="0"/>
    </xf>
    <xf numFmtId="0" fontId="4" fillId="0" borderId="9" xfId="29" applyFont="1" applyBorder="1" applyAlignment="1">
      <alignment horizontal="center" vertical="center"/>
    </xf>
    <xf numFmtId="4" fontId="4" fillId="0" borderId="21" xfId="29" applyNumberFormat="1" applyFont="1" applyBorder="1" applyAlignment="1">
      <alignment horizontal="center" vertical="center" wrapText="1"/>
    </xf>
    <xf numFmtId="0" fontId="0" fillId="0" borderId="6" xfId="0" applyBorder="1" applyAlignment="1" applyProtection="1">
      <alignment horizontal="left" indent="1"/>
      <protection locked="0"/>
    </xf>
    <xf numFmtId="0" fontId="0" fillId="0" borderId="35" xfId="0" applyBorder="1" applyAlignment="1" applyProtection="1">
      <alignment horizontal="left" indent="1"/>
      <protection locked="0"/>
    </xf>
    <xf numFmtId="4" fontId="4" fillId="0" borderId="36" xfId="0" applyNumberFormat="1" applyFont="1" applyBorder="1"/>
    <xf numFmtId="0" fontId="3" fillId="0" borderId="4" xfId="0" applyFont="1" applyBorder="1" applyAlignment="1" applyProtection="1">
      <alignment horizontal="left" indent="1"/>
      <protection locked="0"/>
    </xf>
    <xf numFmtId="0" fontId="0" fillId="0" borderId="11" xfId="0" applyBorder="1" applyProtection="1">
      <protection locked="0"/>
    </xf>
    <xf numFmtId="4" fontId="0" fillId="0" borderId="21" xfId="0" applyNumberFormat="1" applyBorder="1" applyProtection="1">
      <protection locked="0"/>
    </xf>
    <xf numFmtId="4" fontId="0" fillId="0" borderId="18" xfId="0" applyNumberFormat="1" applyBorder="1" applyProtection="1">
      <protection locked="0"/>
    </xf>
    <xf numFmtId="4" fontId="0" fillId="0" borderId="18" xfId="0" applyNumberFormat="1" applyBorder="1"/>
    <xf numFmtId="0" fontId="0" fillId="0" borderId="6" xfId="0" applyBorder="1" applyProtection="1">
      <protection locked="0"/>
    </xf>
    <xf numFmtId="4" fontId="0" fillId="0" borderId="22" xfId="0" applyNumberFormat="1" applyBorder="1" applyProtection="1">
      <protection locked="0"/>
    </xf>
    <xf numFmtId="0" fontId="0" fillId="0" borderId="0" xfId="0" applyAlignment="1" applyProtection="1">
      <alignment horizontal="left" wrapText="1" indent="1"/>
      <protection locked="0"/>
    </xf>
    <xf numFmtId="4" fontId="0" fillId="0" borderId="18" xfId="0" applyNumberFormat="1" applyBorder="1" applyAlignment="1" applyProtection="1">
      <alignment vertical="center"/>
      <protection locked="0"/>
    </xf>
    <xf numFmtId="0" fontId="0" fillId="0" borderId="2" xfId="0" applyBorder="1" applyAlignment="1" applyProtection="1">
      <alignment horizontal="left" indent="1"/>
      <protection locked="0"/>
    </xf>
    <xf numFmtId="0" fontId="3" fillId="0" borderId="4" xfId="0" applyFont="1" applyBorder="1" applyAlignment="1" applyProtection="1">
      <alignment horizontal="left"/>
      <protection locked="0"/>
    </xf>
    <xf numFmtId="0" fontId="4" fillId="0" borderId="0" xfId="0" applyFont="1" applyAlignment="1">
      <alignment wrapText="1"/>
    </xf>
    <xf numFmtId="4" fontId="4" fillId="0" borderId="21" xfId="0" applyNumberFormat="1" applyFont="1" applyBorder="1" applyProtection="1">
      <protection locked="0"/>
    </xf>
    <xf numFmtId="0" fontId="3" fillId="0" borderId="6" xfId="0" applyFont="1" applyBorder="1" applyAlignment="1">
      <alignment horizontal="left" vertical="center"/>
    </xf>
    <xf numFmtId="0" fontId="4" fillId="0" borderId="0" xfId="0" applyFont="1" applyAlignment="1">
      <alignment horizontal="left" wrapText="1" indent="1"/>
    </xf>
    <xf numFmtId="0" fontId="4" fillId="0" borderId="0" xfId="0" applyFont="1" applyAlignment="1">
      <alignment horizontal="left" wrapText="1"/>
    </xf>
    <xf numFmtId="0" fontId="3" fillId="0" borderId="4" xfId="0" applyNumberFormat="1" applyFont="1" applyFill="1" applyBorder="1" applyAlignment="1" applyProtection="1">
      <alignment horizontal="center" vertical="center" wrapText="1"/>
      <protection locked="0"/>
    </xf>
    <xf numFmtId="166" fontId="3" fillId="2" borderId="3" xfId="19" applyNumberFormat="1" applyFont="1" applyFill="1" applyBorder="1" applyAlignment="1">
      <alignment horizontal="center" vertical="center" wrapText="1"/>
    </xf>
    <xf numFmtId="0" fontId="4" fillId="0" borderId="12" xfId="0" applyNumberFormat="1" applyFont="1" applyFill="1" applyBorder="1" applyAlignment="1" applyProtection="1">
      <alignment horizontal="left"/>
      <protection locked="0"/>
    </xf>
    <xf numFmtId="4" fontId="4" fillId="0" borderId="12" xfId="0" applyNumberFormat="1" applyFont="1" applyFill="1" applyBorder="1" applyAlignment="1" applyProtection="1">
      <alignment horizontal="right"/>
      <protection locked="0"/>
    </xf>
    <xf numFmtId="0" fontId="34" fillId="0" borderId="0" xfId="0" applyNumberFormat="1" applyFont="1" applyFill="1" applyBorder="1"/>
    <xf numFmtId="4" fontId="3" fillId="0" borderId="12" xfId="0" applyNumberFormat="1" applyFont="1" applyFill="1" applyBorder="1" applyAlignment="1" applyProtection="1">
      <alignment horizontal="right"/>
      <protection locked="0"/>
    </xf>
    <xf numFmtId="0" fontId="3" fillId="0" borderId="4" xfId="0" applyNumberFormat="1" applyFont="1" applyFill="1" applyBorder="1" applyAlignment="1" applyProtection="1">
      <alignment horizontal="left"/>
      <protection locked="0"/>
    </xf>
    <xf numFmtId="4" fontId="3" fillId="0" borderId="4" xfId="0" applyNumberFormat="1" applyFont="1" applyFill="1" applyBorder="1" applyAlignment="1" applyProtection="1">
      <alignment horizontal="right"/>
      <protection locked="0"/>
    </xf>
    <xf numFmtId="0" fontId="4" fillId="0" borderId="12" xfId="0" applyNumberFormat="1" applyFont="1" applyFill="1" applyBorder="1" applyAlignment="1" applyProtection="1">
      <alignment horizontal="center"/>
      <protection locked="0"/>
    </xf>
    <xf numFmtId="0" fontId="4" fillId="0" borderId="0" xfId="0" applyNumberFormat="1" applyFont="1" applyFill="1" applyBorder="1" applyProtection="1">
      <protection locked="0"/>
    </xf>
    <xf numFmtId="0" fontId="9" fillId="0" borderId="0" xfId="30" applyNumberFormat="1" applyFont="1" applyFill="1" applyBorder="1" applyProtection="1">
      <protection locked="0"/>
    </xf>
    <xf numFmtId="0" fontId="3" fillId="0" borderId="4" xfId="30" applyNumberFormat="1" applyFont="1" applyFill="1" applyBorder="1" applyAlignment="1" applyProtection="1">
      <alignment horizontal="center" vertical="center" wrapText="1"/>
      <protection locked="0"/>
    </xf>
    <xf numFmtId="166" fontId="4" fillId="0" borderId="12" xfId="19" applyNumberFormat="1" applyFont="1" applyFill="1" applyBorder="1" applyAlignment="1" applyProtection="1">
      <alignment horizontal="center" vertical="center"/>
      <protection locked="0"/>
    </xf>
    <xf numFmtId="4" fontId="4" fillId="0" borderId="12" xfId="19" applyNumberFormat="1" applyFont="1" applyFill="1" applyBorder="1" applyAlignment="1" applyProtection="1">
      <alignment horizontal="center" vertical="center"/>
      <protection locked="0"/>
    </xf>
    <xf numFmtId="0" fontId="36" fillId="0" borderId="0" xfId="27" applyNumberFormat="1" applyFont="1" applyFill="1" applyBorder="1"/>
    <xf numFmtId="4" fontId="4" fillId="0" borderId="12" xfId="30" applyNumberFormat="1" applyFont="1" applyFill="1" applyBorder="1" applyAlignment="1" applyProtection="1">
      <alignment horizontal="right"/>
      <protection locked="0"/>
    </xf>
    <xf numFmtId="0" fontId="4" fillId="0" borderId="12" xfId="30" applyNumberFormat="1" applyFont="1" applyFill="1" applyBorder="1" applyAlignment="1" applyProtection="1">
      <alignment horizontal="left"/>
      <protection locked="0"/>
    </xf>
    <xf numFmtId="0" fontId="4" fillId="0" borderId="12" xfId="30" applyNumberFormat="1" applyFont="1" applyFill="1" applyBorder="1" applyAlignment="1" applyProtection="1">
      <alignment horizontal="center"/>
      <protection locked="0"/>
    </xf>
    <xf numFmtId="4" fontId="3" fillId="0" borderId="12" xfId="30" applyNumberFormat="1" applyFont="1" applyFill="1" applyBorder="1" applyAlignment="1" applyProtection="1">
      <alignment horizontal="right"/>
      <protection locked="0"/>
    </xf>
    <xf numFmtId="0" fontId="3" fillId="0" borderId="4" xfId="30" applyNumberFormat="1" applyFont="1" applyFill="1" applyBorder="1" applyAlignment="1" applyProtection="1">
      <alignment horizontal="left"/>
      <protection locked="0"/>
    </xf>
    <xf numFmtId="4" fontId="3" fillId="0" borderId="4" xfId="30" applyNumberFormat="1" applyFont="1" applyFill="1" applyBorder="1" applyAlignment="1" applyProtection="1">
      <alignment horizontal="right"/>
      <protection locked="0"/>
    </xf>
    <xf numFmtId="0" fontId="3" fillId="0" borderId="12" xfId="30" applyNumberFormat="1" applyFont="1" applyFill="1" applyBorder="1" applyAlignment="1" applyProtection="1">
      <alignment horizontal="left"/>
      <protection locked="0"/>
    </xf>
    <xf numFmtId="4" fontId="9" fillId="0" borderId="0" xfId="30" applyNumberFormat="1" applyFont="1" applyFill="1" applyBorder="1" applyProtection="1">
      <protection locked="0"/>
    </xf>
    <xf numFmtId="0" fontId="9" fillId="0" borderId="0" xfId="27" applyFont="1"/>
    <xf numFmtId="0" fontId="3" fillId="2" borderId="3" xfId="27" applyFont="1" applyFill="1" applyBorder="1" applyAlignment="1">
      <alignment horizontal="center" vertical="center"/>
    </xf>
    <xf numFmtId="0" fontId="3" fillId="2" borderId="5" xfId="27" applyFont="1" applyFill="1" applyBorder="1" applyAlignment="1">
      <alignment horizontal="center" vertical="center"/>
    </xf>
    <xf numFmtId="0" fontId="4" fillId="0" borderId="8" xfId="27" applyFont="1" applyBorder="1" applyProtection="1">
      <protection locked="0"/>
    </xf>
    <xf numFmtId="0" fontId="3" fillId="0" borderId="11" xfId="27" applyFont="1" applyBorder="1" applyAlignment="1">
      <alignment vertical="center"/>
    </xf>
    <xf numFmtId="4" fontId="3" fillId="0" borderId="21" xfId="27" applyNumberFormat="1" applyFont="1" applyBorder="1" applyAlignment="1">
      <alignment vertical="center" wrapText="1"/>
    </xf>
    <xf numFmtId="0" fontId="4" fillId="0" borderId="6" xfId="31" applyFont="1" applyBorder="1" applyAlignment="1" applyProtection="1">
      <alignment horizontal="center" vertical="center"/>
      <protection locked="0"/>
    </xf>
    <xf numFmtId="0" fontId="4" fillId="0" borderId="1" xfId="27" applyFont="1" applyBorder="1" applyAlignment="1">
      <alignment horizontal="left" vertical="center" indent="1"/>
    </xf>
    <xf numFmtId="4" fontId="4" fillId="0" borderId="18" xfId="31" applyNumberFormat="1" applyFont="1" applyBorder="1" applyAlignment="1" applyProtection="1">
      <alignment horizontal="right" vertical="top"/>
      <protection locked="0"/>
    </xf>
    <xf numFmtId="0" fontId="4" fillId="0" borderId="6" xfId="31" quotePrefix="1" applyFont="1" applyBorder="1" applyAlignment="1" applyProtection="1">
      <alignment horizontal="center" vertical="center"/>
      <protection locked="0"/>
    </xf>
    <xf numFmtId="0" fontId="3" fillId="0" borderId="0" xfId="27" applyFont="1" applyAlignment="1">
      <alignment vertical="center"/>
    </xf>
    <xf numFmtId="4" fontId="3" fillId="0" borderId="18" xfId="27" applyNumberFormat="1" applyFont="1" applyBorder="1" applyAlignment="1">
      <alignment vertical="center" wrapText="1"/>
    </xf>
    <xf numFmtId="4" fontId="4" fillId="0" borderId="18" xfId="31" applyNumberFormat="1" applyFont="1" applyBorder="1" applyAlignment="1">
      <alignment horizontal="right" vertical="top"/>
    </xf>
    <xf numFmtId="4" fontId="4" fillId="0" borderId="18" xfId="27" applyNumberFormat="1" applyFont="1" applyBorder="1"/>
    <xf numFmtId="0" fontId="4" fillId="0" borderId="7" xfId="31" quotePrefix="1" applyFont="1" applyBorder="1" applyAlignment="1" applyProtection="1">
      <alignment horizontal="center" vertical="center"/>
      <protection locked="0"/>
    </xf>
    <xf numFmtId="0" fontId="4" fillId="0" borderId="10" xfId="27" applyFont="1" applyBorder="1" applyAlignment="1">
      <alignment horizontal="left" vertical="center" indent="1"/>
    </xf>
    <xf numFmtId="4" fontId="4" fillId="0" borderId="18" xfId="31" applyNumberFormat="1" applyFont="1" applyBorder="1" applyAlignment="1" applyProtection="1">
      <alignment horizontal="right" vertical="top"/>
    </xf>
    <xf numFmtId="4" fontId="4" fillId="0" borderId="18" xfId="27" applyNumberFormat="1" applyFont="1" applyFill="1" applyBorder="1" applyProtection="1"/>
    <xf numFmtId="0" fontId="4" fillId="0" borderId="7" xfId="27" applyFont="1" applyBorder="1" applyProtection="1">
      <protection locked="0"/>
    </xf>
    <xf numFmtId="0" fontId="3" fillId="0" borderId="2" xfId="31" quotePrefix="1" applyFont="1" applyBorder="1" applyAlignment="1">
      <alignment horizontal="left" vertical="top"/>
    </xf>
    <xf numFmtId="4" fontId="3" fillId="0" borderId="12" xfId="27" applyNumberFormat="1" applyFont="1" applyBorder="1" applyAlignment="1">
      <alignment vertical="center" wrapText="1"/>
    </xf>
    <xf numFmtId="168" fontId="12" fillId="3" borderId="0" xfId="27" applyNumberFormat="1" applyFont="1" applyFill="1" applyBorder="1" applyAlignment="1" applyProtection="1">
      <alignment horizontal="center" vertical="center"/>
    </xf>
    <xf numFmtId="0" fontId="9" fillId="0" borderId="0" xfId="31" applyFont="1"/>
    <xf numFmtId="0" fontId="3" fillId="2" borderId="3" xfId="31" applyFont="1" applyFill="1" applyBorder="1" applyAlignment="1" applyProtection="1">
      <alignment horizontal="center" vertical="center"/>
      <protection locked="0"/>
    </xf>
    <xf numFmtId="0" fontId="3" fillId="2" borderId="5" xfId="31" applyFont="1" applyFill="1" applyBorder="1" applyAlignment="1">
      <alignment horizontal="center" vertical="center"/>
    </xf>
    <xf numFmtId="0" fontId="3" fillId="2" borderId="12" xfId="31" applyFont="1" applyFill="1" applyBorder="1" applyAlignment="1">
      <alignment horizontal="center" vertical="center" wrapText="1"/>
    </xf>
    <xf numFmtId="0" fontId="4" fillId="0" borderId="6" xfId="31" applyFont="1" applyBorder="1" applyAlignment="1" applyProtection="1">
      <alignment horizontal="center"/>
      <protection locked="0"/>
    </xf>
    <xf numFmtId="0" fontId="3" fillId="0" borderId="0" xfId="31" applyFont="1" applyAlignment="1" applyProtection="1">
      <alignment horizontal="left" vertical="top"/>
      <protection locked="0"/>
    </xf>
    <xf numFmtId="4" fontId="3" fillId="0" borderId="18" xfId="31" applyNumberFormat="1" applyFont="1" applyBorder="1" applyAlignment="1" applyProtection="1">
      <alignment horizontal="right" vertical="top"/>
      <protection locked="0"/>
    </xf>
    <xf numFmtId="0" fontId="4" fillId="0" borderId="6" xfId="31" applyFont="1" applyBorder="1" applyAlignment="1" applyProtection="1">
      <alignment horizontal="center" vertical="top"/>
      <protection locked="0"/>
    </xf>
    <xf numFmtId="0" fontId="4" fillId="0" borderId="1" xfId="31" applyFont="1" applyBorder="1" applyAlignment="1" applyProtection="1">
      <alignment horizontal="left" vertical="top" indent="1"/>
      <protection locked="0"/>
    </xf>
    <xf numFmtId="0" fontId="4" fillId="0" borderId="7" xfId="31" applyFont="1" applyBorder="1" applyAlignment="1" applyProtection="1">
      <alignment horizontal="center"/>
      <protection locked="0"/>
    </xf>
    <xf numFmtId="0" fontId="4" fillId="0" borderId="10" xfId="31" applyFont="1" applyBorder="1" applyAlignment="1" applyProtection="1">
      <alignment horizontal="left" vertical="top" indent="1"/>
      <protection locked="0"/>
    </xf>
    <xf numFmtId="0" fontId="4" fillId="0" borderId="3" xfId="31" applyFont="1" applyBorder="1" applyAlignment="1" applyProtection="1">
      <alignment horizontal="center"/>
      <protection locked="0"/>
    </xf>
    <xf numFmtId="0" fontId="3" fillId="0" borderId="4" xfId="31" quotePrefix="1" applyFont="1" applyBorder="1" applyAlignment="1">
      <alignment horizontal="left" vertical="top"/>
    </xf>
    <xf numFmtId="4" fontId="3" fillId="0" borderId="12" xfId="31" applyNumberFormat="1" applyFont="1" applyBorder="1" applyAlignment="1" applyProtection="1">
      <alignment horizontal="right" vertical="top"/>
      <protection locked="0"/>
    </xf>
    <xf numFmtId="0" fontId="4" fillId="0" borderId="0" xfId="31" applyFont="1" applyAlignment="1" applyProtection="1">
      <alignment horizontal="center"/>
      <protection locked="0"/>
    </xf>
    <xf numFmtId="0" fontId="4" fillId="0" borderId="0" xfId="31" applyFont="1" applyProtection="1">
      <protection locked="0"/>
    </xf>
    <xf numFmtId="4" fontId="4" fillId="0" borderId="18" xfId="31" applyNumberFormat="1" applyFont="1" applyFill="1" applyBorder="1" applyAlignment="1" applyProtection="1">
      <alignment horizontal="right" vertical="top"/>
      <protection locked="0"/>
    </xf>
    <xf numFmtId="4" fontId="4" fillId="0" borderId="18" xfId="31" applyNumberFormat="1" applyFont="1" applyFill="1" applyBorder="1" applyAlignment="1">
      <alignment horizontal="right" vertical="top"/>
    </xf>
    <xf numFmtId="4" fontId="3" fillId="0" borderId="18" xfId="31" applyNumberFormat="1" applyFont="1" applyFill="1" applyBorder="1" applyAlignment="1" applyProtection="1">
      <alignment horizontal="right" vertical="top"/>
      <protection locked="0"/>
    </xf>
    <xf numFmtId="0" fontId="4" fillId="0" borderId="3" xfId="31" applyFont="1" applyBorder="1" applyProtection="1">
      <protection locked="0"/>
    </xf>
    <xf numFmtId="168" fontId="12" fillId="3" borderId="0" xfId="31" applyNumberFormat="1" applyFont="1" applyFill="1" applyBorder="1" applyAlignment="1" applyProtection="1">
      <alignment horizontal="center" vertical="center"/>
    </xf>
    <xf numFmtId="0" fontId="9" fillId="0" borderId="0" xfId="31" applyFont="1" applyProtection="1">
      <protection locked="0"/>
    </xf>
    <xf numFmtId="4" fontId="3" fillId="2" borderId="5" xfId="29" applyNumberFormat="1" applyFont="1" applyFill="1" applyBorder="1" applyAlignment="1">
      <alignment horizontal="center" vertical="center" wrapText="1"/>
    </xf>
    <xf numFmtId="4" fontId="3" fillId="2" borderId="3" xfId="29" applyNumberFormat="1" applyFont="1" applyFill="1" applyBorder="1" applyAlignment="1">
      <alignment horizontal="center" vertical="center" wrapText="1"/>
    </xf>
    <xf numFmtId="0" fontId="3" fillId="0" borderId="11" xfId="29" applyFont="1" applyBorder="1" applyAlignment="1">
      <alignment horizontal="center" vertical="center"/>
    </xf>
    <xf numFmtId="0" fontId="3" fillId="0" borderId="21" xfId="29" applyFont="1" applyBorder="1" applyAlignment="1">
      <alignment horizontal="center" vertical="center" wrapText="1"/>
    </xf>
    <xf numFmtId="0" fontId="4" fillId="0" borderId="0" xfId="29" applyFont="1"/>
    <xf numFmtId="4" fontId="3" fillId="0" borderId="18" xfId="31" applyNumberFormat="1" applyFont="1" applyBorder="1" applyAlignment="1" applyProtection="1">
      <alignment horizontal="right"/>
      <protection locked="0"/>
    </xf>
    <xf numFmtId="0" fontId="4" fillId="0" borderId="0" xfId="8" applyFont="1" applyAlignment="1" applyProtection="1">
      <alignment horizontal="left" vertical="top" indent="1"/>
      <protection hidden="1"/>
    </xf>
    <xf numFmtId="4" fontId="3" fillId="0" borderId="18" xfId="31" applyNumberFormat="1" applyFont="1" applyBorder="1" applyProtection="1">
      <protection locked="0"/>
    </xf>
    <xf numFmtId="0" fontId="4" fillId="0" borderId="0" xfId="31" applyFont="1" applyAlignment="1">
      <alignment horizontal="left" indent="2"/>
    </xf>
    <xf numFmtId="4" fontId="4" fillId="0" borderId="18" xfId="31" applyNumberFormat="1" applyFont="1" applyBorder="1" applyProtection="1">
      <protection locked="0"/>
    </xf>
    <xf numFmtId="0" fontId="9" fillId="0" borderId="6" xfId="31" applyFont="1" applyBorder="1" applyProtection="1">
      <protection locked="0"/>
    </xf>
    <xf numFmtId="0" fontId="4" fillId="0" borderId="2" xfId="31" applyFont="1" applyBorder="1" applyAlignment="1">
      <alignment horizontal="left"/>
    </xf>
    <xf numFmtId="4" fontId="4" fillId="0" borderId="22" xfId="31" applyNumberFormat="1" applyFont="1" applyBorder="1" applyProtection="1">
      <protection locked="0"/>
    </xf>
    <xf numFmtId="0" fontId="3" fillId="0" borderId="2" xfId="31" applyFont="1" applyBorder="1" applyAlignment="1" applyProtection="1">
      <alignment horizontal="left" indent="1"/>
      <protection locked="0"/>
    </xf>
    <xf numFmtId="4" fontId="3" fillId="0" borderId="12" xfId="31" applyNumberFormat="1" applyFont="1" applyBorder="1" applyProtection="1">
      <protection locked="0"/>
    </xf>
    <xf numFmtId="0" fontId="20" fillId="0" borderId="0" xfId="31" applyFont="1" applyProtection="1">
      <protection locked="0"/>
    </xf>
    <xf numFmtId="4" fontId="9" fillId="0" borderId="0" xfId="31" applyNumberFormat="1" applyFont="1" applyProtection="1">
      <protection locked="0"/>
    </xf>
    <xf numFmtId="0" fontId="0" fillId="0" borderId="0" xfId="0" applyFont="1" applyBorder="1" applyAlignment="1">
      <alignment vertical="center"/>
    </xf>
    <xf numFmtId="0" fontId="22" fillId="2" borderId="0" xfId="32"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Continuous" vertical="center" wrapText="1"/>
      <protection locked="0"/>
    </xf>
    <xf numFmtId="0" fontId="22" fillId="2" borderId="0" xfId="0" applyFont="1" applyFill="1" applyBorder="1" applyAlignment="1" applyProtection="1">
      <alignment horizontal="left" vertical="center"/>
      <protection locked="0"/>
    </xf>
    <xf numFmtId="0" fontId="22" fillId="2" borderId="0" xfId="11" applyFont="1" applyFill="1" applyBorder="1" applyAlignment="1" applyProtection="1">
      <alignment horizontal="left" vertical="center"/>
      <protection locked="0"/>
    </xf>
    <xf numFmtId="0" fontId="22" fillId="2" borderId="0" xfId="11" applyFont="1" applyFill="1" applyBorder="1" applyAlignment="1" applyProtection="1">
      <alignment horizontal="center" vertical="center"/>
      <protection locked="0"/>
    </xf>
    <xf numFmtId="4" fontId="22" fillId="2" borderId="0" xfId="11" applyNumberFormat="1" applyFont="1" applyFill="1" applyBorder="1" applyAlignment="1" applyProtection="1">
      <alignment horizontal="center" vertical="center" wrapText="1"/>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0" xfId="0" applyFont="1" applyBorder="1" applyAlignment="1" applyProtection="1">
      <alignment vertical="center" wrapText="1"/>
      <protection locked="0"/>
    </xf>
    <xf numFmtId="0" fontId="0" fillId="0" borderId="0" xfId="0" applyFont="1" applyBorder="1" applyAlignment="1" applyProtection="1">
      <alignment horizontal="justify" vertical="center" wrapText="1"/>
      <protection locked="0"/>
    </xf>
    <xf numFmtId="169" fontId="0" fillId="0" borderId="0" xfId="0" applyNumberFormat="1" applyFont="1" applyBorder="1" applyAlignment="1" applyProtection="1">
      <alignment vertical="center"/>
      <protection locked="0"/>
    </xf>
    <xf numFmtId="44" fontId="0" fillId="0" borderId="0" xfId="17" applyFont="1" applyBorder="1" applyAlignment="1" applyProtection="1">
      <alignment vertical="center"/>
      <protection locked="0"/>
    </xf>
    <xf numFmtId="0" fontId="0" fillId="0" borderId="0" xfId="0" applyFont="1" applyBorder="1" applyAlignment="1" applyProtection="1">
      <alignment horizontal="right" vertical="center"/>
      <protection locked="0"/>
    </xf>
    <xf numFmtId="169" fontId="38" fillId="0" borderId="0" xfId="0" applyNumberFormat="1" applyFont="1" applyBorder="1"/>
    <xf numFmtId="44" fontId="0" fillId="0" borderId="0" xfId="17"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44" fontId="0" fillId="0" borderId="0" xfId="17" applyFont="1" applyBorder="1" applyAlignment="1" applyProtection="1">
      <alignment vertical="center" wrapText="1"/>
      <protection locked="0"/>
    </xf>
    <xf numFmtId="0" fontId="0" fillId="0" borderId="0" xfId="0" applyFont="1" applyFill="1" applyBorder="1" applyAlignment="1" applyProtection="1">
      <alignment horizontal="center" vertical="center"/>
      <protection locked="0"/>
    </xf>
    <xf numFmtId="44" fontId="0" fillId="0" borderId="0" xfId="17" applyFont="1" applyFill="1" applyBorder="1" applyAlignment="1" applyProtection="1">
      <alignment vertical="center" wrapText="1"/>
      <protection locked="0"/>
    </xf>
    <xf numFmtId="0" fontId="0" fillId="0" borderId="0" xfId="0" applyFont="1" applyFill="1" applyBorder="1" applyAlignment="1" applyProtection="1">
      <alignment horizontal="justify" vertical="center" wrapText="1"/>
      <protection locked="0"/>
    </xf>
    <xf numFmtId="0" fontId="4" fillId="0" borderId="0" xfId="0" applyFont="1" applyBorder="1" applyAlignment="1" applyProtection="1">
      <alignment vertical="center"/>
      <protection locked="0"/>
    </xf>
    <xf numFmtId="0" fontId="4" fillId="0" borderId="0" xfId="0" applyFont="1" applyBorder="1" applyAlignment="1" applyProtection="1">
      <alignment horizontal="center" vertical="center"/>
      <protection locked="0"/>
    </xf>
    <xf numFmtId="44" fontId="4" fillId="0" borderId="0" xfId="17" applyFont="1" applyBorder="1" applyAlignment="1" applyProtection="1">
      <alignment vertical="center" wrapText="1"/>
      <protection locked="0"/>
    </xf>
    <xf numFmtId="0" fontId="4" fillId="0" borderId="0" xfId="0" applyFont="1" applyBorder="1" applyAlignment="1" applyProtection="1">
      <alignment horizontal="justify" vertical="center" wrapText="1"/>
      <protection locked="0"/>
    </xf>
    <xf numFmtId="44" fontId="4" fillId="0" borderId="0" xfId="17" applyFont="1" applyBorder="1" applyAlignment="1" applyProtection="1">
      <alignment vertical="center"/>
      <protection locked="0"/>
    </xf>
    <xf numFmtId="169" fontId="4" fillId="0" borderId="0" xfId="0" applyNumberFormat="1" applyFont="1" applyBorder="1" applyAlignment="1" applyProtection="1">
      <alignment vertical="center"/>
      <protection locked="0"/>
    </xf>
    <xf numFmtId="0" fontId="11" fillId="0" borderId="0" xfId="0" applyFont="1" applyBorder="1" applyAlignment="1" applyProtection="1">
      <alignment vertical="center"/>
      <protection locked="0"/>
    </xf>
    <xf numFmtId="170" fontId="39" fillId="0" borderId="0" xfId="0" applyNumberFormat="1" applyFont="1" applyFill="1" applyBorder="1" applyAlignment="1">
      <alignment horizontal="left" vertical="center" wrapText="1"/>
    </xf>
    <xf numFmtId="169" fontId="0" fillId="0" borderId="0" xfId="0" applyNumberFormat="1" applyFont="1" applyFill="1" applyBorder="1" applyAlignment="1" applyProtection="1">
      <alignment vertical="center"/>
      <protection locked="0"/>
    </xf>
    <xf numFmtId="170" fontId="39" fillId="0" borderId="0" xfId="0" applyNumberFormat="1" applyFont="1" applyFill="1" applyBorder="1" applyAlignment="1">
      <alignment wrapText="1"/>
    </xf>
    <xf numFmtId="44" fontId="40" fillId="9" borderId="0" xfId="17" applyFont="1" applyFill="1" applyBorder="1" applyAlignment="1">
      <alignment vertical="center" wrapText="1"/>
    </xf>
    <xf numFmtId="0" fontId="40" fillId="0" borderId="0" xfId="0" applyFont="1" applyFill="1" applyBorder="1" applyAlignment="1">
      <alignment horizontal="left" vertical="center" wrapText="1"/>
    </xf>
    <xf numFmtId="44" fontId="40" fillId="0" borderId="0" xfId="17" applyFont="1" applyFill="1" applyBorder="1" applyAlignment="1">
      <alignment vertical="center" wrapText="1"/>
    </xf>
    <xf numFmtId="0" fontId="41" fillId="9" borderId="0" xfId="0" applyFont="1" applyFill="1" applyBorder="1" applyAlignment="1">
      <alignment vertical="center" wrapText="1"/>
    </xf>
    <xf numFmtId="0" fontId="40" fillId="0" borderId="0" xfId="0" applyFont="1" applyFill="1" applyBorder="1" applyAlignment="1">
      <alignment vertical="center" wrapText="1"/>
    </xf>
    <xf numFmtId="0" fontId="41" fillId="0" borderId="0" xfId="0" applyFont="1" applyFill="1" applyBorder="1" applyAlignment="1">
      <alignment vertical="center" wrapText="1"/>
    </xf>
    <xf numFmtId="44" fontId="41" fillId="9" borderId="0" xfId="17" applyFont="1" applyFill="1" applyBorder="1" applyAlignment="1">
      <alignment vertical="center" wrapText="1"/>
    </xf>
    <xf numFmtId="0" fontId="41" fillId="0" borderId="0" xfId="0" applyFont="1" applyFill="1" applyBorder="1" applyAlignment="1">
      <alignment horizontal="left" vertical="center" wrapText="1"/>
    </xf>
    <xf numFmtId="0" fontId="40" fillId="0" borderId="0" xfId="0" applyFont="1" applyFill="1" applyBorder="1" applyAlignment="1">
      <alignment horizontal="center" vertical="center" wrapText="1"/>
    </xf>
    <xf numFmtId="44" fontId="40" fillId="9" borderId="0" xfId="17" applyFont="1" applyFill="1" applyBorder="1" applyAlignment="1">
      <alignment horizontal="center" vertical="center" wrapText="1"/>
    </xf>
    <xf numFmtId="44" fontId="40" fillId="0" borderId="0" xfId="17" applyFont="1" applyFill="1" applyBorder="1" applyAlignment="1">
      <alignment horizontal="center" vertical="center" wrapText="1"/>
    </xf>
    <xf numFmtId="170" fontId="40" fillId="0" borderId="0" xfId="0" applyNumberFormat="1" applyFont="1" applyFill="1" applyBorder="1" applyAlignment="1">
      <alignment wrapText="1"/>
    </xf>
    <xf numFmtId="170" fontId="40" fillId="0" borderId="0" xfId="0" applyNumberFormat="1" applyFont="1" applyFill="1" applyBorder="1" applyAlignment="1">
      <alignment horizontal="left" vertical="center" wrapText="1"/>
    </xf>
    <xf numFmtId="170" fontId="41" fillId="9" borderId="0" xfId="0" applyNumberFormat="1" applyFont="1" applyFill="1" applyBorder="1" applyAlignment="1">
      <alignment vertical="center" wrapText="1"/>
    </xf>
    <xf numFmtId="0" fontId="41" fillId="0" borderId="0" xfId="0" applyFont="1" applyFill="1" applyBorder="1" applyAlignment="1">
      <alignment horizontal="justify" vertical="center" wrapText="1"/>
    </xf>
    <xf numFmtId="44" fontId="41" fillId="0" borderId="0" xfId="0" applyNumberFormat="1" applyFont="1" applyFill="1" applyBorder="1" applyAlignment="1">
      <alignment horizontal="center" vertical="center"/>
    </xf>
    <xf numFmtId="44" fontId="40" fillId="0" borderId="0" xfId="17" applyFont="1" applyFill="1" applyBorder="1" applyAlignment="1">
      <alignment horizontal="left" vertical="center" wrapText="1"/>
    </xf>
    <xf numFmtId="0" fontId="42" fillId="0" borderId="0" xfId="0" applyFont="1" applyBorder="1" applyAlignment="1">
      <alignment horizontal="left" vertical="center" wrapText="1"/>
    </xf>
    <xf numFmtId="8" fontId="20" fillId="0" borderId="0" xfId="0" applyNumberFormat="1" applyFont="1" applyFill="1" applyBorder="1" applyAlignment="1">
      <alignment horizontal="right" vertical="center" wrapText="1"/>
    </xf>
    <xf numFmtId="8" fontId="20" fillId="0" borderId="0" xfId="0" applyNumberFormat="1" applyFont="1" applyBorder="1" applyAlignment="1">
      <alignment horizontal="right" vertical="center" wrapText="1"/>
    </xf>
    <xf numFmtId="0" fontId="0" fillId="0" borderId="0" xfId="0"/>
    <xf numFmtId="0" fontId="44" fillId="10" borderId="12" xfId="0" applyFont="1" applyFill="1" applyBorder="1" applyAlignment="1">
      <alignment horizontal="center" vertical="center" wrapText="1"/>
    </xf>
    <xf numFmtId="4" fontId="44" fillId="11" borderId="12" xfId="32" applyNumberFormat="1" applyFont="1" applyFill="1" applyBorder="1" applyAlignment="1">
      <alignment horizontal="center" vertical="center" wrapText="1"/>
    </xf>
    <xf numFmtId="0" fontId="44" fillId="11" borderId="12" xfId="32" applyFont="1" applyFill="1" applyBorder="1" applyAlignment="1">
      <alignment horizontal="center" vertical="center" wrapText="1"/>
    </xf>
    <xf numFmtId="0" fontId="44" fillId="12" borderId="12" xfId="0" applyFont="1" applyFill="1" applyBorder="1" applyAlignment="1">
      <alignment horizontal="center" vertical="center" wrapText="1"/>
    </xf>
    <xf numFmtId="0" fontId="44" fillId="13" borderId="12" xfId="32" applyFont="1" applyFill="1" applyBorder="1" applyAlignment="1">
      <alignment horizontal="center" vertical="center" wrapText="1"/>
    </xf>
    <xf numFmtId="0" fontId="44" fillId="14" borderId="5" xfId="32" applyFont="1" applyFill="1" applyBorder="1" applyAlignment="1">
      <alignment horizontal="center" vertical="center" wrapText="1"/>
    </xf>
    <xf numFmtId="0" fontId="44" fillId="14" borderId="12" xfId="32" applyFont="1" applyFill="1" applyBorder="1" applyAlignment="1">
      <alignment horizontal="center" vertical="center" wrapText="1"/>
    </xf>
    <xf numFmtId="0" fontId="44" fillId="10" borderId="0" xfId="0" applyFont="1" applyFill="1" applyAlignment="1">
      <alignment horizontal="center" vertical="center" wrapText="1"/>
    </xf>
    <xf numFmtId="0" fontId="44" fillId="10" borderId="6" xfId="0" applyFont="1" applyFill="1" applyBorder="1" applyAlignment="1">
      <alignment horizontal="center" vertical="center" wrapText="1"/>
    </xf>
    <xf numFmtId="0" fontId="44" fillId="10" borderId="0" xfId="0" applyFont="1" applyFill="1" applyAlignment="1">
      <alignment horizontal="center" vertical="top" wrapText="1"/>
    </xf>
    <xf numFmtId="0" fontId="44" fillId="11" borderId="0" xfId="32" applyFont="1" applyFill="1" applyAlignment="1">
      <alignment horizontal="center" vertical="center" wrapText="1"/>
    </xf>
    <xf numFmtId="0" fontId="44" fillId="12" borderId="0" xfId="0" applyFont="1" applyFill="1" applyAlignment="1">
      <alignment horizontal="center" vertical="center" wrapText="1"/>
    </xf>
    <xf numFmtId="0" fontId="44" fillId="13" borderId="0" xfId="32" applyFont="1" applyFill="1" applyAlignment="1">
      <alignment horizontal="center" vertical="center" wrapText="1"/>
    </xf>
    <xf numFmtId="0" fontId="44" fillId="14" borderId="0" xfId="32" applyFont="1" applyFill="1" applyAlignment="1">
      <alignment horizontal="center" vertical="center" wrapText="1"/>
    </xf>
    <xf numFmtId="0" fontId="45" fillId="9" borderId="12" xfId="0" applyFont="1" applyFill="1" applyBorder="1" applyAlignment="1">
      <alignment horizontal="center" vertical="center" wrapText="1"/>
    </xf>
    <xf numFmtId="0" fontId="46" fillId="9" borderId="12" xfId="0" applyFont="1" applyFill="1" applyBorder="1" applyAlignment="1">
      <alignment horizontal="center" vertical="center" wrapText="1"/>
    </xf>
    <xf numFmtId="0" fontId="9" fillId="9" borderId="5" xfId="18" applyNumberFormat="1" applyFont="1" applyFill="1" applyBorder="1" applyAlignment="1" applyProtection="1">
      <alignment horizontal="center" vertical="center"/>
      <protection locked="0"/>
    </xf>
    <xf numFmtId="0" fontId="0" fillId="0" borderId="12" xfId="0" quotePrefix="1" applyBorder="1" applyAlignment="1" applyProtection="1">
      <alignment horizontal="center" vertical="center"/>
      <protection locked="0"/>
    </xf>
    <xf numFmtId="43" fontId="0" fillId="0" borderId="12" xfId="16" applyFont="1" applyFill="1" applyBorder="1" applyAlignment="1" applyProtection="1">
      <alignment horizontal="right" vertical="center"/>
    </xf>
    <xf numFmtId="43" fontId="0" fillId="0" borderId="12" xfId="16" applyFont="1" applyFill="1" applyBorder="1" applyAlignment="1" applyProtection="1">
      <alignment horizontal="right" vertical="center" wrapText="1"/>
      <protection locked="0"/>
    </xf>
    <xf numFmtId="171" fontId="0" fillId="0" borderId="12" xfId="16" applyNumberFormat="1" applyFont="1" applyFill="1" applyBorder="1" applyAlignment="1" applyProtection="1">
      <alignment horizontal="right" vertical="center" wrapText="1"/>
      <protection locked="0"/>
    </xf>
    <xf numFmtId="0" fontId="0" fillId="0" borderId="12" xfId="0" applyBorder="1" applyAlignment="1">
      <alignment horizontal="center" vertical="center" wrapText="1"/>
    </xf>
    <xf numFmtId="9" fontId="9" fillId="9" borderId="5" xfId="18" applyFont="1" applyFill="1" applyBorder="1" applyAlignment="1" applyProtection="1">
      <alignment horizontal="center" vertical="center"/>
      <protection locked="0"/>
    </xf>
    <xf numFmtId="10" fontId="0" fillId="0" borderId="5" xfId="0" applyNumberFormat="1" applyBorder="1" applyAlignment="1">
      <alignment horizontal="right" vertical="center"/>
    </xf>
    <xf numFmtId="43" fontId="0" fillId="0" borderId="21" xfId="16" applyFont="1" applyFill="1" applyBorder="1" applyAlignment="1" applyProtection="1">
      <alignment horizontal="center" vertical="center"/>
      <protection locked="0"/>
    </xf>
    <xf numFmtId="0" fontId="45" fillId="9" borderId="3" xfId="0" applyFont="1" applyFill="1" applyBorder="1" applyAlignment="1">
      <alignment horizontal="center" vertical="center" wrapText="1"/>
    </xf>
    <xf numFmtId="43" fontId="9" fillId="0" borderId="5" xfId="16" applyFont="1" applyFill="1" applyBorder="1" applyAlignment="1" applyProtection="1">
      <alignment horizontal="right" vertical="center"/>
    </xf>
    <xf numFmtId="43" fontId="0" fillId="0" borderId="5" xfId="16" applyFont="1" applyFill="1" applyBorder="1" applyAlignment="1" applyProtection="1">
      <alignment horizontal="right" vertical="center"/>
      <protection locked="0"/>
    </xf>
    <xf numFmtId="43" fontId="0" fillId="0" borderId="18" xfId="16" applyFont="1" applyFill="1" applyBorder="1" applyAlignment="1" applyProtection="1">
      <alignment horizontal="center" vertical="center"/>
      <protection locked="0"/>
    </xf>
    <xf numFmtId="10" fontId="9" fillId="0" borderId="5" xfId="18" applyNumberFormat="1" applyFont="1" applyFill="1" applyBorder="1" applyAlignment="1" applyProtection="1">
      <alignment horizontal="right" vertical="center"/>
    </xf>
    <xf numFmtId="1" fontId="0" fillId="0" borderId="5" xfId="18" applyNumberFormat="1" applyFont="1" applyFill="1" applyBorder="1" applyAlignment="1" applyProtection="1">
      <alignment horizontal="right" vertical="center"/>
      <protection locked="0"/>
    </xf>
    <xf numFmtId="1" fontId="0" fillId="0" borderId="5" xfId="18" applyNumberFormat="1" applyFont="1" applyFill="1" applyBorder="1" applyAlignment="1" applyProtection="1">
      <alignment horizontal="right" vertical="center" wrapText="1"/>
      <protection locked="0"/>
    </xf>
    <xf numFmtId="43" fontId="0" fillId="0" borderId="22" xfId="16" applyFont="1" applyFill="1" applyBorder="1" applyAlignment="1" applyProtection="1">
      <alignment horizontal="center" vertical="center"/>
      <protection locked="0"/>
    </xf>
    <xf numFmtId="3" fontId="0" fillId="0" borderId="5" xfId="18" applyNumberFormat="1" applyFont="1" applyFill="1" applyBorder="1" applyAlignment="1" applyProtection="1">
      <alignment horizontal="right" vertical="center" wrapText="1"/>
      <protection locked="0"/>
    </xf>
    <xf numFmtId="0" fontId="0" fillId="0" borderId="12" xfId="0" applyBorder="1" applyAlignment="1">
      <alignment horizontal="center" vertical="center"/>
    </xf>
    <xf numFmtId="0" fontId="0" fillId="0" borderId="12" xfId="0" applyBorder="1" applyAlignment="1" applyProtection="1">
      <alignment horizontal="center" vertical="center"/>
      <protection locked="0"/>
    </xf>
    <xf numFmtId="0" fontId="0" fillId="0" borderId="12" xfId="0" applyBorder="1" applyAlignment="1" applyProtection="1">
      <alignment horizontal="left" vertical="center" wrapText="1"/>
      <protection locked="0"/>
    </xf>
    <xf numFmtId="43" fontId="22" fillId="0" borderId="22" xfId="16" applyFont="1" applyFill="1" applyBorder="1" applyAlignment="1" applyProtection="1">
      <alignment horizontal="center" vertical="center"/>
      <protection locked="0"/>
    </xf>
    <xf numFmtId="0" fontId="0" fillId="0" borderId="12" xfId="0" applyBorder="1" applyAlignment="1" applyProtection="1">
      <alignment horizontal="justify" vertical="center" wrapText="1"/>
      <protection locked="0"/>
    </xf>
    <xf numFmtId="4" fontId="0" fillId="0" borderId="5" xfId="0" applyNumberFormat="1" applyBorder="1" applyAlignment="1" applyProtection="1">
      <alignment horizontal="right" vertical="center"/>
      <protection locked="0"/>
    </xf>
    <xf numFmtId="4" fontId="0" fillId="0" borderId="5" xfId="0" applyNumberFormat="1" applyBorder="1" applyAlignment="1" applyProtection="1">
      <alignment horizontal="right" vertical="center" indent="1"/>
      <protection locked="0"/>
    </xf>
    <xf numFmtId="43" fontId="9" fillId="0" borderId="12" xfId="16" applyFont="1" applyFill="1" applyBorder="1" applyAlignment="1" applyProtection="1">
      <alignment horizontal="center" vertical="center"/>
      <protection locked="0"/>
    </xf>
    <xf numFmtId="43" fontId="0" fillId="0" borderId="5" xfId="16" applyFont="1" applyFill="1" applyBorder="1" applyAlignment="1" applyProtection="1">
      <alignment horizontal="right" vertical="center"/>
    </xf>
    <xf numFmtId="43" fontId="0" fillId="0" borderId="12" xfId="16" applyFont="1" applyFill="1" applyBorder="1" applyAlignment="1" applyProtection="1">
      <alignment horizontal="center" vertical="center"/>
      <protection locked="0"/>
    </xf>
    <xf numFmtId="10" fontId="0" fillId="0" borderId="5" xfId="18" applyNumberFormat="1" applyFont="1" applyFill="1" applyBorder="1" applyAlignment="1" applyProtection="1">
      <alignment horizontal="right" vertical="center"/>
    </xf>
    <xf numFmtId="3" fontId="0" fillId="0" borderId="5" xfId="18" applyNumberFormat="1" applyFont="1" applyFill="1" applyBorder="1" applyAlignment="1" applyProtection="1">
      <alignment horizontal="right" vertical="center"/>
      <protection locked="0"/>
    </xf>
    <xf numFmtId="43" fontId="22" fillId="0" borderId="12" xfId="16" applyFont="1" applyFill="1" applyBorder="1" applyAlignment="1" applyProtection="1">
      <alignment horizontal="center" vertical="center"/>
      <protection locked="0"/>
    </xf>
    <xf numFmtId="0" fontId="9" fillId="9" borderId="5" xfId="0" applyFont="1" applyFill="1" applyBorder="1" applyAlignment="1" applyProtection="1">
      <alignment horizontal="center" vertical="center"/>
      <protection locked="0"/>
    </xf>
    <xf numFmtId="0" fontId="4" fillId="0" borderId="12" xfId="0" quotePrefix="1" applyFont="1" applyBorder="1" applyAlignment="1" applyProtection="1">
      <alignment horizontal="center" vertical="center"/>
      <protection locked="0"/>
    </xf>
    <xf numFmtId="1" fontId="4" fillId="0" borderId="5" xfId="0" applyNumberFormat="1" applyFont="1" applyBorder="1" applyAlignment="1">
      <alignment horizontal="right" vertical="center"/>
    </xf>
    <xf numFmtId="0" fontId="4" fillId="0" borderId="12" xfId="0" applyFont="1" applyBorder="1" applyAlignment="1">
      <alignment horizontal="center" vertical="center" wrapText="1"/>
    </xf>
    <xf numFmtId="0" fontId="45" fillId="9" borderId="21" xfId="0" applyFont="1" applyFill="1" applyBorder="1" applyAlignment="1">
      <alignment horizontal="center" vertical="center" wrapText="1"/>
    </xf>
    <xf numFmtId="0" fontId="45" fillId="9" borderId="8" xfId="0" applyFont="1" applyFill="1" applyBorder="1" applyAlignment="1">
      <alignment horizontal="center" vertical="center" wrapText="1"/>
    </xf>
    <xf numFmtId="0" fontId="9" fillId="9" borderId="9" xfId="0" applyFont="1" applyFill="1" applyBorder="1" applyAlignment="1" applyProtection="1">
      <alignment horizontal="center" vertical="center"/>
      <protection locked="0"/>
    </xf>
    <xf numFmtId="0" fontId="4" fillId="0" borderId="21" xfId="0" quotePrefix="1" applyFont="1" applyBorder="1" applyAlignment="1" applyProtection="1">
      <alignment horizontal="center" vertical="center"/>
      <protection locked="0"/>
    </xf>
    <xf numFmtId="1" fontId="4" fillId="0" borderId="9" xfId="0" applyNumberFormat="1" applyFont="1" applyBorder="1" applyAlignment="1">
      <alignment horizontal="right" vertical="center"/>
    </xf>
    <xf numFmtId="1" fontId="0" fillId="0" borderId="9" xfId="18" applyNumberFormat="1" applyFont="1" applyFill="1" applyBorder="1" applyAlignment="1" applyProtection="1">
      <alignment horizontal="right" vertical="center"/>
      <protection locked="0"/>
    </xf>
    <xf numFmtId="1" fontId="0" fillId="0" borderId="9" xfId="18" applyNumberFormat="1" applyFont="1" applyFill="1" applyBorder="1" applyAlignment="1" applyProtection="1">
      <alignment horizontal="right" vertical="center" wrapText="1"/>
      <protection locked="0"/>
    </xf>
    <xf numFmtId="0" fontId="4" fillId="0" borderId="21" xfId="0" applyFont="1" applyBorder="1" applyAlignment="1">
      <alignment horizontal="center" vertical="center" wrapText="1"/>
    </xf>
    <xf numFmtId="9" fontId="9" fillId="0" borderId="5" xfId="18" applyFont="1" applyFill="1" applyBorder="1" applyAlignment="1" applyProtection="1">
      <alignment horizontal="center" vertical="center"/>
      <protection locked="0"/>
    </xf>
    <xf numFmtId="10" fontId="0" fillId="0" borderId="12" xfId="18" applyNumberFormat="1" applyFont="1" applyFill="1" applyBorder="1" applyAlignment="1" applyProtection="1">
      <alignment horizontal="right" vertical="center"/>
    </xf>
    <xf numFmtId="3" fontId="0" fillId="0" borderId="12" xfId="0" quotePrefix="1" applyNumberFormat="1" applyBorder="1" applyAlignment="1" applyProtection="1">
      <alignment horizontal="right" vertical="center" wrapText="1"/>
      <protection locked="0"/>
    </xf>
    <xf numFmtId="9" fontId="9" fillId="9" borderId="9" xfId="18" applyFont="1" applyFill="1" applyBorder="1" applyAlignment="1" applyProtection="1">
      <alignment horizontal="center" vertical="center"/>
      <protection locked="0"/>
    </xf>
    <xf numFmtId="0" fontId="0" fillId="9" borderId="21" xfId="0" quotePrefix="1" applyFill="1" applyBorder="1" applyAlignment="1" applyProtection="1">
      <alignment horizontal="center" vertical="center"/>
      <protection locked="0"/>
    </xf>
    <xf numFmtId="10" fontId="0" fillId="0" borderId="21" xfId="18" applyNumberFormat="1" applyFont="1" applyFill="1" applyBorder="1" applyAlignment="1" applyProtection="1">
      <alignment horizontal="right" vertical="center"/>
    </xf>
    <xf numFmtId="3" fontId="0" fillId="0" borderId="21" xfId="0" quotePrefix="1" applyNumberFormat="1" applyBorder="1" applyAlignment="1" applyProtection="1">
      <alignment horizontal="right" vertical="center" wrapText="1"/>
      <protection locked="0"/>
    </xf>
    <xf numFmtId="0" fontId="0" fillId="0" borderId="21" xfId="0" applyBorder="1" applyAlignment="1">
      <alignment horizontal="center" vertical="center" wrapText="1"/>
    </xf>
    <xf numFmtId="0" fontId="0" fillId="0" borderId="12" xfId="0" applyBorder="1" applyAlignment="1" applyProtection="1">
      <alignment horizontal="justify" vertical="center"/>
      <protection locked="0"/>
    </xf>
    <xf numFmtId="0" fontId="45" fillId="0" borderId="12" xfId="0" applyFont="1" applyBorder="1" applyAlignment="1">
      <alignment horizontal="center" vertical="center" wrapText="1"/>
    </xf>
    <xf numFmtId="4" fontId="0" fillId="0" borderId="12" xfId="0" applyNumberFormat="1" applyBorder="1" applyAlignment="1" applyProtection="1">
      <alignment horizontal="right" vertical="center" wrapText="1"/>
      <protection locked="0"/>
    </xf>
    <xf numFmtId="4" fontId="0" fillId="0" borderId="21" xfId="0" applyNumberFormat="1" applyBorder="1" applyAlignment="1" applyProtection="1">
      <alignment horizontal="right" vertical="center" wrapText="1"/>
      <protection locked="0"/>
    </xf>
    <xf numFmtId="3" fontId="9" fillId="0" borderId="5" xfId="0" applyNumberFormat="1" applyFont="1" applyBorder="1" applyAlignment="1" applyProtection="1">
      <alignment horizontal="center" vertical="center"/>
      <protection locked="0"/>
    </xf>
    <xf numFmtId="3" fontId="0" fillId="0" borderId="21" xfId="18" applyNumberFormat="1" applyFont="1" applyFill="1" applyBorder="1" applyAlignment="1" applyProtection="1">
      <alignment horizontal="right" vertical="center"/>
    </xf>
    <xf numFmtId="3" fontId="0" fillId="0" borderId="21" xfId="18" applyNumberFormat="1" applyFont="1" applyFill="1" applyBorder="1" applyAlignment="1" applyProtection="1">
      <alignment horizontal="right" vertical="center"/>
      <protection locked="0"/>
    </xf>
    <xf numFmtId="10" fontId="9" fillId="0" borderId="12" xfId="0" quotePrefix="1" applyNumberFormat="1" applyFont="1" applyBorder="1" applyAlignment="1" applyProtection="1">
      <alignment horizontal="center" vertical="center"/>
      <protection locked="0"/>
    </xf>
    <xf numFmtId="10" fontId="9" fillId="0" borderId="5" xfId="0" applyNumberFormat="1" applyFont="1" applyBorder="1" applyAlignment="1" applyProtection="1">
      <alignment horizontal="center" vertical="center"/>
      <protection locked="0"/>
    </xf>
    <xf numFmtId="3" fontId="0" fillId="0" borderId="12" xfId="0" applyNumberFormat="1" applyBorder="1" applyAlignment="1" applyProtection="1">
      <alignment horizontal="right" vertical="center" wrapText="1"/>
      <protection locked="0"/>
    </xf>
    <xf numFmtId="171" fontId="0" fillId="0" borderId="12" xfId="16" applyNumberFormat="1" applyFont="1" applyFill="1" applyBorder="1" applyAlignment="1" applyProtection="1">
      <alignment horizontal="center" vertical="center" wrapText="1"/>
      <protection locked="0"/>
    </xf>
    <xf numFmtId="9" fontId="0" fillId="0" borderId="5" xfId="18" applyFont="1" applyFill="1" applyBorder="1" applyAlignment="1" applyProtection="1">
      <alignment horizontal="right" vertical="center"/>
    </xf>
    <xf numFmtId="0" fontId="0" fillId="0" borderId="5" xfId="0" quotePrefix="1" applyBorder="1" applyAlignment="1" applyProtection="1">
      <alignment horizontal="center" vertical="center"/>
      <protection locked="0"/>
    </xf>
    <xf numFmtId="3" fontId="0" fillId="0" borderId="9" xfId="18" applyNumberFormat="1" applyFont="1" applyFill="1" applyBorder="1" applyAlignment="1" applyProtection="1">
      <alignment horizontal="right" vertical="center"/>
      <protection locked="0"/>
    </xf>
    <xf numFmtId="0" fontId="0" fillId="0" borderId="5" xfId="0" applyBorder="1" applyAlignment="1">
      <alignment horizontal="center" vertical="center" wrapText="1"/>
    </xf>
    <xf numFmtId="0" fontId="45" fillId="9" borderId="12" xfId="0" quotePrefix="1" applyFont="1" applyFill="1" applyBorder="1" applyAlignment="1">
      <alignment horizontal="center" vertical="center" wrapText="1"/>
    </xf>
    <xf numFmtId="0" fontId="46" fillId="9" borderId="12" xfId="0" quotePrefix="1" applyFont="1" applyFill="1" applyBorder="1" applyAlignment="1">
      <alignment horizontal="center" vertical="center" wrapText="1"/>
    </xf>
    <xf numFmtId="0" fontId="45" fillId="9" borderId="3" xfId="0" quotePrefix="1" applyFont="1" applyFill="1" applyBorder="1" applyAlignment="1">
      <alignment horizontal="center" vertical="center" wrapText="1"/>
    </xf>
    <xf numFmtId="44" fontId="9" fillId="9" borderId="5" xfId="0" quotePrefix="1" applyNumberFormat="1" applyFont="1" applyFill="1" applyBorder="1" applyAlignment="1" applyProtection="1">
      <alignment horizontal="center" vertical="center"/>
      <protection locked="0"/>
    </xf>
    <xf numFmtId="44" fontId="9" fillId="9" borderId="5" xfId="0" quotePrefix="1" applyNumberFormat="1" applyFont="1" applyFill="1" applyBorder="1" applyAlignment="1">
      <alignment horizontal="right" vertical="center"/>
    </xf>
    <xf numFmtId="44" fontId="9" fillId="0" borderId="5" xfId="0" quotePrefix="1" applyNumberFormat="1" applyFont="1" applyBorder="1" applyAlignment="1" applyProtection="1">
      <alignment horizontal="right" vertical="center"/>
      <protection locked="0"/>
    </xf>
    <xf numFmtId="44" fontId="9" fillId="0" borderId="5" xfId="0" quotePrefix="1" applyNumberFormat="1" applyFont="1" applyBorder="1" applyAlignment="1" applyProtection="1">
      <alignment horizontal="center" vertical="center"/>
      <protection locked="0"/>
    </xf>
    <xf numFmtId="9" fontId="0" fillId="0" borderId="5" xfId="18" applyFont="1" applyFill="1" applyBorder="1" applyAlignment="1" applyProtection="1">
      <alignment horizontal="center" vertical="center"/>
      <protection locked="0"/>
    </xf>
    <xf numFmtId="3" fontId="0" fillId="0" borderId="12" xfId="18" applyNumberFormat="1" applyFont="1" applyFill="1" applyBorder="1" applyAlignment="1" applyProtection="1">
      <alignment horizontal="right" vertical="center"/>
      <protection locked="0"/>
    </xf>
    <xf numFmtId="3" fontId="0" fillId="0" borderId="21" xfId="18" applyNumberFormat="1" applyFont="1" applyFill="1" applyBorder="1" applyAlignment="1" applyProtection="1">
      <alignment horizontal="right" vertical="center" indent="1"/>
      <protection locked="0"/>
    </xf>
    <xf numFmtId="43" fontId="9" fillId="0" borderId="21" xfId="16" applyFont="1" applyFill="1" applyBorder="1" applyAlignment="1" applyProtection="1">
      <alignment vertical="center"/>
      <protection locked="0"/>
    </xf>
    <xf numFmtId="0" fontId="47" fillId="9" borderId="12" xfId="0" applyFont="1" applyFill="1" applyBorder="1" applyAlignment="1">
      <alignment horizontal="center" vertical="center" wrapText="1"/>
    </xf>
    <xf numFmtId="0" fontId="4" fillId="0" borderId="12" xfId="0" applyFont="1" applyBorder="1" applyAlignment="1">
      <alignment horizontal="left" vertical="center" wrapText="1"/>
    </xf>
    <xf numFmtId="9" fontId="4" fillId="0" borderId="5" xfId="18" applyFont="1" applyFill="1" applyBorder="1" applyAlignment="1" applyProtection="1">
      <alignment horizontal="center" vertical="center"/>
      <protection locked="0"/>
    </xf>
    <xf numFmtId="10" fontId="4" fillId="0" borderId="5" xfId="18" applyNumberFormat="1" applyFont="1" applyFill="1" applyBorder="1" applyAlignment="1" applyProtection="1">
      <alignment horizontal="right" vertical="center"/>
    </xf>
    <xf numFmtId="4" fontId="4" fillId="0" borderId="12" xfId="18" applyNumberFormat="1" applyFont="1" applyFill="1" applyBorder="1" applyAlignment="1" applyProtection="1">
      <alignment horizontal="right" vertical="center" wrapText="1"/>
      <protection locked="0"/>
    </xf>
    <xf numFmtId="43" fontId="9" fillId="0" borderId="22" xfId="16" applyFont="1" applyFill="1" applyBorder="1" applyAlignment="1" applyProtection="1">
      <alignment vertical="center"/>
      <protection locked="0"/>
    </xf>
    <xf numFmtId="171" fontId="4" fillId="0" borderId="12" xfId="16" applyNumberFormat="1" applyFont="1" applyFill="1" applyBorder="1" applyAlignment="1" applyProtection="1">
      <alignment horizontal="right" vertical="center" wrapText="1"/>
      <protection locked="0"/>
    </xf>
    <xf numFmtId="171" fontId="4" fillId="0" borderId="12" xfId="16" applyNumberFormat="1" applyFont="1" applyFill="1" applyBorder="1" applyAlignment="1" applyProtection="1">
      <alignment horizontal="center" vertical="center" wrapText="1"/>
      <protection locked="0"/>
    </xf>
    <xf numFmtId="0" fontId="48" fillId="9" borderId="12" xfId="0" applyFont="1" applyFill="1" applyBorder="1" applyAlignment="1">
      <alignment horizontal="center" vertical="center" wrapText="1"/>
    </xf>
    <xf numFmtId="0" fontId="4" fillId="0" borderId="12" xfId="0" applyFont="1" applyBorder="1" applyAlignment="1">
      <alignment vertical="center" wrapText="1"/>
    </xf>
    <xf numFmtId="3" fontId="4" fillId="0" borderId="21" xfId="18" applyNumberFormat="1" applyFont="1" applyFill="1" applyBorder="1" applyAlignment="1" applyProtection="1">
      <alignment horizontal="right" vertical="center" indent="1"/>
      <protection locked="0"/>
    </xf>
    <xf numFmtId="3" fontId="4" fillId="0" borderId="12" xfId="0" applyNumberFormat="1" applyFont="1" applyBorder="1" applyAlignment="1" applyProtection="1">
      <alignment horizontal="right" vertical="center" wrapText="1"/>
      <protection locked="0"/>
    </xf>
    <xf numFmtId="0" fontId="0" fillId="0" borderId="0" xfId="0" applyAlignment="1" applyProtection="1">
      <alignment horizontal="center"/>
      <protection locked="0"/>
    </xf>
    <xf numFmtId="0" fontId="22" fillId="0" borderId="0" xfId="0" applyFont="1" applyAlignment="1" applyProtection="1">
      <alignment horizontal="center" vertical="center"/>
      <protection locked="0"/>
    </xf>
    <xf numFmtId="0" fontId="0" fillId="0" borderId="0" xfId="0" applyAlignment="1" applyProtection="1">
      <alignment horizontal="center" wrapText="1"/>
      <protection locked="0"/>
    </xf>
    <xf numFmtId="0" fontId="0" fillId="0" borderId="0" xfId="0" applyAlignment="1">
      <alignment horizontal="center" wrapText="1"/>
    </xf>
    <xf numFmtId="0" fontId="49" fillId="0" borderId="0" xfId="0" applyFont="1" applyProtection="1">
      <protection locked="0"/>
    </xf>
    <xf numFmtId="0" fontId="49" fillId="0" borderId="0" xfId="0" applyFont="1" applyAlignment="1" applyProtection="1">
      <alignment horizontal="center"/>
      <protection locked="0"/>
    </xf>
    <xf numFmtId="0" fontId="22" fillId="0" borderId="0" xfId="0" applyFont="1" applyProtection="1">
      <protection locked="0"/>
    </xf>
    <xf numFmtId="0" fontId="49" fillId="0" borderId="0" xfId="0" applyFont="1" applyAlignment="1" applyProtection="1">
      <alignment horizontal="left"/>
      <protection locked="0"/>
    </xf>
    <xf numFmtId="0" fontId="49" fillId="0" borderId="0" xfId="0" applyFont="1" applyAlignment="1" applyProtection="1">
      <alignment horizontal="right"/>
      <protection locked="0"/>
    </xf>
    <xf numFmtId="0" fontId="3" fillId="2" borderId="3" xfId="8" applyNumberFormat="1" applyFont="1" applyFill="1" applyBorder="1" applyAlignment="1" applyProtection="1">
      <alignment horizontal="center" vertical="center" wrapText="1"/>
      <protection locked="0"/>
    </xf>
    <xf numFmtId="0" fontId="3" fillId="2" borderId="4" xfId="8" applyNumberFormat="1" applyFont="1" applyFill="1" applyBorder="1" applyAlignment="1" applyProtection="1">
      <alignment horizontal="center" vertical="center" wrapText="1"/>
      <protection locked="0"/>
    </xf>
    <xf numFmtId="0" fontId="3" fillId="2" borderId="5" xfId="8" applyNumberFormat="1" applyFont="1" applyFill="1" applyBorder="1" applyAlignment="1" applyProtection="1">
      <alignment horizontal="center" vertical="center" wrapText="1"/>
      <protection locked="0"/>
    </xf>
    <xf numFmtId="0" fontId="3" fillId="0" borderId="6" xfId="8" applyNumberFormat="1" applyFont="1" applyFill="1" applyBorder="1" applyAlignment="1" applyProtection="1">
      <alignment vertical="top" wrapText="1"/>
      <protection locked="0"/>
    </xf>
    <xf numFmtId="0" fontId="3" fillId="0" borderId="0" xfId="8" applyNumberFormat="1" applyFont="1" applyFill="1" applyBorder="1" applyAlignment="1" applyProtection="1">
      <alignment vertical="top" wrapText="1"/>
      <protection locked="0"/>
    </xf>
    <xf numFmtId="0" fontId="4" fillId="0" borderId="0" xfId="8" applyNumberFormat="1" applyFont="1" applyFill="1" applyBorder="1" applyAlignment="1" applyProtection="1">
      <alignment horizontal="left" vertical="top" wrapText="1"/>
      <protection locked="0"/>
    </xf>
    <xf numFmtId="0" fontId="3" fillId="2" borderId="8" xfId="8" applyNumberFormat="1" applyFont="1" applyFill="1" applyBorder="1" applyAlignment="1" applyProtection="1">
      <alignment horizontal="center" vertical="center" wrapText="1"/>
      <protection locked="0"/>
    </xf>
    <xf numFmtId="0" fontId="3" fillId="2" borderId="11" xfId="8" applyNumberFormat="1" applyFont="1" applyFill="1" applyBorder="1" applyAlignment="1" applyProtection="1">
      <alignment horizontal="center" vertical="center" wrapText="1"/>
      <protection locked="0"/>
    </xf>
    <xf numFmtId="0" fontId="3" fillId="2" borderId="9" xfId="8" applyNumberFormat="1"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3" fillId="2" borderId="5" xfId="8" applyFont="1" applyFill="1" applyBorder="1" applyAlignment="1" applyProtection="1">
      <alignment horizontal="center" vertical="center"/>
      <protection locked="0"/>
    </xf>
    <xf numFmtId="0" fontId="4" fillId="0" borderId="0" xfId="8" applyFont="1" applyBorder="1" applyAlignment="1" applyProtection="1">
      <alignment vertical="top" wrapText="1"/>
    </xf>
    <xf numFmtId="0" fontId="3" fillId="4" borderId="0" xfId="21" applyNumberFormat="1" applyFont="1" applyFill="1" applyBorder="1" applyAlignment="1">
      <alignment horizontal="center" vertical="center"/>
    </xf>
    <xf numFmtId="0" fontId="3" fillId="4" borderId="2" xfId="21" applyNumberFormat="1" applyFont="1" applyFill="1" applyBorder="1" applyAlignment="1">
      <alignment horizontal="center" vertical="center"/>
    </xf>
    <xf numFmtId="0" fontId="3" fillId="4" borderId="0" xfId="21" applyNumberFormat="1" applyFont="1" applyFill="1" applyBorder="1" applyAlignment="1">
      <alignment vertical="center"/>
    </xf>
    <xf numFmtId="4" fontId="4" fillId="0" borderId="0" xfId="8" applyNumberFormat="1" applyFont="1" applyFill="1" applyBorder="1" applyAlignment="1" applyProtection="1">
      <alignment horizontal="left" vertical="top" wrapText="1"/>
      <protection locked="0"/>
    </xf>
    <xf numFmtId="0" fontId="17" fillId="4" borderId="0" xfId="21" applyNumberFormat="1" applyFont="1" applyFill="1" applyBorder="1" applyAlignment="1">
      <alignment horizontal="center" vertical="center"/>
    </xf>
    <xf numFmtId="0" fontId="4" fillId="0" borderId="0" xfId="8" applyFont="1" applyBorder="1" applyAlignment="1" applyProtection="1">
      <alignment horizontal="left" vertical="top" wrapText="1"/>
      <protection locked="0"/>
    </xf>
    <xf numFmtId="0" fontId="17" fillId="4" borderId="0" xfId="24" applyNumberFormat="1" applyFont="1" applyFill="1" applyBorder="1" applyAlignment="1">
      <alignment horizontal="center" vertical="center"/>
    </xf>
    <xf numFmtId="0" fontId="22" fillId="8" borderId="0" xfId="26" applyNumberFormat="1" applyFont="1" applyFill="1" applyBorder="1" applyAlignment="1">
      <alignment horizontal="center" vertical="center"/>
    </xf>
    <xf numFmtId="0" fontId="22" fillId="8" borderId="2" xfId="26" applyNumberFormat="1" applyFont="1" applyFill="1" applyBorder="1" applyAlignment="1">
      <alignment horizontal="center"/>
    </xf>
    <xf numFmtId="0" fontId="3" fillId="8" borderId="8" xfId="26" applyNumberFormat="1" applyFont="1" applyFill="1" applyBorder="1" applyAlignment="1" applyProtection="1">
      <alignment horizontal="center" vertical="center" wrapText="1"/>
      <protection locked="0"/>
    </xf>
    <xf numFmtId="0" fontId="3" fillId="8" borderId="11" xfId="26" applyNumberFormat="1" applyFont="1" applyFill="1" applyBorder="1" applyAlignment="1" applyProtection="1">
      <alignment horizontal="center" vertical="center" wrapText="1"/>
      <protection locked="0"/>
    </xf>
    <xf numFmtId="0" fontId="3" fillId="8" borderId="9" xfId="26" applyNumberFormat="1" applyFont="1" applyFill="1" applyBorder="1" applyAlignment="1" applyProtection="1">
      <alignment horizontal="center" vertical="center" wrapText="1"/>
      <protection locked="0"/>
    </xf>
    <xf numFmtId="0" fontId="3" fillId="8" borderId="6" xfId="26" applyNumberFormat="1" applyFont="1" applyFill="1" applyBorder="1" applyAlignment="1" applyProtection="1">
      <alignment horizontal="center" vertical="center" wrapText="1"/>
      <protection locked="0"/>
    </xf>
    <xf numFmtId="0" fontId="3" fillId="8" borderId="0" xfId="26" applyNumberFormat="1" applyFont="1" applyFill="1" applyBorder="1" applyAlignment="1" applyProtection="1">
      <alignment horizontal="center" vertical="center" wrapText="1"/>
      <protection locked="0"/>
    </xf>
    <xf numFmtId="0" fontId="3" fillId="8" borderId="1" xfId="26" applyNumberFormat="1" applyFont="1" applyFill="1" applyBorder="1" applyAlignment="1" applyProtection="1">
      <alignment horizontal="center" vertical="center" wrapText="1"/>
      <protection locked="0"/>
    </xf>
    <xf numFmtId="0" fontId="22" fillId="8" borderId="7" xfId="26" applyNumberFormat="1" applyFont="1" applyFill="1" applyBorder="1" applyAlignment="1">
      <alignment horizontal="center" vertical="center"/>
    </xf>
    <xf numFmtId="0" fontId="22" fillId="8" borderId="2" xfId="26" applyNumberFormat="1" applyFont="1" applyFill="1" applyBorder="1" applyAlignment="1">
      <alignment horizontal="center" vertical="center"/>
    </xf>
    <xf numFmtId="0" fontId="22" fillId="8" borderId="10" xfId="26" applyNumberFormat="1" applyFont="1" applyFill="1" applyBorder="1" applyAlignment="1">
      <alignment horizontal="center" vertical="center"/>
    </xf>
    <xf numFmtId="0" fontId="4" fillId="0" borderId="0" xfId="8" applyFont="1" applyAlignment="1" applyProtection="1">
      <alignment horizontal="left" vertical="top" wrapText="1"/>
      <protection locked="0"/>
    </xf>
    <xf numFmtId="0" fontId="17" fillId="4" borderId="0" xfId="24" applyNumberFormat="1" applyFont="1" applyFill="1" applyBorder="1" applyAlignment="1">
      <alignment horizontal="center"/>
    </xf>
    <xf numFmtId="0" fontId="17" fillId="4" borderId="0" xfId="24" applyNumberFormat="1" applyFont="1" applyFill="1" applyBorder="1"/>
    <xf numFmtId="0" fontId="0" fillId="0" borderId="0" xfId="27" applyFont="1" applyAlignment="1" applyProtection="1">
      <alignment horizontal="left" vertical="top" wrapText="1"/>
      <protection locked="0"/>
    </xf>
    <xf numFmtId="0" fontId="30" fillId="0" borderId="3" xfId="27" applyFont="1" applyBorder="1" applyAlignment="1">
      <alignment horizontal="center" vertical="top" wrapText="1"/>
    </xf>
    <xf numFmtId="0" fontId="4" fillId="0" borderId="4" xfId="27" applyFont="1" applyBorder="1" applyAlignment="1">
      <alignment horizontal="center" vertical="top" wrapText="1"/>
    </xf>
    <xf numFmtId="0" fontId="4" fillId="0" borderId="5" xfId="27" applyFont="1" applyBorder="1" applyAlignment="1">
      <alignment horizontal="center" vertical="top" wrapText="1"/>
    </xf>
    <xf numFmtId="0" fontId="4" fillId="0" borderId="3" xfId="27" applyFont="1" applyBorder="1" applyAlignment="1">
      <alignment horizontal="left" vertical="top" wrapText="1"/>
    </xf>
    <xf numFmtId="0" fontId="4" fillId="0" borderId="4" xfId="27" applyFont="1" applyBorder="1" applyAlignment="1">
      <alignment horizontal="left" vertical="top" wrapText="1"/>
    </xf>
    <xf numFmtId="0" fontId="4" fillId="0" borderId="5" xfId="27" applyFont="1" applyBorder="1" applyAlignment="1">
      <alignment horizontal="left" vertical="top" wrapText="1"/>
    </xf>
    <xf numFmtId="0" fontId="0" fillId="0" borderId="11" xfId="27" applyFont="1" applyBorder="1" applyAlignment="1" applyProtection="1">
      <alignment horizontal="left" vertical="top" wrapText="1"/>
      <protection locked="0"/>
    </xf>
    <xf numFmtId="0" fontId="22" fillId="2" borderId="8" xfId="27" applyFont="1" applyFill="1" applyBorder="1" applyAlignment="1" applyProtection="1">
      <alignment horizontal="center" vertical="top" wrapText="1"/>
      <protection locked="0"/>
    </xf>
    <xf numFmtId="0" fontId="22" fillId="2" borderId="11" xfId="27" applyFont="1" applyFill="1" applyBorder="1" applyAlignment="1" applyProtection="1">
      <alignment horizontal="center" vertical="top"/>
      <protection locked="0"/>
    </xf>
    <xf numFmtId="0" fontId="22" fillId="2" borderId="9" xfId="27" applyFont="1" applyFill="1" applyBorder="1" applyAlignment="1" applyProtection="1">
      <alignment horizontal="center" vertical="top"/>
      <protection locked="0"/>
    </xf>
    <xf numFmtId="0" fontId="3" fillId="2" borderId="21" xfId="27" applyFont="1" applyFill="1" applyBorder="1" applyAlignment="1">
      <alignment horizontal="center" vertical="center" wrapText="1"/>
    </xf>
    <xf numFmtId="0" fontId="3" fillId="2" borderId="22" xfId="27" applyFont="1" applyFill="1" applyBorder="1" applyAlignment="1">
      <alignment horizontal="center" vertical="center" wrapText="1"/>
    </xf>
    <xf numFmtId="0" fontId="3" fillId="2" borderId="18" xfId="27" applyFont="1" applyFill="1" applyBorder="1" applyAlignment="1">
      <alignment horizontal="center" vertical="center" wrapText="1"/>
    </xf>
    <xf numFmtId="0" fontId="3" fillId="2" borderId="3" xfId="27" applyFont="1" applyFill="1" applyBorder="1" applyAlignment="1" applyProtection="1">
      <alignment horizontal="center" vertical="center"/>
      <protection locked="0"/>
    </xf>
    <xf numFmtId="0" fontId="3" fillId="2" borderId="4" xfId="27" applyFont="1" applyFill="1" applyBorder="1" applyAlignment="1" applyProtection="1">
      <alignment horizontal="center" vertical="center"/>
      <protection locked="0"/>
    </xf>
    <xf numFmtId="0" fontId="3" fillId="2" borderId="5" xfId="27" applyFont="1" applyFill="1" applyBorder="1" applyAlignment="1" applyProtection="1">
      <alignment horizontal="center" vertical="center"/>
      <protection locked="0"/>
    </xf>
    <xf numFmtId="0" fontId="3" fillId="2" borderId="7" xfId="27" applyFont="1" applyFill="1" applyBorder="1" applyAlignment="1" applyProtection="1">
      <alignment horizontal="center" vertical="center"/>
      <protection locked="0"/>
    </xf>
    <xf numFmtId="0" fontId="3" fillId="2" borderId="2" xfId="27" applyFont="1" applyFill="1" applyBorder="1" applyAlignment="1" applyProtection="1">
      <alignment horizontal="center" vertical="center"/>
      <protection locked="0"/>
    </xf>
    <xf numFmtId="0" fontId="3" fillId="2" borderId="10" xfId="27" applyFont="1" applyFill="1" applyBorder="1" applyAlignment="1" applyProtection="1">
      <alignment horizontal="center" vertical="center"/>
      <protection locked="0"/>
    </xf>
    <xf numFmtId="0" fontId="22" fillId="2" borderId="8" xfId="0" applyFont="1" applyFill="1" applyBorder="1" applyAlignment="1" applyProtection="1">
      <alignment horizontal="center" wrapText="1"/>
      <protection locked="0"/>
    </xf>
    <xf numFmtId="0" fontId="22" fillId="2" borderId="11" xfId="0" applyFont="1" applyFill="1" applyBorder="1" applyAlignment="1" applyProtection="1">
      <alignment horizontal="center"/>
      <protection locked="0"/>
    </xf>
    <xf numFmtId="0" fontId="22" fillId="2" borderId="9" xfId="0" applyFont="1" applyFill="1" applyBorder="1" applyAlignment="1" applyProtection="1">
      <alignment horizontal="center"/>
      <protection locked="0"/>
    </xf>
    <xf numFmtId="4" fontId="3" fillId="2" borderId="21" xfId="29" applyNumberFormat="1" applyFont="1" applyFill="1" applyBorder="1" applyAlignment="1">
      <alignment horizontal="center" vertical="center" wrapText="1"/>
    </xf>
    <xf numFmtId="4" fontId="3" fillId="2" borderId="22" xfId="29" applyNumberFormat="1" applyFont="1" applyFill="1" applyBorder="1" applyAlignment="1">
      <alignment horizontal="center" vertical="center" wrapText="1"/>
    </xf>
    <xf numFmtId="0" fontId="22" fillId="2" borderId="12" xfId="0" applyFont="1" applyFill="1" applyBorder="1" applyAlignment="1" applyProtection="1">
      <alignment horizontal="center" wrapText="1"/>
      <protection locked="0"/>
    </xf>
    <xf numFmtId="0" fontId="22" fillId="2" borderId="12" xfId="0" applyFont="1" applyFill="1" applyBorder="1" applyAlignment="1" applyProtection="1">
      <alignment horizontal="center"/>
      <protection locked="0"/>
    </xf>
    <xf numFmtId="0" fontId="22" fillId="2" borderId="11" xfId="0" applyFont="1" applyFill="1" applyBorder="1" applyAlignment="1" applyProtection="1">
      <alignment horizontal="center" wrapText="1"/>
      <protection locked="0"/>
    </xf>
    <xf numFmtId="0" fontId="22" fillId="2" borderId="9" xfId="0" applyFont="1" applyFill="1" applyBorder="1" applyAlignment="1" applyProtection="1">
      <alignment horizontal="center" wrapText="1"/>
      <protection locked="0"/>
    </xf>
    <xf numFmtId="0" fontId="3" fillId="2" borderId="3" xfId="0" applyNumberFormat="1" applyFont="1" applyFill="1" applyBorder="1" applyAlignment="1" applyProtection="1">
      <alignment horizontal="center" vertical="center" wrapText="1"/>
      <protection locked="0"/>
    </xf>
    <xf numFmtId="0" fontId="3" fillId="2" borderId="4" xfId="0" applyNumberFormat="1" applyFont="1" applyFill="1" applyBorder="1" applyAlignment="1" applyProtection="1">
      <alignment horizontal="center" vertical="center" wrapText="1"/>
      <protection locked="0"/>
    </xf>
    <xf numFmtId="0" fontId="3" fillId="2" borderId="5" xfId="0" applyNumberFormat="1" applyFont="1" applyFill="1" applyBorder="1" applyAlignment="1" applyProtection="1">
      <alignment horizontal="center" vertical="center" wrapText="1"/>
      <protection locked="0"/>
    </xf>
    <xf numFmtId="166" fontId="3" fillId="2" borderId="8" xfId="19" applyNumberFormat="1" applyFont="1" applyFill="1" applyBorder="1" applyAlignment="1">
      <alignment horizontal="center" vertical="center" wrapText="1"/>
    </xf>
    <xf numFmtId="166" fontId="3" fillId="2" borderId="7" xfId="19" applyNumberFormat="1" applyFont="1" applyFill="1" applyBorder="1" applyAlignment="1">
      <alignment horizontal="center" vertical="center" wrapText="1"/>
    </xf>
    <xf numFmtId="166" fontId="3" fillId="2" borderId="3" xfId="19" applyNumberFormat="1" applyFont="1" applyFill="1" applyBorder="1" applyAlignment="1" applyProtection="1">
      <alignment horizontal="center" vertical="center"/>
      <protection locked="0"/>
    </xf>
    <xf numFmtId="166" fontId="3" fillId="2" borderId="4" xfId="19" applyNumberFormat="1" applyFont="1" applyFill="1" applyBorder="1" applyAlignment="1" applyProtection="1">
      <alignment horizontal="center" vertical="center"/>
      <protection locked="0"/>
    </xf>
    <xf numFmtId="166" fontId="3" fillId="2" borderId="5" xfId="19" applyNumberFormat="1" applyFont="1" applyFill="1" applyBorder="1" applyAlignment="1" applyProtection="1">
      <alignment horizontal="center" vertical="center"/>
      <protection locked="0"/>
    </xf>
    <xf numFmtId="166" fontId="3" fillId="2" borderId="3" xfId="19" applyNumberFormat="1" applyFont="1" applyFill="1" applyBorder="1" applyAlignment="1">
      <alignment horizontal="center" vertical="center" wrapText="1"/>
    </xf>
    <xf numFmtId="166" fontId="3" fillId="2" borderId="4" xfId="19" applyNumberFormat="1" applyFont="1" applyFill="1" applyBorder="1" applyAlignment="1">
      <alignment horizontal="center" vertical="center" wrapText="1"/>
    </xf>
    <xf numFmtId="166" fontId="3" fillId="2" borderId="5" xfId="19" applyNumberFormat="1" applyFont="1" applyFill="1" applyBorder="1" applyAlignment="1">
      <alignment horizontal="center" vertical="center" wrapText="1"/>
    </xf>
    <xf numFmtId="0" fontId="3" fillId="2" borderId="12" xfId="30" applyNumberFormat="1" applyFont="1" applyFill="1" applyBorder="1" applyAlignment="1" applyProtection="1">
      <alignment horizontal="center" vertical="center" wrapText="1"/>
      <protection locked="0"/>
    </xf>
    <xf numFmtId="166" fontId="3" fillId="2" borderId="12" xfId="19" applyNumberFormat="1" applyFont="1" applyFill="1" applyBorder="1" applyAlignment="1" applyProtection="1">
      <alignment horizontal="center" vertical="center"/>
      <protection locked="0"/>
    </xf>
    <xf numFmtId="166" fontId="3" fillId="2" borderId="12" xfId="19" applyNumberFormat="1" applyFont="1" applyFill="1" applyBorder="1" applyAlignment="1" applyProtection="1">
      <alignment horizontal="center" vertical="center" wrapText="1"/>
      <protection locked="0"/>
    </xf>
    <xf numFmtId="0" fontId="22" fillId="2" borderId="8" xfId="27" applyFont="1" applyFill="1" applyBorder="1" applyAlignment="1">
      <alignment horizontal="center" wrapText="1"/>
    </xf>
    <xf numFmtId="0" fontId="22" fillId="2" borderId="11" xfId="27" applyFont="1" applyFill="1" applyBorder="1" applyAlignment="1">
      <alignment horizontal="center"/>
    </xf>
    <xf numFmtId="0" fontId="22" fillId="2" borderId="9" xfId="27" applyFont="1" applyFill="1" applyBorder="1" applyAlignment="1">
      <alignment horizontal="center"/>
    </xf>
    <xf numFmtId="0" fontId="3" fillId="0" borderId="3" xfId="31" applyFont="1" applyBorder="1" applyAlignment="1">
      <alignment horizontal="center" vertical="center" wrapText="1"/>
    </xf>
    <xf numFmtId="0" fontId="3" fillId="0" borderId="4" xfId="31" applyFont="1" applyBorder="1" applyAlignment="1">
      <alignment horizontal="center" vertical="center" wrapText="1"/>
    </xf>
    <xf numFmtId="0" fontId="3" fillId="0" borderId="5" xfId="31" applyFont="1" applyBorder="1" applyAlignment="1">
      <alignment horizontal="center" vertical="center" wrapText="1"/>
    </xf>
    <xf numFmtId="0" fontId="22" fillId="2" borderId="8" xfId="31" applyFont="1" applyFill="1" applyBorder="1" applyAlignment="1">
      <alignment horizontal="center" wrapText="1"/>
    </xf>
    <xf numFmtId="0" fontId="22" fillId="2" borderId="11" xfId="31" applyFont="1" applyFill="1" applyBorder="1" applyAlignment="1">
      <alignment horizontal="center"/>
    </xf>
    <xf numFmtId="0" fontId="22" fillId="2" borderId="9" xfId="31" applyFont="1" applyFill="1" applyBorder="1" applyAlignment="1">
      <alignment horizontal="center"/>
    </xf>
    <xf numFmtId="0" fontId="22" fillId="2" borderId="8" xfId="31" applyFont="1" applyFill="1" applyBorder="1" applyAlignment="1" applyProtection="1">
      <alignment horizontal="center" wrapText="1"/>
      <protection locked="0"/>
    </xf>
    <xf numFmtId="0" fontId="22" fillId="2" borderId="11" xfId="31" applyFont="1" applyFill="1" applyBorder="1" applyAlignment="1" applyProtection="1">
      <alignment horizontal="center"/>
      <protection locked="0"/>
    </xf>
    <xf numFmtId="0" fontId="22" fillId="2" borderId="9" xfId="31" applyFont="1" applyFill="1" applyBorder="1" applyAlignment="1" applyProtection="1">
      <alignment horizontal="center"/>
      <protection locked="0"/>
    </xf>
    <xf numFmtId="0" fontId="3" fillId="2" borderId="3" xfId="29" applyFont="1" applyFill="1" applyBorder="1" applyAlignment="1" applyProtection="1">
      <alignment horizontal="center" vertical="center" wrapText="1"/>
      <protection locked="0"/>
    </xf>
    <xf numFmtId="0" fontId="3" fillId="2" borderId="4" xfId="29" applyFont="1" applyFill="1" applyBorder="1" applyAlignment="1" applyProtection="1">
      <alignment horizontal="center" vertical="center" wrapText="1"/>
      <protection locked="0"/>
    </xf>
    <xf numFmtId="0" fontId="3" fillId="2" borderId="5" xfId="29"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48" fillId="9" borderId="12" xfId="0" applyFont="1" applyFill="1" applyBorder="1" applyAlignment="1">
      <alignment horizontal="center" vertical="center" wrapText="1"/>
    </xf>
    <xf numFmtId="0" fontId="45" fillId="9" borderId="21" xfId="0" applyFont="1" applyFill="1" applyBorder="1" applyAlignment="1">
      <alignment horizontal="center" vertical="center" wrapText="1"/>
    </xf>
    <xf numFmtId="0" fontId="45" fillId="9" borderId="22" xfId="0" applyFont="1" applyFill="1" applyBorder="1" applyAlignment="1">
      <alignment horizontal="center" vertical="center" wrapText="1"/>
    </xf>
    <xf numFmtId="0" fontId="0" fillId="0" borderId="21" xfId="0" quotePrefix="1" applyBorder="1" applyAlignment="1" applyProtection="1">
      <alignment horizontal="center" vertical="center"/>
      <protection locked="0"/>
    </xf>
    <xf numFmtId="0" fontId="0" fillId="0" borderId="18" xfId="0" quotePrefix="1" applyBorder="1" applyAlignment="1" applyProtection="1">
      <alignment horizontal="center" vertical="center"/>
      <protection locked="0"/>
    </xf>
    <xf numFmtId="0" fontId="0" fillId="0" borderId="22" xfId="0" quotePrefix="1" applyBorder="1" applyAlignment="1" applyProtection="1">
      <alignment horizontal="center" vertical="center"/>
      <protection locked="0"/>
    </xf>
    <xf numFmtId="9" fontId="0" fillId="0" borderId="21" xfId="18" applyFont="1" applyFill="1" applyBorder="1" applyAlignment="1" applyProtection="1">
      <alignment horizontal="right" vertical="center"/>
    </xf>
    <xf numFmtId="9" fontId="0" fillId="0" borderId="18" xfId="18" applyFont="1" applyFill="1" applyBorder="1" applyAlignment="1" applyProtection="1">
      <alignment horizontal="right" vertical="center"/>
    </xf>
    <xf numFmtId="9" fontId="0" fillId="0" borderId="22" xfId="18" applyFont="1" applyFill="1" applyBorder="1" applyAlignment="1" applyProtection="1">
      <alignment horizontal="right" vertical="center"/>
    </xf>
    <xf numFmtId="3" fontId="0" fillId="0" borderId="21" xfId="18" applyNumberFormat="1" applyFont="1" applyFill="1" applyBorder="1" applyAlignment="1" applyProtection="1">
      <alignment horizontal="right" vertical="center" indent="1"/>
      <protection locked="0"/>
    </xf>
    <xf numFmtId="3" fontId="0" fillId="0" borderId="18" xfId="18" applyNumberFormat="1" applyFont="1" applyFill="1" applyBorder="1" applyAlignment="1" applyProtection="1">
      <alignment horizontal="right" vertical="center" indent="1"/>
      <protection locked="0"/>
    </xf>
    <xf numFmtId="3" fontId="0" fillId="0" borderId="22" xfId="18" applyNumberFormat="1" applyFont="1" applyFill="1" applyBorder="1" applyAlignment="1" applyProtection="1">
      <alignment horizontal="right" vertical="center" indent="1"/>
      <protection locked="0"/>
    </xf>
    <xf numFmtId="3" fontId="0" fillId="15" borderId="21" xfId="18" applyNumberFormat="1" applyFont="1" applyFill="1" applyBorder="1" applyAlignment="1" applyProtection="1">
      <alignment horizontal="right" vertical="center"/>
      <protection locked="0"/>
    </xf>
    <xf numFmtId="3" fontId="0" fillId="15" borderId="18" xfId="18" applyNumberFormat="1" applyFont="1" applyFill="1" applyBorder="1" applyAlignment="1" applyProtection="1">
      <alignment horizontal="right" vertical="center"/>
      <protection locked="0"/>
    </xf>
    <xf numFmtId="3" fontId="0" fillId="15" borderId="22" xfId="18" applyNumberFormat="1" applyFont="1" applyFill="1" applyBorder="1" applyAlignment="1" applyProtection="1">
      <alignment horizontal="right" vertical="center"/>
      <protection locked="0"/>
    </xf>
    <xf numFmtId="0" fontId="0" fillId="0" borderId="21" xfId="0" applyBorder="1" applyAlignment="1">
      <alignment horizontal="center" vertical="center" wrapText="1"/>
    </xf>
    <xf numFmtId="0" fontId="0" fillId="0" borderId="18" xfId="0" applyBorder="1" applyAlignment="1">
      <alignment horizontal="center" vertical="center" wrapText="1"/>
    </xf>
    <xf numFmtId="0" fontId="0" fillId="0" borderId="22" xfId="0" applyBorder="1" applyAlignment="1">
      <alignment horizontal="center" vertical="center" wrapText="1"/>
    </xf>
    <xf numFmtId="10" fontId="0" fillId="0" borderId="21" xfId="18" applyNumberFormat="1" applyFont="1" applyFill="1" applyBorder="1" applyAlignment="1" applyProtection="1">
      <alignment horizontal="right" vertical="center"/>
    </xf>
    <xf numFmtId="10" fontId="0" fillId="0" borderId="22" xfId="18" applyNumberFormat="1" applyFont="1" applyFill="1" applyBorder="1" applyAlignment="1" applyProtection="1">
      <alignment horizontal="right" vertical="center"/>
    </xf>
    <xf numFmtId="3" fontId="0" fillId="0" borderId="21" xfId="18" applyNumberFormat="1" applyFont="1" applyFill="1" applyBorder="1" applyAlignment="1" applyProtection="1">
      <alignment horizontal="right" vertical="center"/>
      <protection locked="0"/>
    </xf>
    <xf numFmtId="3" fontId="0" fillId="0" borderId="22" xfId="18" applyNumberFormat="1" applyFont="1" applyFill="1" applyBorder="1" applyAlignment="1" applyProtection="1">
      <alignment horizontal="right" vertical="center"/>
      <protection locked="0"/>
    </xf>
    <xf numFmtId="10" fontId="0" fillId="0" borderId="21" xfId="18" applyNumberFormat="1" applyFont="1" applyFill="1" applyBorder="1" applyAlignment="1" applyProtection="1">
      <alignment horizontal="center" vertical="center"/>
      <protection locked="0"/>
    </xf>
    <xf numFmtId="10" fontId="0" fillId="0" borderId="22" xfId="18" applyNumberFormat="1" applyFont="1" applyFill="1" applyBorder="1" applyAlignment="1" applyProtection="1">
      <alignment horizontal="center" vertical="center"/>
      <protection locked="0"/>
    </xf>
    <xf numFmtId="0" fontId="45" fillId="9" borderId="18" xfId="0" applyFont="1" applyFill="1" applyBorder="1" applyAlignment="1">
      <alignment horizontal="center" vertical="center" wrapText="1"/>
    </xf>
    <xf numFmtId="0" fontId="46" fillId="9" borderId="12"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9" fontId="0" fillId="0" borderId="21" xfId="18" applyFont="1" applyFill="1" applyBorder="1" applyAlignment="1" applyProtection="1">
      <alignment horizontal="center" vertical="center"/>
      <protection locked="0"/>
    </xf>
    <xf numFmtId="9" fontId="0" fillId="0" borderId="18" xfId="18" applyFont="1" applyFill="1" applyBorder="1" applyAlignment="1" applyProtection="1">
      <alignment horizontal="center" vertical="center"/>
      <protection locked="0"/>
    </xf>
    <xf numFmtId="9" fontId="0" fillId="0" borderId="22" xfId="18" applyFont="1" applyFill="1" applyBorder="1" applyAlignment="1" applyProtection="1">
      <alignment horizontal="center" vertical="center"/>
      <protection locked="0"/>
    </xf>
    <xf numFmtId="0" fontId="4" fillId="0" borderId="21" xfId="0" quotePrefix="1" applyFont="1" applyBorder="1" applyAlignment="1" applyProtection="1">
      <alignment horizontal="center" vertical="center"/>
      <protection locked="0"/>
    </xf>
    <xf numFmtId="0" fontId="4" fillId="0" borderId="18" xfId="0" quotePrefix="1" applyFont="1" applyBorder="1" applyAlignment="1" applyProtection="1">
      <alignment horizontal="center" vertical="center"/>
      <protection locked="0"/>
    </xf>
    <xf numFmtId="0" fontId="4" fillId="0" borderId="22" xfId="0" quotePrefix="1" applyFont="1" applyBorder="1" applyAlignment="1" applyProtection="1">
      <alignment horizontal="center" vertical="center"/>
      <protection locked="0"/>
    </xf>
    <xf numFmtId="10" fontId="0" fillId="0" borderId="18" xfId="18" applyNumberFormat="1" applyFont="1" applyFill="1" applyBorder="1" applyAlignment="1" applyProtection="1">
      <alignment horizontal="right" vertical="center"/>
    </xf>
    <xf numFmtId="3" fontId="4" fillId="0" borderId="21" xfId="0" quotePrefix="1" applyNumberFormat="1" applyFont="1" applyBorder="1" applyAlignment="1" applyProtection="1">
      <alignment horizontal="right" vertical="center" wrapText="1"/>
      <protection locked="0"/>
    </xf>
    <xf numFmtId="3" fontId="4" fillId="0" borderId="18" xfId="0" quotePrefix="1" applyNumberFormat="1" applyFont="1" applyBorder="1" applyAlignment="1" applyProtection="1">
      <alignment horizontal="right" vertical="center" wrapText="1"/>
      <protection locked="0"/>
    </xf>
    <xf numFmtId="3" fontId="4" fillId="0" borderId="22" xfId="0" quotePrefix="1" applyNumberFormat="1" applyFont="1" applyBorder="1" applyAlignment="1" applyProtection="1">
      <alignment horizontal="right" vertical="center" wrapText="1"/>
      <protection locked="0"/>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9" fontId="9" fillId="0" borderId="21" xfId="18" applyFont="1" applyFill="1" applyBorder="1" applyAlignment="1" applyProtection="1">
      <alignment horizontal="center" vertical="center"/>
      <protection locked="0"/>
    </xf>
    <xf numFmtId="9" fontId="9" fillId="0" borderId="22" xfId="18" applyFont="1" applyFill="1" applyBorder="1" applyAlignment="1" applyProtection="1">
      <alignment horizontal="center" vertical="center"/>
      <protection locked="0"/>
    </xf>
    <xf numFmtId="0" fontId="45" fillId="9" borderId="8" xfId="0" applyFont="1" applyFill="1" applyBorder="1" applyAlignment="1">
      <alignment horizontal="center" vertical="center" wrapText="1"/>
    </xf>
    <xf numFmtId="0" fontId="45" fillId="9" borderId="6" xfId="0" applyFont="1" applyFill="1" applyBorder="1" applyAlignment="1">
      <alignment horizontal="center" vertical="center" wrapText="1"/>
    </xf>
    <xf numFmtId="0" fontId="45" fillId="9" borderId="7" xfId="0" applyFont="1" applyFill="1" applyBorder="1" applyAlignment="1">
      <alignment horizontal="center" vertical="center" wrapText="1"/>
    </xf>
    <xf numFmtId="9" fontId="9" fillId="0" borderId="18" xfId="18" applyFont="1" applyFill="1"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18" xfId="0" applyBorder="1" applyAlignment="1">
      <alignment horizontal="center" vertical="center"/>
    </xf>
    <xf numFmtId="0" fontId="0" fillId="0" borderId="18" xfId="0"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0" fillId="0" borderId="8"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43" fontId="22" fillId="0" borderId="21" xfId="16" applyFont="1" applyFill="1" applyBorder="1" applyAlignment="1" applyProtection="1">
      <alignment horizontal="center" vertical="center"/>
      <protection locked="0"/>
    </xf>
    <xf numFmtId="43" fontId="22" fillId="0" borderId="18" xfId="16" applyFont="1" applyFill="1" applyBorder="1" applyAlignment="1" applyProtection="1">
      <alignment horizontal="center" vertical="center"/>
      <protection locked="0"/>
    </xf>
    <xf numFmtId="0" fontId="3" fillId="2" borderId="4" xfId="8" applyFont="1" applyFill="1" applyBorder="1" applyAlignment="1" applyProtection="1">
      <alignment horizontal="center" vertical="center" wrapText="1"/>
      <protection locked="0"/>
    </xf>
    <xf numFmtId="0" fontId="3" fillId="2" borderId="5" xfId="8" applyFont="1" applyFill="1" applyBorder="1" applyAlignment="1" applyProtection="1">
      <alignment horizontal="center" vertical="center" wrapText="1"/>
      <protection locked="0"/>
    </xf>
    <xf numFmtId="0" fontId="44" fillId="10" borderId="3" xfId="0" applyFont="1" applyFill="1" applyBorder="1" applyAlignment="1">
      <alignment horizontal="center"/>
    </xf>
    <xf numFmtId="0" fontId="44" fillId="10" borderId="4" xfId="0" applyFont="1" applyFill="1" applyBorder="1" applyAlignment="1">
      <alignment horizontal="center"/>
    </xf>
    <xf numFmtId="0" fontId="44" fillId="10" borderId="5" xfId="0" applyFont="1" applyFill="1" applyBorder="1" applyAlignment="1">
      <alignment horizontal="center"/>
    </xf>
    <xf numFmtId="0" fontId="44" fillId="11" borderId="3" xfId="8" applyFont="1" applyFill="1" applyBorder="1" applyAlignment="1" applyProtection="1">
      <alignment horizontal="center" vertical="center" wrapText="1"/>
      <protection locked="0"/>
    </xf>
    <xf numFmtId="0" fontId="44" fillId="11" borderId="4" xfId="8" applyFont="1" applyFill="1" applyBorder="1" applyAlignment="1" applyProtection="1">
      <alignment horizontal="center" vertical="center" wrapText="1"/>
      <protection locked="0"/>
    </xf>
    <xf numFmtId="0" fontId="44" fillId="11" borderId="5" xfId="8" applyFont="1" applyFill="1" applyBorder="1" applyAlignment="1" applyProtection="1">
      <alignment horizontal="center" vertical="center" wrapText="1"/>
      <protection locked="0"/>
    </xf>
    <xf numFmtId="0" fontId="44" fillId="12" borderId="3" xfId="0" applyFont="1" applyFill="1" applyBorder="1" applyAlignment="1">
      <alignment horizontal="center" vertical="center" wrapText="1"/>
    </xf>
    <xf numFmtId="0" fontId="44" fillId="12" borderId="4" xfId="0" applyFont="1" applyFill="1" applyBorder="1" applyAlignment="1">
      <alignment horizontal="center" vertical="center" wrapText="1"/>
    </xf>
    <xf numFmtId="0" fontId="44" fillId="12" borderId="5" xfId="0" applyFont="1" applyFill="1" applyBorder="1" applyAlignment="1">
      <alignment horizontal="center" vertical="center" wrapText="1"/>
    </xf>
    <xf numFmtId="0" fontId="44" fillId="13" borderId="3" xfId="0" applyFont="1" applyFill="1" applyBorder="1" applyAlignment="1">
      <alignment horizontal="center" wrapText="1"/>
    </xf>
    <xf numFmtId="0" fontId="44" fillId="13" borderId="4" xfId="0" applyFont="1" applyFill="1" applyBorder="1" applyAlignment="1">
      <alignment horizontal="center" wrapText="1"/>
    </xf>
    <xf numFmtId="0" fontId="44" fillId="13" borderId="5" xfId="0" applyFont="1" applyFill="1" applyBorder="1" applyAlignment="1">
      <alignment horizontal="center" wrapText="1"/>
    </xf>
    <xf numFmtId="0" fontId="44" fillId="14" borderId="3" xfId="32" applyFont="1" applyFill="1" applyBorder="1" applyAlignment="1">
      <alignment horizontal="center" vertical="center" wrapText="1"/>
    </xf>
    <xf numFmtId="0" fontId="44" fillId="14" borderId="4" xfId="32" applyFont="1" applyFill="1" applyBorder="1" applyAlignment="1">
      <alignment horizontal="center" vertical="center" wrapText="1"/>
    </xf>
  </cellXfs>
  <cellStyles count="33">
    <cellStyle name="Euro" xfId="1"/>
    <cellStyle name="Hipervínculo" xfId="23" builtinId="8"/>
    <cellStyle name="Millares" xfId="16" builtinId="3"/>
    <cellStyle name="Millares 2" xfId="2"/>
    <cellStyle name="Millares 2 2" xfId="3"/>
    <cellStyle name="Millares 2 3" xfId="4"/>
    <cellStyle name="Millares 2 4" xfId="19"/>
    <cellStyle name="Millares 3" xfId="5"/>
    <cellStyle name="Millares 4" xfId="20"/>
    <cellStyle name="Millares 5" xfId="28"/>
    <cellStyle name="Moneda" xfId="17" builtinId="4"/>
    <cellStyle name="Moneda 2" xfId="6"/>
    <cellStyle name="Normal" xfId="0" builtinId="0"/>
    <cellStyle name="Normal 2" xfId="7"/>
    <cellStyle name="Normal 2 2" xfId="8"/>
    <cellStyle name="Normal 2 3" xfId="24"/>
    <cellStyle name="Normal 2 3 2" xfId="31"/>
    <cellStyle name="Normal 2 4" xfId="27"/>
    <cellStyle name="Normal 2 5" xfId="30"/>
    <cellStyle name="Normal 3" xfId="9"/>
    <cellStyle name="Normal 3 2" xfId="21"/>
    <cellStyle name="Normal 3 2 2" xfId="26"/>
    <cellStyle name="Normal 3 3" xfId="25"/>
    <cellStyle name="Normal 3 4" xfId="29"/>
    <cellStyle name="Normal 4" xfId="10"/>
    <cellStyle name="Normal 4 2" xfId="11"/>
    <cellStyle name="Normal 5" xfId="12"/>
    <cellStyle name="Normal 5 2" xfId="13"/>
    <cellStyle name="Normal 6" xfId="14"/>
    <cellStyle name="Normal 6 2" xfId="15"/>
    <cellStyle name="Normal 7" xfId="22"/>
    <cellStyle name="Normal_141008Reportes Cuadros Institucionales-sectorialesADV" xfId="32"/>
    <cellStyle name="Porcentaje" xfId="1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TABILIDAD\RESPALDO%20UNIDAD%20D%20MARISOL\DATOS\DOCUMENTOS\CONTABILIDAD\Cuenta%20P&#250;blica%202022\JAPAMI%20CUENTA%20PUBLICA%202022\0319_NDM_MIRA_AWA_22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OS\CONTABILIDAD\Cuenta%20Publica%202018\JAPAMI%20INFORMACION%20FINANCIERA%203ER%20TRIM%202018\JAPAMI%20INF%20FIN%20SEP%202018\0319_NOTDYM_1803_MIRA_AW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OS\CONTABILIDAD\Cuenta%20Publica%202018\JAPAMI%20INFORMACION%20FINANCIERA%202DOTRIM%202018\JAPAMI%20INF%20FINANCIERA%202DO%20TRIM%202018\0319_NOTDYM_1802_MIRA_AW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a los Edos Financieros"/>
      <sheetName val="ESF"/>
      <sheetName val="ESF (I)"/>
      <sheetName val=" ACT"/>
      <sheetName val="ACT (I)"/>
      <sheetName val="VHP"/>
      <sheetName val="VHP (I)"/>
      <sheetName val=" EFE"/>
      <sheetName val="EFE (I)"/>
      <sheetName val="Conciliacion_Ig"/>
      <sheetName val="Conciliacion_Eg"/>
      <sheetName val="Memoria "/>
    </sheetNames>
    <sheetDataSet>
      <sheetData sheetId="0">
        <row r="1">
          <cell r="A1" t="str">
            <v>JUNTA DE AGUA POTABLE DRENAJE ALCANTARILLADO Y SANEAMIENTO DEL MUNICIPIO DE IRAPUATO GTO.</v>
          </cell>
        </row>
        <row r="2">
          <cell r="E2" t="str">
            <v>Trimestral</v>
          </cell>
        </row>
        <row r="3">
          <cell r="E3">
            <v>4</v>
          </cell>
        </row>
      </sheetData>
      <sheetData sheetId="1">
        <row r="1">
          <cell r="A1" t="str">
            <v>JUNTA DE AGUA POTABLE DRENAJE ALCANTARILLADO Y SANEAMIENTO DEL MUNICIPIO DE IRAPUATO GTO.</v>
          </cell>
        </row>
        <row r="2">
          <cell r="H2" t="str">
            <v>Trimestral</v>
          </cell>
        </row>
        <row r="3">
          <cell r="H3">
            <v>4</v>
          </cell>
        </row>
      </sheetData>
      <sheetData sheetId="2" refreshError="1"/>
      <sheetData sheetId="3"/>
      <sheetData sheetId="4" refreshError="1"/>
      <sheetData sheetId="5"/>
      <sheetData sheetId="6" refreshError="1"/>
      <sheetData sheetId="7"/>
      <sheetData sheetId="8" refreshError="1"/>
      <sheetData sheetId="9" refreshError="1"/>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a los Edos Financieros"/>
      <sheetName val="ESF"/>
      <sheetName val="ESF (I)"/>
      <sheetName val="EA"/>
      <sheetName val="EA (I)"/>
      <sheetName val="VHP"/>
      <sheetName val="VHP (I)"/>
      <sheetName val="EFE"/>
      <sheetName val="EFE (I)"/>
      <sheetName val="Conciliacion_Ig"/>
      <sheetName val="Conciliacion_Eg"/>
      <sheetName val="Memoria"/>
    </sheetNames>
    <sheetDataSet>
      <sheetData sheetId="0">
        <row r="1">
          <cell r="A1" t="str">
            <v>JUNTA DE AGUA POTABLE DRENAJE ALCANTARILLADO Y SANEAMIENTO DEL MUNICIPIO DE IRAPUATO GTO</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a los Edos Financieros"/>
      <sheetName val="ESF"/>
      <sheetName val="ESF (I)"/>
      <sheetName val="EA"/>
      <sheetName val="EA (I)"/>
      <sheetName val="VHP"/>
      <sheetName val="VHP (I)"/>
      <sheetName val="EFE"/>
      <sheetName val="EFE (I)"/>
      <sheetName val="Conciliacion_Ig"/>
      <sheetName val="Conciliacion_Eg"/>
      <sheetName val="Memoria"/>
      <sheetName val="Memoria (I)"/>
    </sheetNames>
    <sheetDataSet>
      <sheetData sheetId="0">
        <row r="2">
          <cell r="A2" t="str">
            <v>Notas de Desglose Estado de Situación Financiera</v>
          </cell>
          <cell r="E2" t="str">
            <v>Trimestral</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showGridLines="0" tabSelected="1" topLeftCell="A33" zoomScaleNormal="100" workbookViewId="0">
      <selection activeCell="B48" sqref="B48"/>
    </sheetView>
  </sheetViews>
  <sheetFormatPr baseColWidth="10" defaultColWidth="12" defaultRowHeight="10.199999999999999"/>
  <cols>
    <col min="1" max="1" width="1.85546875" style="7" customWidth="1"/>
    <col min="2" max="2" width="85.85546875" style="1" customWidth="1"/>
    <col min="3" max="4" width="25.85546875" style="1" customWidth="1"/>
    <col min="5" max="5" width="12" style="1" customWidth="1"/>
    <col min="6" max="16384" width="12" style="1"/>
  </cols>
  <sheetData>
    <row r="1" spans="1:4" ht="39.9" customHeight="1">
      <c r="A1" s="680" t="s">
        <v>0</v>
      </c>
      <c r="B1" s="681"/>
      <c r="C1" s="681"/>
      <c r="D1" s="682"/>
    </row>
    <row r="2" spans="1:4">
      <c r="A2" s="10"/>
      <c r="B2" s="8"/>
      <c r="C2" s="9">
        <v>2022</v>
      </c>
      <c r="D2" s="36">
        <v>2021</v>
      </c>
    </row>
    <row r="3" spans="1:4" s="2" customFormat="1">
      <c r="A3" s="4" t="s">
        <v>1</v>
      </c>
      <c r="B3" s="11"/>
      <c r="C3" s="12"/>
      <c r="D3" s="13"/>
    </row>
    <row r="4" spans="1:4">
      <c r="A4" s="5" t="s">
        <v>2</v>
      </c>
      <c r="B4" s="2"/>
      <c r="C4" s="14">
        <v>532780385.44999999</v>
      </c>
      <c r="D4" s="15">
        <v>464131678.93000001</v>
      </c>
    </row>
    <row r="5" spans="1:4">
      <c r="A5" s="17"/>
      <c r="B5" s="18" t="s">
        <v>3</v>
      </c>
      <c r="C5" s="30">
        <v>0</v>
      </c>
      <c r="D5" s="31">
        <v>0</v>
      </c>
    </row>
    <row r="6" spans="1:4">
      <c r="A6" s="17"/>
      <c r="B6" s="18" t="s">
        <v>4</v>
      </c>
      <c r="C6" s="30">
        <v>0</v>
      </c>
      <c r="D6" s="31">
        <v>0</v>
      </c>
    </row>
    <row r="7" spans="1:4">
      <c r="A7" s="17"/>
      <c r="B7" s="18" t="s">
        <v>5</v>
      </c>
      <c r="C7" s="30">
        <v>0</v>
      </c>
      <c r="D7" s="31">
        <v>0</v>
      </c>
    </row>
    <row r="8" spans="1:4">
      <c r="A8" s="17"/>
      <c r="B8" s="18" t="s">
        <v>6</v>
      </c>
      <c r="C8" s="30">
        <v>0</v>
      </c>
      <c r="D8" s="31">
        <v>0</v>
      </c>
    </row>
    <row r="9" spans="1:4">
      <c r="A9" s="17"/>
      <c r="B9" s="18" t="s">
        <v>7</v>
      </c>
      <c r="C9" s="30">
        <v>32913956.18</v>
      </c>
      <c r="D9" s="31">
        <v>20334354.800000001</v>
      </c>
    </row>
    <row r="10" spans="1:4">
      <c r="A10" s="17"/>
      <c r="B10" s="18" t="s">
        <v>8</v>
      </c>
      <c r="C10" s="30">
        <v>9272572.3800000008</v>
      </c>
      <c r="D10" s="31">
        <v>2492335.7599999998</v>
      </c>
    </row>
    <row r="11" spans="1:4">
      <c r="A11" s="17"/>
      <c r="B11" s="18" t="s">
        <v>9</v>
      </c>
      <c r="C11" s="30">
        <v>490593856.88999999</v>
      </c>
      <c r="D11" s="31">
        <v>441304988.37</v>
      </c>
    </row>
    <row r="12" spans="1:4" ht="34.5" customHeight="1">
      <c r="A12" s="683" t="s">
        <v>10</v>
      </c>
      <c r="B12" s="684"/>
      <c r="C12" s="14">
        <v>98398850.379999995</v>
      </c>
      <c r="D12" s="31">
        <v>107583109.54000001</v>
      </c>
    </row>
    <row r="13" spans="1:4" ht="20.399999999999999">
      <c r="A13" s="17"/>
      <c r="B13" s="22" t="s">
        <v>11</v>
      </c>
      <c r="C13" s="30">
        <v>98398850.379999995</v>
      </c>
      <c r="D13" s="31">
        <v>107583109.54000001</v>
      </c>
    </row>
    <row r="14" spans="1:4">
      <c r="A14" s="17"/>
      <c r="B14" s="18" t="s">
        <v>12</v>
      </c>
      <c r="C14" s="30">
        <v>0</v>
      </c>
      <c r="D14" s="31">
        <v>0</v>
      </c>
    </row>
    <row r="15" spans="1:4">
      <c r="A15" s="5" t="s">
        <v>13</v>
      </c>
      <c r="B15" s="2"/>
      <c r="C15" s="14">
        <v>7065568.29</v>
      </c>
      <c r="D15" s="15">
        <v>7122526.29</v>
      </c>
    </row>
    <row r="16" spans="1:4">
      <c r="A16" s="17"/>
      <c r="B16" s="18" t="s">
        <v>14</v>
      </c>
      <c r="C16" s="30">
        <v>0</v>
      </c>
      <c r="D16" s="31">
        <v>0</v>
      </c>
    </row>
    <row r="17" spans="1:4">
      <c r="A17" s="17"/>
      <c r="B17" s="18" t="s">
        <v>15</v>
      </c>
      <c r="C17" s="30">
        <v>0</v>
      </c>
      <c r="D17" s="31">
        <v>0</v>
      </c>
    </row>
    <row r="18" spans="1:4">
      <c r="A18" s="17"/>
      <c r="B18" s="18" t="s">
        <v>16</v>
      </c>
      <c r="C18" s="30">
        <v>0</v>
      </c>
      <c r="D18" s="31">
        <v>0</v>
      </c>
    </row>
    <row r="19" spans="1:4">
      <c r="A19" s="17"/>
      <c r="B19" s="18" t="s">
        <v>17</v>
      </c>
      <c r="C19" s="30">
        <v>0</v>
      </c>
      <c r="D19" s="31">
        <v>0</v>
      </c>
    </row>
    <row r="20" spans="1:4">
      <c r="A20" s="17"/>
      <c r="B20" s="18" t="s">
        <v>18</v>
      </c>
      <c r="C20" s="30">
        <v>7065568.29</v>
      </c>
      <c r="D20" s="31">
        <v>7122526.29</v>
      </c>
    </row>
    <row r="21" spans="1:4">
      <c r="A21" s="17"/>
      <c r="B21" s="16"/>
      <c r="C21" s="32"/>
      <c r="D21" s="33"/>
    </row>
    <row r="22" spans="1:4">
      <c r="A22" s="6" t="s">
        <v>19</v>
      </c>
      <c r="B22" s="19"/>
      <c r="C22" s="14">
        <v>638244804.12</v>
      </c>
      <c r="D22" s="15">
        <v>578837314.75999999</v>
      </c>
    </row>
    <row r="23" spans="1:4">
      <c r="A23" s="17"/>
      <c r="B23" s="11"/>
      <c r="C23" s="34"/>
      <c r="D23" s="3"/>
    </row>
    <row r="24" spans="1:4" s="2" customFormat="1">
      <c r="A24" s="4" t="s">
        <v>20</v>
      </c>
      <c r="B24" s="11"/>
      <c r="C24" s="34"/>
      <c r="D24" s="35"/>
    </row>
    <row r="25" spans="1:4">
      <c r="A25" s="5" t="s">
        <v>21</v>
      </c>
      <c r="B25" s="2"/>
      <c r="C25" s="14">
        <v>323385662.42000002</v>
      </c>
      <c r="D25" s="15">
        <v>298093838.69999999</v>
      </c>
    </row>
    <row r="26" spans="1:4">
      <c r="A26" s="17"/>
      <c r="B26" s="18" t="s">
        <v>22</v>
      </c>
      <c r="C26" s="30">
        <v>116012324.90000001</v>
      </c>
      <c r="D26" s="31">
        <v>115773650.05</v>
      </c>
    </row>
    <row r="27" spans="1:4">
      <c r="A27" s="17"/>
      <c r="B27" s="18" t="s">
        <v>23</v>
      </c>
      <c r="C27" s="30">
        <v>44028328.579999998</v>
      </c>
      <c r="D27" s="31">
        <v>51046652.700000003</v>
      </c>
    </row>
    <row r="28" spans="1:4">
      <c r="A28" s="17"/>
      <c r="B28" s="18" t="s">
        <v>24</v>
      </c>
      <c r="C28" s="30">
        <v>163345008.94</v>
      </c>
      <c r="D28" s="31">
        <v>131273535.95</v>
      </c>
    </row>
    <row r="29" spans="1:4">
      <c r="A29" s="5" t="s">
        <v>25</v>
      </c>
      <c r="B29" s="2"/>
      <c r="C29" s="14">
        <v>44257.71</v>
      </c>
      <c r="D29" s="15">
        <v>58465012.149999999</v>
      </c>
    </row>
    <row r="30" spans="1:4">
      <c r="A30" s="17"/>
      <c r="B30" s="18" t="s">
        <v>26</v>
      </c>
      <c r="C30" s="30">
        <v>0</v>
      </c>
      <c r="D30" s="31">
        <v>0</v>
      </c>
    </row>
    <row r="31" spans="1:4">
      <c r="A31" s="17"/>
      <c r="B31" s="18" t="s">
        <v>27</v>
      </c>
      <c r="C31" s="30">
        <v>0</v>
      </c>
      <c r="D31" s="31">
        <v>57393012.149999999</v>
      </c>
    </row>
    <row r="32" spans="1:4">
      <c r="A32" s="17"/>
      <c r="B32" s="18" t="s">
        <v>28</v>
      </c>
      <c r="C32" s="30">
        <v>0</v>
      </c>
      <c r="D32" s="31">
        <v>0</v>
      </c>
    </row>
    <row r="33" spans="1:4">
      <c r="A33" s="17"/>
      <c r="B33" s="18" t="s">
        <v>29</v>
      </c>
      <c r="C33" s="30">
        <v>44257.71</v>
      </c>
      <c r="D33" s="31">
        <v>72000</v>
      </c>
    </row>
    <row r="34" spans="1:4">
      <c r="A34" s="17"/>
      <c r="B34" s="18" t="s">
        <v>30</v>
      </c>
      <c r="C34" s="30">
        <v>0</v>
      </c>
      <c r="D34" s="31">
        <v>0</v>
      </c>
    </row>
    <row r="35" spans="1:4">
      <c r="A35" s="17"/>
      <c r="B35" s="18" t="s">
        <v>31</v>
      </c>
      <c r="C35" s="30">
        <v>0</v>
      </c>
      <c r="D35" s="31">
        <v>0</v>
      </c>
    </row>
    <row r="36" spans="1:4">
      <c r="A36" s="17"/>
      <c r="B36" s="18" t="s">
        <v>32</v>
      </c>
      <c r="C36" s="30">
        <v>0</v>
      </c>
      <c r="D36" s="31">
        <v>0</v>
      </c>
    </row>
    <row r="37" spans="1:4">
      <c r="A37" s="17"/>
      <c r="B37" s="18" t="s">
        <v>33</v>
      </c>
      <c r="C37" s="30">
        <v>0</v>
      </c>
      <c r="D37" s="31">
        <v>1000000</v>
      </c>
    </row>
    <row r="38" spans="1:4">
      <c r="A38" s="17"/>
      <c r="B38" s="18" t="s">
        <v>34</v>
      </c>
      <c r="C38" s="30">
        <v>0</v>
      </c>
      <c r="D38" s="31">
        <v>0</v>
      </c>
    </row>
    <row r="39" spans="1:4">
      <c r="A39" s="5" t="s">
        <v>35</v>
      </c>
      <c r="B39" s="2"/>
      <c r="C39" s="14">
        <v>17314.36</v>
      </c>
      <c r="D39" s="15">
        <v>4563.88</v>
      </c>
    </row>
    <row r="40" spans="1:4">
      <c r="A40" s="17"/>
      <c r="B40" s="18" t="s">
        <v>36</v>
      </c>
      <c r="C40" s="30">
        <v>0</v>
      </c>
      <c r="D40" s="31">
        <v>0</v>
      </c>
    </row>
    <row r="41" spans="1:4">
      <c r="A41" s="17"/>
      <c r="B41" s="18" t="s">
        <v>37</v>
      </c>
      <c r="C41" s="30">
        <v>0</v>
      </c>
      <c r="D41" s="31">
        <v>0</v>
      </c>
    </row>
    <row r="42" spans="1:4">
      <c r="A42" s="17"/>
      <c r="B42" s="18" t="s">
        <v>38</v>
      </c>
      <c r="C42" s="30">
        <v>17314.36</v>
      </c>
      <c r="D42" s="31">
        <v>4563.88</v>
      </c>
    </row>
    <row r="43" spans="1:4">
      <c r="A43" s="5" t="s">
        <v>39</v>
      </c>
      <c r="B43" s="2"/>
      <c r="C43" s="14">
        <v>0</v>
      </c>
      <c r="D43" s="15">
        <v>0</v>
      </c>
    </row>
    <row r="44" spans="1:4">
      <c r="A44" s="17"/>
      <c r="B44" s="18" t="s">
        <v>40</v>
      </c>
      <c r="C44" s="30">
        <v>0</v>
      </c>
      <c r="D44" s="31">
        <v>0</v>
      </c>
    </row>
    <row r="45" spans="1:4">
      <c r="A45" s="17"/>
      <c r="B45" s="18" t="s">
        <v>41</v>
      </c>
      <c r="C45" s="30">
        <v>0</v>
      </c>
      <c r="D45" s="31">
        <v>0</v>
      </c>
    </row>
    <row r="46" spans="1:4">
      <c r="A46" s="17"/>
      <c r="B46" s="18" t="s">
        <v>42</v>
      </c>
      <c r="C46" s="30">
        <v>0</v>
      </c>
      <c r="D46" s="31">
        <v>0</v>
      </c>
    </row>
    <row r="47" spans="1:4">
      <c r="A47" s="17"/>
      <c r="B47" s="18" t="s">
        <v>43</v>
      </c>
      <c r="C47" s="30">
        <v>0</v>
      </c>
      <c r="D47" s="31">
        <v>0</v>
      </c>
    </row>
    <row r="48" spans="1:4">
      <c r="A48" s="17"/>
      <c r="B48" s="18" t="s">
        <v>44</v>
      </c>
      <c r="C48" s="30">
        <v>0</v>
      </c>
      <c r="D48" s="31">
        <v>0</v>
      </c>
    </row>
    <row r="49" spans="1:9">
      <c r="A49" s="5" t="s">
        <v>45</v>
      </c>
      <c r="B49" s="2"/>
      <c r="C49" s="14">
        <v>76988499.480000004</v>
      </c>
      <c r="D49" s="15">
        <v>75046269.959999993</v>
      </c>
    </row>
    <row r="50" spans="1:9">
      <c r="A50" s="17"/>
      <c r="B50" s="18" t="s">
        <v>46</v>
      </c>
      <c r="C50" s="30">
        <v>51494870.789999999</v>
      </c>
      <c r="D50" s="31">
        <v>57920302.469999999</v>
      </c>
    </row>
    <row r="51" spans="1:9">
      <c r="A51" s="17"/>
      <c r="B51" s="18" t="s">
        <v>47</v>
      </c>
      <c r="C51" s="30">
        <v>0</v>
      </c>
      <c r="D51" s="31">
        <v>0</v>
      </c>
    </row>
    <row r="52" spans="1:9">
      <c r="A52" s="17"/>
      <c r="B52" s="18" t="s">
        <v>48</v>
      </c>
      <c r="C52" s="30">
        <v>0</v>
      </c>
      <c r="D52" s="31">
        <v>0</v>
      </c>
    </row>
    <row r="53" spans="1:9">
      <c r="A53" s="17"/>
      <c r="B53" s="18" t="s">
        <v>49</v>
      </c>
      <c r="C53" s="30">
        <v>0</v>
      </c>
      <c r="D53" s="31">
        <v>0</v>
      </c>
    </row>
    <row r="54" spans="1:9">
      <c r="A54" s="17"/>
      <c r="B54" s="18" t="s">
        <v>50</v>
      </c>
      <c r="C54" s="30">
        <v>0</v>
      </c>
      <c r="D54" s="31">
        <v>0</v>
      </c>
    </row>
    <row r="55" spans="1:9">
      <c r="A55" s="17"/>
      <c r="B55" s="18" t="s">
        <v>51</v>
      </c>
      <c r="C55" s="30">
        <v>25493628.690000001</v>
      </c>
      <c r="D55" s="31">
        <v>17125967.489999998</v>
      </c>
    </row>
    <row r="56" spans="1:9">
      <c r="A56" s="5" t="s">
        <v>52</v>
      </c>
      <c r="B56" s="2"/>
      <c r="C56" s="14">
        <v>77281626.280000001</v>
      </c>
      <c r="D56" s="15">
        <v>171463802.00999999</v>
      </c>
    </row>
    <row r="57" spans="1:9">
      <c r="A57" s="17"/>
      <c r="B57" s="18" t="s">
        <v>53</v>
      </c>
      <c r="C57" s="30">
        <v>77281626.280000001</v>
      </c>
      <c r="D57" s="31">
        <v>171463802.00999999</v>
      </c>
    </row>
    <row r="58" spans="1:9">
      <c r="A58" s="17"/>
      <c r="B58" s="16"/>
      <c r="C58" s="32"/>
      <c r="D58" s="33"/>
    </row>
    <row r="59" spans="1:9">
      <c r="A59" s="4" t="s">
        <v>54</v>
      </c>
      <c r="B59" s="11"/>
      <c r="C59" s="14">
        <v>477717360.25</v>
      </c>
      <c r="D59" s="15">
        <v>603073486.70000005</v>
      </c>
    </row>
    <row r="60" spans="1:9">
      <c r="A60" s="17"/>
      <c r="B60" s="11"/>
      <c r="C60" s="34"/>
      <c r="D60" s="3"/>
    </row>
    <row r="61" spans="1:9" s="2" customFormat="1">
      <c r="A61" s="4" t="s">
        <v>55</v>
      </c>
      <c r="B61" s="11"/>
      <c r="C61" s="14">
        <f>C22-C59</f>
        <v>160527443.87</v>
      </c>
      <c r="D61" s="15">
        <f>D22-D59</f>
        <v>-24236171.940000057</v>
      </c>
    </row>
    <row r="62" spans="1:9" s="2" customFormat="1">
      <c r="A62" s="20"/>
      <c r="B62" s="21"/>
      <c r="C62" s="37"/>
      <c r="D62" s="38"/>
    </row>
    <row r="63" spans="1:9" s="7" customFormat="1">
      <c r="A63" s="1"/>
      <c r="B63" s="23"/>
      <c r="C63" s="24"/>
      <c r="D63" s="24"/>
      <c r="E63" s="1"/>
      <c r="F63" s="1"/>
      <c r="G63" s="1"/>
      <c r="H63" s="1"/>
      <c r="I63" s="1"/>
    </row>
    <row r="64" spans="1:9">
      <c r="A64" s="29" t="s">
        <v>56</v>
      </c>
      <c r="B64" s="23"/>
      <c r="C64" s="24"/>
      <c r="D64" s="24"/>
    </row>
    <row r="65" spans="1:4">
      <c r="A65" s="1"/>
      <c r="B65" s="23"/>
      <c r="C65" s="24"/>
      <c r="D65" s="24"/>
    </row>
    <row r="66" spans="1:4">
      <c r="A66" s="1"/>
      <c r="B66" s="25" t="s">
        <v>57</v>
      </c>
      <c r="C66" s="25" t="s">
        <v>57</v>
      </c>
      <c r="D66" s="24"/>
    </row>
    <row r="67" spans="1:4">
      <c r="A67" s="1"/>
      <c r="B67" s="23"/>
      <c r="C67" s="24"/>
      <c r="D67" s="24"/>
    </row>
    <row r="68" spans="1:4">
      <c r="A68" s="1"/>
      <c r="B68" s="25" t="s">
        <v>58</v>
      </c>
      <c r="C68" s="26" t="s">
        <v>59</v>
      </c>
      <c r="D68" s="24"/>
    </row>
    <row r="69" spans="1:4" ht="12" customHeight="1">
      <c r="A69" s="1"/>
      <c r="B69" s="25" t="s">
        <v>60</v>
      </c>
      <c r="C69" s="685" t="s">
        <v>61</v>
      </c>
      <c r="D69" s="685"/>
    </row>
    <row r="70" spans="1:4">
      <c r="A70" s="1"/>
      <c r="B70" s="25" t="s">
        <v>62</v>
      </c>
      <c r="C70" s="27" t="s">
        <v>63</v>
      </c>
      <c r="D70" s="24"/>
    </row>
    <row r="71" spans="1:4">
      <c r="A71" s="1"/>
      <c r="B71" s="23"/>
      <c r="C71" s="24"/>
      <c r="D71" s="24"/>
    </row>
    <row r="72" spans="1:4">
      <c r="A72" s="1"/>
      <c r="B72" s="23"/>
      <c r="C72" s="24"/>
      <c r="D72" s="24"/>
    </row>
    <row r="73" spans="1:4">
      <c r="A73" s="1"/>
      <c r="B73" s="28" t="s">
        <v>64</v>
      </c>
      <c r="C73" s="24"/>
      <c r="D73" s="24"/>
    </row>
    <row r="74" spans="1:4">
      <c r="A74" s="1"/>
      <c r="B74" s="28"/>
      <c r="C74" s="24"/>
      <c r="D74" s="24"/>
    </row>
    <row r="75" spans="1:4">
      <c r="A75" s="1"/>
      <c r="B75" s="28" t="s">
        <v>65</v>
      </c>
      <c r="C75" s="24"/>
      <c r="D75" s="24"/>
    </row>
    <row r="76" spans="1:4">
      <c r="A76" s="1"/>
      <c r="B76" s="28" t="s">
        <v>66</v>
      </c>
      <c r="C76" s="24"/>
      <c r="D76" s="24"/>
    </row>
    <row r="77" spans="1:4">
      <c r="A77" s="1"/>
      <c r="B77" s="25" t="s">
        <v>67</v>
      </c>
      <c r="C77" s="24"/>
      <c r="D77" s="24"/>
    </row>
  </sheetData>
  <sheetProtection formatCells="0" formatColumns="0" formatRows="0" autoFilter="0"/>
  <mergeCells count="3">
    <mergeCell ref="A1:D1"/>
    <mergeCell ref="A12:B12"/>
    <mergeCell ref="C69:D69"/>
  </mergeCells>
  <printOptions horizontalCentered="1"/>
  <pageMargins left="0.23622047244094491" right="0.23622047244094491" top="0.35433070866141736" bottom="0.35433070866141736" header="0" footer="0"/>
  <pageSetup scale="86" fitToWidth="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8"/>
  <sheetViews>
    <sheetView topLeftCell="B72" zoomScale="106" zoomScaleNormal="106" workbookViewId="0">
      <selection sqref="A1:I158"/>
    </sheetView>
  </sheetViews>
  <sheetFormatPr baseColWidth="10" defaultColWidth="11.7109375" defaultRowHeight="10.199999999999999"/>
  <cols>
    <col min="1" max="1" width="12.85546875" style="208" customWidth="1"/>
    <col min="2" max="2" width="83" style="208" bestFit="1" customWidth="1"/>
    <col min="3" max="3" width="21.140625" style="208" bestFit="1" customWidth="1"/>
    <col min="4" max="4" width="24.5703125" style="208" customWidth="1"/>
    <col min="5" max="5" width="35.42578125" style="208" customWidth="1"/>
    <col min="6" max="6" width="17.85546875" style="208" customWidth="1"/>
    <col min="7" max="7" width="16" style="208" customWidth="1"/>
    <col min="8" max="8" width="21.42578125" style="208" customWidth="1"/>
    <col min="9" max="9" width="14.85546875" style="208" customWidth="1"/>
    <col min="10" max="10" width="11.7109375" style="208" customWidth="1"/>
    <col min="11" max="16384" width="11.7109375" style="208"/>
  </cols>
  <sheetData>
    <row r="1" spans="1:8" s="205" customFormat="1" ht="18.899999999999999" customHeight="1">
      <c r="A1" s="692" t="str">
        <f>'[1]Notas a los Edos Financieros'!A1</f>
        <v>JUNTA DE AGUA POTABLE DRENAJE ALCANTARILLADO Y SANEAMIENTO DEL MUNICIPIO DE IRAPUATO GTO.</v>
      </c>
      <c r="B1" s="694"/>
      <c r="C1" s="694"/>
      <c r="D1" s="694"/>
      <c r="E1" s="694"/>
      <c r="F1" s="694"/>
      <c r="G1" s="187" t="s">
        <v>233</v>
      </c>
      <c r="H1" s="204">
        <v>2022</v>
      </c>
    </row>
    <row r="2" spans="1:8" s="205" customFormat="1" ht="18.899999999999999" customHeight="1">
      <c r="A2" s="692" t="s">
        <v>297</v>
      </c>
      <c r="B2" s="694"/>
      <c r="C2" s="694"/>
      <c r="D2" s="694"/>
      <c r="E2" s="694"/>
      <c r="F2" s="694"/>
      <c r="G2" s="187" t="s">
        <v>235</v>
      </c>
      <c r="H2" s="188" t="str">
        <f>'[1]Notas a los Edos Financieros'!E2</f>
        <v>Trimestral</v>
      </c>
    </row>
    <row r="3" spans="1:8" s="205" customFormat="1" ht="18.899999999999999" customHeight="1">
      <c r="A3" s="692" t="s">
        <v>237</v>
      </c>
      <c r="B3" s="694"/>
      <c r="C3" s="694"/>
      <c r="D3" s="694"/>
      <c r="E3" s="694"/>
      <c r="F3" s="694"/>
      <c r="G3" s="187" t="s">
        <v>238</v>
      </c>
      <c r="H3" s="188">
        <f>'[1]Notas a los Edos Financieros'!E3</f>
        <v>4</v>
      </c>
    </row>
    <row r="4" spans="1:8">
      <c r="A4" s="206" t="s">
        <v>298</v>
      </c>
      <c r="B4" s="207"/>
      <c r="C4" s="207"/>
      <c r="D4" s="207"/>
      <c r="E4" s="207"/>
      <c r="F4" s="207"/>
      <c r="G4" s="207"/>
      <c r="H4" s="207"/>
    </row>
    <row r="6" spans="1:8">
      <c r="A6" s="207" t="s">
        <v>299</v>
      </c>
      <c r="B6" s="207"/>
      <c r="C6" s="207"/>
      <c r="D6" s="207"/>
      <c r="E6" s="207"/>
      <c r="F6" s="207"/>
      <c r="G6" s="207"/>
      <c r="H6" s="207"/>
    </row>
    <row r="7" spans="1:8">
      <c r="A7" s="209" t="s">
        <v>300</v>
      </c>
      <c r="B7" s="209" t="s">
        <v>301</v>
      </c>
      <c r="C7" s="209" t="s">
        <v>302</v>
      </c>
      <c r="D7" s="209" t="s">
        <v>303</v>
      </c>
      <c r="E7" s="209"/>
      <c r="F7" s="209"/>
      <c r="G7" s="209"/>
      <c r="H7" s="209"/>
    </row>
    <row r="8" spans="1:8">
      <c r="A8" s="210">
        <v>1114</v>
      </c>
      <c r="B8" s="208" t="s">
        <v>304</v>
      </c>
      <c r="C8" s="211">
        <v>7165325.5999999996</v>
      </c>
    </row>
    <row r="9" spans="1:8">
      <c r="A9" s="210">
        <v>1115</v>
      </c>
      <c r="B9" s="208" t="s">
        <v>305</v>
      </c>
      <c r="C9" s="211">
        <v>64829534.850000001</v>
      </c>
    </row>
    <row r="10" spans="1:8" hidden="1">
      <c r="A10" s="210">
        <v>1121</v>
      </c>
      <c r="B10" s="208" t="s">
        <v>306</v>
      </c>
      <c r="C10" s="211">
        <v>0</v>
      </c>
    </row>
    <row r="11" spans="1:8" hidden="1">
      <c r="A11" s="210">
        <v>1211</v>
      </c>
      <c r="B11" s="208" t="s">
        <v>307</v>
      </c>
      <c r="C11" s="211">
        <v>0</v>
      </c>
    </row>
    <row r="13" spans="1:8">
      <c r="A13" s="207" t="s">
        <v>308</v>
      </c>
      <c r="B13" s="207"/>
      <c r="C13" s="207"/>
      <c r="D13" s="207"/>
      <c r="E13" s="207"/>
      <c r="F13" s="207"/>
      <c r="G13" s="207"/>
      <c r="H13" s="207"/>
    </row>
    <row r="14" spans="1:8">
      <c r="A14" s="209" t="s">
        <v>300</v>
      </c>
      <c r="B14" s="209" t="s">
        <v>301</v>
      </c>
      <c r="C14" s="209" t="s">
        <v>302</v>
      </c>
      <c r="D14" s="212">
        <v>2021</v>
      </c>
      <c r="E14" s="212">
        <v>2020</v>
      </c>
      <c r="F14" s="212">
        <v>2019</v>
      </c>
      <c r="G14" s="212">
        <v>2018</v>
      </c>
      <c r="H14" s="209" t="s">
        <v>309</v>
      </c>
    </row>
    <row r="15" spans="1:8">
      <c r="A15" s="210">
        <v>1122</v>
      </c>
      <c r="B15" s="208" t="s">
        <v>310</v>
      </c>
      <c r="C15" s="211">
        <v>0</v>
      </c>
      <c r="D15" s="211">
        <v>221.26</v>
      </c>
      <c r="E15" s="211">
        <v>169.41</v>
      </c>
      <c r="F15" s="211">
        <v>13562245.470000001</v>
      </c>
      <c r="G15" s="211">
        <v>21578195.199999999</v>
      </c>
    </row>
    <row r="16" spans="1:8">
      <c r="A16" s="210">
        <v>1124</v>
      </c>
      <c r="B16" s="208" t="s">
        <v>311</v>
      </c>
      <c r="C16" s="211">
        <v>0</v>
      </c>
      <c r="D16" s="211">
        <v>0</v>
      </c>
      <c r="E16" s="211">
        <v>0</v>
      </c>
      <c r="F16" s="211">
        <v>0</v>
      </c>
      <c r="G16" s="211">
        <v>0</v>
      </c>
    </row>
    <row r="18" spans="1:8">
      <c r="A18" s="207" t="s">
        <v>312</v>
      </c>
      <c r="B18" s="207"/>
      <c r="C18" s="207"/>
      <c r="D18" s="207"/>
      <c r="E18" s="207"/>
      <c r="F18" s="207"/>
      <c r="G18" s="207"/>
      <c r="H18" s="207"/>
    </row>
    <row r="19" spans="1:8">
      <c r="A19" s="209" t="s">
        <v>300</v>
      </c>
      <c r="B19" s="209" t="s">
        <v>301</v>
      </c>
      <c r="C19" s="209" t="s">
        <v>302</v>
      </c>
      <c r="D19" s="209" t="s">
        <v>313</v>
      </c>
      <c r="E19" s="209" t="s">
        <v>314</v>
      </c>
      <c r="F19" s="209" t="s">
        <v>315</v>
      </c>
      <c r="G19" s="209" t="s">
        <v>316</v>
      </c>
      <c r="H19" s="209" t="s">
        <v>317</v>
      </c>
    </row>
    <row r="20" spans="1:8">
      <c r="A20" s="210">
        <v>1123</v>
      </c>
      <c r="B20" s="208" t="s">
        <v>318</v>
      </c>
      <c r="C20" s="211">
        <v>3443959.39</v>
      </c>
      <c r="D20" s="211">
        <v>3443959.39</v>
      </c>
      <c r="E20" s="211">
        <v>0</v>
      </c>
      <c r="F20" s="211">
        <v>0</v>
      </c>
      <c r="G20" s="211">
        <v>0</v>
      </c>
    </row>
    <row r="21" spans="1:8">
      <c r="A21" s="210">
        <v>1125</v>
      </c>
      <c r="B21" s="208" t="s">
        <v>319</v>
      </c>
      <c r="C21" s="211">
        <v>0</v>
      </c>
      <c r="D21" s="211">
        <v>0</v>
      </c>
      <c r="E21" s="211">
        <v>0</v>
      </c>
      <c r="F21" s="211">
        <v>0</v>
      </c>
      <c r="G21" s="211">
        <v>0</v>
      </c>
    </row>
    <row r="22" spans="1:8">
      <c r="A22" s="210">
        <v>1131</v>
      </c>
      <c r="B22" s="208" t="s">
        <v>320</v>
      </c>
      <c r="C22" s="211">
        <v>0</v>
      </c>
      <c r="D22" s="211">
        <v>0</v>
      </c>
      <c r="E22" s="211">
        <v>0</v>
      </c>
      <c r="F22" s="211">
        <v>0</v>
      </c>
      <c r="G22" s="211">
        <v>0</v>
      </c>
    </row>
    <row r="23" spans="1:8">
      <c r="A23" s="210">
        <v>1132</v>
      </c>
      <c r="B23" s="208" t="s">
        <v>321</v>
      </c>
      <c r="C23" s="211">
        <v>8766413.7899999991</v>
      </c>
      <c r="D23" s="211">
        <v>8766413.7899999991</v>
      </c>
      <c r="E23" s="211">
        <v>0</v>
      </c>
      <c r="F23" s="211">
        <v>0</v>
      </c>
      <c r="G23" s="211">
        <v>0</v>
      </c>
    </row>
    <row r="24" spans="1:8">
      <c r="A24" s="210">
        <v>1133</v>
      </c>
      <c r="B24" s="208" t="s">
        <v>322</v>
      </c>
      <c r="C24" s="211">
        <v>0</v>
      </c>
      <c r="D24" s="211">
        <v>0</v>
      </c>
      <c r="E24" s="211">
        <v>0</v>
      </c>
      <c r="F24" s="211">
        <v>0</v>
      </c>
      <c r="G24" s="211">
        <v>0</v>
      </c>
    </row>
    <row r="25" spans="1:8">
      <c r="A25" s="210">
        <v>1134</v>
      </c>
      <c r="B25" s="208" t="s">
        <v>323</v>
      </c>
      <c r="C25" s="211">
        <v>62650715.890000001</v>
      </c>
      <c r="D25" s="211">
        <v>62650715.890000001</v>
      </c>
      <c r="E25" s="211">
        <v>0</v>
      </c>
      <c r="F25" s="211">
        <v>0</v>
      </c>
      <c r="G25" s="211">
        <v>0</v>
      </c>
    </row>
    <row r="26" spans="1:8">
      <c r="A26" s="210">
        <v>1139</v>
      </c>
      <c r="B26" s="208" t="s">
        <v>324</v>
      </c>
      <c r="C26" s="211">
        <v>0</v>
      </c>
      <c r="D26" s="211">
        <v>0</v>
      </c>
      <c r="E26" s="211">
        <v>0</v>
      </c>
      <c r="F26" s="211">
        <v>0</v>
      </c>
      <c r="G26" s="211">
        <v>0</v>
      </c>
    </row>
    <row r="28" spans="1:8" hidden="1">
      <c r="A28" s="207" t="s">
        <v>325</v>
      </c>
      <c r="B28" s="207"/>
      <c r="C28" s="207"/>
      <c r="D28" s="207"/>
      <c r="E28" s="207"/>
      <c r="F28" s="207"/>
      <c r="G28" s="207"/>
      <c r="H28" s="207"/>
    </row>
    <row r="29" spans="1:8" hidden="1">
      <c r="A29" s="209" t="s">
        <v>300</v>
      </c>
      <c r="B29" s="209" t="s">
        <v>301</v>
      </c>
      <c r="C29" s="209" t="s">
        <v>302</v>
      </c>
      <c r="D29" s="209" t="s">
        <v>326</v>
      </c>
      <c r="E29" s="209" t="s">
        <v>327</v>
      </c>
      <c r="F29" s="209" t="s">
        <v>328</v>
      </c>
      <c r="G29" s="209" t="s">
        <v>329</v>
      </c>
      <c r="H29" s="209"/>
    </row>
    <row r="30" spans="1:8" hidden="1">
      <c r="A30" s="210">
        <v>1140</v>
      </c>
      <c r="B30" s="208" t="s">
        <v>79</v>
      </c>
      <c r="C30" s="211">
        <v>0</v>
      </c>
    </row>
    <row r="31" spans="1:8" hidden="1">
      <c r="A31" s="210">
        <v>1141</v>
      </c>
      <c r="B31" s="208" t="s">
        <v>330</v>
      </c>
      <c r="C31" s="211">
        <v>0</v>
      </c>
    </row>
    <row r="32" spans="1:8" hidden="1">
      <c r="A32" s="210">
        <v>1142</v>
      </c>
      <c r="B32" s="208" t="s">
        <v>331</v>
      </c>
      <c r="C32" s="211">
        <v>0</v>
      </c>
    </row>
    <row r="33" spans="1:8" hidden="1">
      <c r="A33" s="210">
        <v>1143</v>
      </c>
      <c r="B33" s="208" t="s">
        <v>332</v>
      </c>
      <c r="C33" s="211">
        <v>0</v>
      </c>
    </row>
    <row r="34" spans="1:8" hidden="1">
      <c r="A34" s="210">
        <v>1144</v>
      </c>
      <c r="B34" s="208" t="s">
        <v>333</v>
      </c>
      <c r="C34" s="211">
        <v>0</v>
      </c>
    </row>
    <row r="35" spans="1:8" hidden="1">
      <c r="A35" s="210">
        <v>1145</v>
      </c>
      <c r="B35" s="208" t="s">
        <v>334</v>
      </c>
      <c r="C35" s="211">
        <v>0</v>
      </c>
    </row>
    <row r="37" spans="1:8">
      <c r="A37" s="207" t="s">
        <v>335</v>
      </c>
      <c r="B37" s="207"/>
      <c r="C37" s="207"/>
      <c r="D37" s="207"/>
      <c r="E37" s="207"/>
      <c r="F37" s="207"/>
      <c r="G37" s="207"/>
      <c r="H37" s="207"/>
    </row>
    <row r="38" spans="1:8">
      <c r="A38" s="209" t="s">
        <v>300</v>
      </c>
      <c r="B38" s="209" t="s">
        <v>301</v>
      </c>
      <c r="C38" s="209" t="s">
        <v>302</v>
      </c>
      <c r="D38" s="209" t="s">
        <v>336</v>
      </c>
      <c r="E38" s="209" t="s">
        <v>337</v>
      </c>
      <c r="F38" s="209" t="s">
        <v>338</v>
      </c>
      <c r="G38" s="209"/>
      <c r="H38" s="209"/>
    </row>
    <row r="39" spans="1:8">
      <c r="A39" s="210">
        <v>1150</v>
      </c>
      <c r="B39" s="208" t="s">
        <v>81</v>
      </c>
      <c r="C39" s="211">
        <v>10690546.380000001</v>
      </c>
    </row>
    <row r="40" spans="1:8">
      <c r="A40" s="210">
        <v>1151</v>
      </c>
      <c r="B40" s="208" t="s">
        <v>339</v>
      </c>
      <c r="C40" s="211">
        <v>10690546.380000001</v>
      </c>
    </row>
    <row r="41" spans="1:8" hidden="1"/>
    <row r="42" spans="1:8" hidden="1">
      <c r="A42" s="207" t="s">
        <v>340</v>
      </c>
      <c r="B42" s="207"/>
      <c r="C42" s="207"/>
      <c r="D42" s="207"/>
      <c r="E42" s="207"/>
      <c r="F42" s="207"/>
      <c r="G42" s="207"/>
      <c r="H42" s="207"/>
    </row>
    <row r="43" spans="1:8" hidden="1">
      <c r="A43" s="209" t="s">
        <v>300</v>
      </c>
      <c r="B43" s="209" t="s">
        <v>301</v>
      </c>
      <c r="C43" s="209" t="s">
        <v>302</v>
      </c>
      <c r="D43" s="209" t="s">
        <v>303</v>
      </c>
      <c r="E43" s="209" t="s">
        <v>317</v>
      </c>
      <c r="F43" s="209"/>
      <c r="G43" s="209"/>
      <c r="H43" s="209"/>
    </row>
    <row r="44" spans="1:8" hidden="1">
      <c r="A44" s="210">
        <v>1213</v>
      </c>
      <c r="B44" s="208" t="s">
        <v>341</v>
      </c>
      <c r="C44" s="211">
        <v>0</v>
      </c>
    </row>
    <row r="45" spans="1:8" hidden="1"/>
    <row r="46" spans="1:8" hidden="1">
      <c r="A46" s="207" t="s">
        <v>342</v>
      </c>
      <c r="B46" s="207"/>
      <c r="C46" s="207"/>
      <c r="D46" s="207"/>
      <c r="E46" s="207"/>
      <c r="F46" s="207"/>
      <c r="G46" s="207"/>
      <c r="H46" s="207"/>
    </row>
    <row r="47" spans="1:8" hidden="1">
      <c r="A47" s="209" t="s">
        <v>300</v>
      </c>
      <c r="B47" s="209" t="s">
        <v>301</v>
      </c>
      <c r="C47" s="209" t="s">
        <v>302</v>
      </c>
      <c r="D47" s="209"/>
      <c r="E47" s="209"/>
      <c r="F47" s="209"/>
      <c r="G47" s="209"/>
      <c r="H47" s="209"/>
    </row>
    <row r="48" spans="1:8" hidden="1">
      <c r="A48" s="210">
        <v>1214</v>
      </c>
      <c r="B48" s="208" t="s">
        <v>343</v>
      </c>
      <c r="C48" s="211">
        <v>0</v>
      </c>
    </row>
    <row r="50" spans="1:9">
      <c r="A50" s="207" t="s">
        <v>344</v>
      </c>
      <c r="B50" s="207"/>
      <c r="C50" s="207"/>
      <c r="D50" s="207"/>
      <c r="E50" s="207"/>
      <c r="F50" s="207"/>
      <c r="G50" s="207"/>
      <c r="H50" s="207"/>
      <c r="I50" s="207"/>
    </row>
    <row r="51" spans="1:9">
      <c r="A51" s="209" t="s">
        <v>300</v>
      </c>
      <c r="B51" s="209" t="s">
        <v>301</v>
      </c>
      <c r="C51" s="209" t="s">
        <v>302</v>
      </c>
      <c r="D51" s="209" t="s">
        <v>345</v>
      </c>
      <c r="E51" s="209" t="s">
        <v>346</v>
      </c>
      <c r="F51" s="209" t="s">
        <v>336</v>
      </c>
      <c r="G51" s="209" t="s">
        <v>347</v>
      </c>
      <c r="H51" s="209" t="s">
        <v>348</v>
      </c>
      <c r="I51" s="209" t="s">
        <v>349</v>
      </c>
    </row>
    <row r="52" spans="1:9">
      <c r="A52" s="210">
        <v>1230</v>
      </c>
      <c r="B52" s="208" t="s">
        <v>95</v>
      </c>
      <c r="C52" s="211">
        <v>1025556413.98</v>
      </c>
      <c r="D52" s="211">
        <f>14301895.01+23356067.44</f>
        <v>37657962.450000003</v>
      </c>
      <c r="E52" s="211">
        <f>-163646035.36+-211618968.56</f>
        <v>-375265003.92000002</v>
      </c>
    </row>
    <row r="53" spans="1:9">
      <c r="A53" s="210">
        <v>1231</v>
      </c>
      <c r="B53" s="208" t="s">
        <v>350</v>
      </c>
      <c r="C53" s="211">
        <v>63499483.049999997</v>
      </c>
      <c r="D53" s="211">
        <v>0</v>
      </c>
      <c r="E53" s="211">
        <v>0</v>
      </c>
    </row>
    <row r="54" spans="1:9" hidden="1">
      <c r="A54" s="210">
        <v>1232</v>
      </c>
      <c r="B54" s="208" t="s">
        <v>351</v>
      </c>
      <c r="C54" s="211">
        <v>0</v>
      </c>
      <c r="D54" s="211">
        <v>0</v>
      </c>
      <c r="E54" s="211">
        <v>0</v>
      </c>
    </row>
    <row r="55" spans="1:9">
      <c r="A55" s="210">
        <v>1233</v>
      </c>
      <c r="B55" s="208" t="s">
        <v>352</v>
      </c>
      <c r="C55" s="211">
        <v>288926173.88</v>
      </c>
      <c r="D55" s="211">
        <v>0</v>
      </c>
      <c r="E55" s="211">
        <v>0</v>
      </c>
    </row>
    <row r="56" spans="1:9">
      <c r="A56" s="210">
        <v>1234</v>
      </c>
      <c r="B56" s="208" t="s">
        <v>353</v>
      </c>
      <c r="C56" s="211">
        <v>403187612.48000002</v>
      </c>
      <c r="D56" s="211">
        <v>0</v>
      </c>
      <c r="E56" s="211">
        <v>0</v>
      </c>
    </row>
    <row r="57" spans="1:9">
      <c r="A57" s="210">
        <v>1235</v>
      </c>
      <c r="B57" s="208" t="s">
        <v>354</v>
      </c>
      <c r="C57" s="211">
        <v>217111682.47999999</v>
      </c>
      <c r="D57" s="211">
        <v>0</v>
      </c>
      <c r="E57" s="211">
        <v>0</v>
      </c>
    </row>
    <row r="58" spans="1:9">
      <c r="A58" s="210">
        <v>1236</v>
      </c>
      <c r="B58" s="208" t="s">
        <v>355</v>
      </c>
      <c r="C58" s="211">
        <v>50054462.090000004</v>
      </c>
      <c r="D58" s="211">
        <v>0</v>
      </c>
      <c r="E58" s="211">
        <v>0</v>
      </c>
    </row>
    <row r="59" spans="1:9">
      <c r="A59" s="210">
        <v>1239</v>
      </c>
      <c r="B59" s="208" t="s">
        <v>356</v>
      </c>
      <c r="C59" s="211">
        <v>2777000</v>
      </c>
      <c r="D59" s="211">
        <v>0</v>
      </c>
      <c r="E59" s="211">
        <v>0</v>
      </c>
    </row>
    <row r="60" spans="1:9">
      <c r="A60" s="210">
        <v>1240</v>
      </c>
      <c r="B60" s="208" t="s">
        <v>97</v>
      </c>
      <c r="C60" s="211">
        <v>347834868.57999998</v>
      </c>
      <c r="D60" s="211">
        <v>13446366.779999999</v>
      </c>
      <c r="E60" s="211">
        <v>-135751988.49000001</v>
      </c>
    </row>
    <row r="61" spans="1:9">
      <c r="A61" s="210">
        <v>1241</v>
      </c>
      <c r="B61" s="208" t="s">
        <v>357</v>
      </c>
      <c r="C61" s="211">
        <v>47287536.57</v>
      </c>
      <c r="D61" s="211">
        <v>0</v>
      </c>
      <c r="E61" s="211">
        <v>0</v>
      </c>
    </row>
    <row r="62" spans="1:9">
      <c r="A62" s="210">
        <v>1242</v>
      </c>
      <c r="B62" s="208" t="s">
        <v>358</v>
      </c>
      <c r="C62" s="211">
        <v>431486.99</v>
      </c>
      <c r="D62" s="211">
        <v>0</v>
      </c>
      <c r="E62" s="211">
        <v>0</v>
      </c>
    </row>
    <row r="63" spans="1:9">
      <c r="A63" s="210">
        <v>1243</v>
      </c>
      <c r="B63" s="208" t="s">
        <v>359</v>
      </c>
      <c r="C63" s="211">
        <v>6347073.3200000003</v>
      </c>
      <c r="D63" s="211">
        <v>0</v>
      </c>
      <c r="E63" s="211">
        <v>0</v>
      </c>
    </row>
    <row r="64" spans="1:9">
      <c r="A64" s="210">
        <v>1244</v>
      </c>
      <c r="B64" s="208" t="s">
        <v>360</v>
      </c>
      <c r="C64" s="211">
        <v>92654729.549999997</v>
      </c>
      <c r="D64" s="211">
        <v>0</v>
      </c>
      <c r="E64" s="211">
        <v>0</v>
      </c>
    </row>
    <row r="65" spans="1:9" hidden="1">
      <c r="A65" s="210">
        <v>1245</v>
      </c>
      <c r="B65" s="208" t="s">
        <v>361</v>
      </c>
      <c r="C65" s="211">
        <v>0</v>
      </c>
      <c r="D65" s="211">
        <v>0</v>
      </c>
      <c r="E65" s="211">
        <v>0</v>
      </c>
    </row>
    <row r="66" spans="1:9">
      <c r="A66" s="210">
        <v>1246</v>
      </c>
      <c r="B66" s="208" t="s">
        <v>362</v>
      </c>
      <c r="C66" s="211">
        <v>201114042.15000001</v>
      </c>
      <c r="D66" s="211">
        <v>0</v>
      </c>
      <c r="E66" s="211">
        <v>0</v>
      </c>
    </row>
    <row r="67" spans="1:9" hidden="1">
      <c r="A67" s="210">
        <v>1247</v>
      </c>
      <c r="B67" s="208" t="s">
        <v>363</v>
      </c>
      <c r="C67" s="211">
        <v>0</v>
      </c>
      <c r="D67" s="211">
        <v>0</v>
      </c>
      <c r="E67" s="211">
        <v>0</v>
      </c>
    </row>
    <row r="68" spans="1:9" hidden="1">
      <c r="A68" s="210">
        <v>1248</v>
      </c>
      <c r="B68" s="208" t="s">
        <v>364</v>
      </c>
      <c r="C68" s="211">
        <v>0</v>
      </c>
      <c r="D68" s="211">
        <v>0</v>
      </c>
      <c r="E68" s="211">
        <v>0</v>
      </c>
    </row>
    <row r="70" spans="1:9">
      <c r="A70" s="207" t="s">
        <v>365</v>
      </c>
      <c r="B70" s="207"/>
      <c r="C70" s="207"/>
      <c r="D70" s="207"/>
      <c r="E70" s="207"/>
      <c r="F70" s="207"/>
      <c r="G70" s="207"/>
      <c r="H70" s="207"/>
      <c r="I70" s="207"/>
    </row>
    <row r="71" spans="1:9">
      <c r="A71" s="209" t="s">
        <v>300</v>
      </c>
      <c r="B71" s="209" t="s">
        <v>301</v>
      </c>
      <c r="C71" s="209" t="s">
        <v>302</v>
      </c>
      <c r="D71" s="209" t="s">
        <v>366</v>
      </c>
      <c r="E71" s="209" t="s">
        <v>367</v>
      </c>
      <c r="F71" s="209" t="s">
        <v>336</v>
      </c>
      <c r="G71" s="209" t="s">
        <v>347</v>
      </c>
      <c r="H71" s="209" t="s">
        <v>348</v>
      </c>
      <c r="I71" s="209" t="s">
        <v>349</v>
      </c>
    </row>
    <row r="72" spans="1:9">
      <c r="A72" s="210">
        <v>1250</v>
      </c>
      <c r="B72" s="208" t="s">
        <v>99</v>
      </c>
      <c r="C72" s="211">
        <v>2831536.44</v>
      </c>
      <c r="D72" s="211">
        <v>0</v>
      </c>
      <c r="E72" s="211">
        <v>0</v>
      </c>
    </row>
    <row r="73" spans="1:9">
      <c r="A73" s="210">
        <v>1251</v>
      </c>
      <c r="B73" s="208" t="s">
        <v>368</v>
      </c>
      <c r="C73" s="211">
        <v>2831536.44</v>
      </c>
      <c r="D73" s="211">
        <v>0</v>
      </c>
      <c r="E73" s="211">
        <v>-2634713.11</v>
      </c>
    </row>
    <row r="74" spans="1:9" hidden="1">
      <c r="A74" s="210">
        <v>1252</v>
      </c>
      <c r="B74" s="208" t="s">
        <v>369</v>
      </c>
      <c r="C74" s="211">
        <v>0</v>
      </c>
      <c r="D74" s="211">
        <v>0</v>
      </c>
      <c r="E74" s="211">
        <v>0</v>
      </c>
    </row>
    <row r="75" spans="1:9" hidden="1">
      <c r="A75" s="210">
        <v>1253</v>
      </c>
      <c r="B75" s="208" t="s">
        <v>370</v>
      </c>
      <c r="C75" s="211">
        <v>0</v>
      </c>
      <c r="D75" s="211">
        <v>0</v>
      </c>
      <c r="E75" s="211">
        <v>0</v>
      </c>
    </row>
    <row r="76" spans="1:9" hidden="1">
      <c r="A76" s="210">
        <v>1254</v>
      </c>
      <c r="B76" s="208" t="s">
        <v>371</v>
      </c>
      <c r="C76" s="211">
        <v>0</v>
      </c>
      <c r="D76" s="211">
        <v>0</v>
      </c>
      <c r="E76" s="211">
        <v>0</v>
      </c>
    </row>
    <row r="77" spans="1:9" hidden="1">
      <c r="A77" s="210">
        <v>1259</v>
      </c>
      <c r="B77" s="208" t="s">
        <v>372</v>
      </c>
      <c r="C77" s="211">
        <v>0</v>
      </c>
      <c r="D77" s="211">
        <v>0</v>
      </c>
      <c r="E77" s="211">
        <v>0</v>
      </c>
    </row>
    <row r="78" spans="1:9">
      <c r="A78" s="210">
        <v>1270</v>
      </c>
      <c r="B78" s="208" t="s">
        <v>103</v>
      </c>
      <c r="C78" s="211">
        <v>2162972.85</v>
      </c>
      <c r="D78" s="211">
        <v>0</v>
      </c>
      <c r="E78" s="211">
        <v>0</v>
      </c>
    </row>
    <row r="79" spans="1:9" hidden="1">
      <c r="A79" s="210">
        <v>1271</v>
      </c>
      <c r="B79" s="208" t="s">
        <v>373</v>
      </c>
      <c r="C79" s="211">
        <v>0</v>
      </c>
      <c r="D79" s="211">
        <v>0</v>
      </c>
      <c r="E79" s="211">
        <v>0</v>
      </c>
    </row>
    <row r="80" spans="1:9" hidden="1">
      <c r="A80" s="210">
        <v>1272</v>
      </c>
      <c r="B80" s="208" t="s">
        <v>374</v>
      </c>
      <c r="C80" s="211">
        <v>0</v>
      </c>
      <c r="D80" s="211">
        <v>0</v>
      </c>
      <c r="E80" s="211">
        <v>0</v>
      </c>
    </row>
    <row r="81" spans="1:8" hidden="1">
      <c r="A81" s="210">
        <v>1273</v>
      </c>
      <c r="B81" s="208" t="s">
        <v>375</v>
      </c>
      <c r="C81" s="211">
        <v>0</v>
      </c>
      <c r="D81" s="211">
        <v>0</v>
      </c>
      <c r="E81" s="211">
        <v>0</v>
      </c>
    </row>
    <row r="82" spans="1:8" hidden="1">
      <c r="A82" s="210">
        <v>1274</v>
      </c>
      <c r="B82" s="208" t="s">
        <v>376</v>
      </c>
      <c r="C82" s="211">
        <v>0</v>
      </c>
      <c r="D82" s="211">
        <v>0</v>
      </c>
      <c r="E82" s="211">
        <v>0</v>
      </c>
    </row>
    <row r="83" spans="1:8" hidden="1">
      <c r="A83" s="210">
        <v>1275</v>
      </c>
      <c r="B83" s="208" t="s">
        <v>377</v>
      </c>
      <c r="C83" s="211">
        <v>0</v>
      </c>
      <c r="D83" s="211">
        <v>0</v>
      </c>
      <c r="E83" s="211">
        <v>0</v>
      </c>
    </row>
    <row r="84" spans="1:8">
      <c r="A84" s="210">
        <v>1279</v>
      </c>
      <c r="B84" s="208" t="s">
        <v>378</v>
      </c>
      <c r="C84" s="211">
        <v>2162972.85</v>
      </c>
      <c r="D84" s="211">
        <v>0</v>
      </c>
      <c r="E84" s="211">
        <v>0</v>
      </c>
    </row>
    <row r="86" spans="1:8" hidden="1">
      <c r="A86" s="207" t="s">
        <v>379</v>
      </c>
      <c r="B86" s="207"/>
      <c r="C86" s="207"/>
      <c r="D86" s="207"/>
      <c r="E86" s="207"/>
      <c r="F86" s="207"/>
      <c r="G86" s="207"/>
      <c r="H86" s="207"/>
    </row>
    <row r="87" spans="1:8" hidden="1">
      <c r="A87" s="209" t="s">
        <v>300</v>
      </c>
      <c r="B87" s="209" t="s">
        <v>301</v>
      </c>
      <c r="C87" s="209" t="s">
        <v>302</v>
      </c>
      <c r="D87" s="209" t="s">
        <v>380</v>
      </c>
      <c r="E87" s="209"/>
      <c r="F87" s="209"/>
      <c r="G87" s="209"/>
      <c r="H87" s="209"/>
    </row>
    <row r="88" spans="1:8" hidden="1">
      <c r="A88" s="210">
        <v>1160</v>
      </c>
      <c r="B88" s="208" t="s">
        <v>83</v>
      </c>
      <c r="C88" s="211">
        <v>0</v>
      </c>
    </row>
    <row r="89" spans="1:8" hidden="1">
      <c r="A89" s="210">
        <v>1161</v>
      </c>
      <c r="B89" s="208" t="s">
        <v>381</v>
      </c>
      <c r="C89" s="211">
        <v>0</v>
      </c>
    </row>
    <row r="90" spans="1:8" hidden="1">
      <c r="A90" s="210">
        <v>1162</v>
      </c>
      <c r="B90" s="208" t="s">
        <v>382</v>
      </c>
      <c r="C90" s="211">
        <v>0</v>
      </c>
    </row>
    <row r="91" spans="1:8" hidden="1"/>
    <row r="92" spans="1:8" hidden="1">
      <c r="A92" s="207" t="s">
        <v>383</v>
      </c>
      <c r="B92" s="207"/>
      <c r="C92" s="207"/>
      <c r="D92" s="207"/>
      <c r="E92" s="207"/>
      <c r="F92" s="207"/>
      <c r="G92" s="207"/>
      <c r="H92" s="207"/>
    </row>
    <row r="93" spans="1:8" hidden="1">
      <c r="A93" s="209" t="s">
        <v>300</v>
      </c>
      <c r="B93" s="209" t="s">
        <v>301</v>
      </c>
      <c r="C93" s="209" t="s">
        <v>302</v>
      </c>
      <c r="D93" s="209" t="s">
        <v>317</v>
      </c>
      <c r="E93" s="209"/>
      <c r="F93" s="209"/>
      <c r="G93" s="209"/>
      <c r="H93" s="209"/>
    </row>
    <row r="94" spans="1:8" hidden="1">
      <c r="A94" s="210">
        <v>1290</v>
      </c>
      <c r="B94" s="208" t="s">
        <v>106</v>
      </c>
      <c r="C94" s="211">
        <v>0</v>
      </c>
    </row>
    <row r="95" spans="1:8" hidden="1">
      <c r="A95" s="210">
        <v>1291</v>
      </c>
      <c r="B95" s="208" t="s">
        <v>384</v>
      </c>
      <c r="C95" s="211">
        <v>0</v>
      </c>
    </row>
    <row r="96" spans="1:8" hidden="1">
      <c r="A96" s="210">
        <v>1292</v>
      </c>
      <c r="B96" s="208" t="s">
        <v>385</v>
      </c>
      <c r="C96" s="211">
        <v>0</v>
      </c>
    </row>
    <row r="97" spans="1:8" hidden="1">
      <c r="A97" s="210">
        <v>1293</v>
      </c>
      <c r="B97" s="208" t="s">
        <v>386</v>
      </c>
      <c r="C97" s="211">
        <v>0</v>
      </c>
    </row>
    <row r="99" spans="1:8">
      <c r="A99" s="207" t="s">
        <v>387</v>
      </c>
      <c r="B99" s="207"/>
      <c r="C99" s="207"/>
      <c r="D99" s="207"/>
      <c r="E99" s="207"/>
      <c r="F99" s="207"/>
      <c r="G99" s="207"/>
      <c r="H99" s="207"/>
    </row>
    <row r="100" spans="1:8">
      <c r="A100" s="209" t="s">
        <v>300</v>
      </c>
      <c r="B100" s="209" t="s">
        <v>301</v>
      </c>
      <c r="C100" s="209" t="s">
        <v>302</v>
      </c>
      <c r="D100" s="209" t="s">
        <v>313</v>
      </c>
      <c r="E100" s="209" t="s">
        <v>314</v>
      </c>
      <c r="F100" s="209" t="s">
        <v>315</v>
      </c>
      <c r="G100" s="209" t="s">
        <v>388</v>
      </c>
      <c r="H100" s="209" t="s">
        <v>389</v>
      </c>
    </row>
    <row r="101" spans="1:8">
      <c r="A101" s="210">
        <v>2110</v>
      </c>
      <c r="B101" s="208" t="s">
        <v>74</v>
      </c>
      <c r="C101" s="211">
        <v>31102759.329999998</v>
      </c>
      <c r="D101" s="211">
        <v>31102759.329999998</v>
      </c>
      <c r="E101" s="211">
        <v>0</v>
      </c>
      <c r="F101" s="211">
        <v>0</v>
      </c>
      <c r="G101" s="211">
        <v>0</v>
      </c>
    </row>
    <row r="102" spans="1:8" ht="11.4" customHeight="1">
      <c r="A102" s="210">
        <v>2111</v>
      </c>
      <c r="B102" s="208" t="s">
        <v>390</v>
      </c>
      <c r="C102" s="211">
        <v>854005.63</v>
      </c>
      <c r="D102" s="211">
        <v>854005.63</v>
      </c>
      <c r="E102" s="211">
        <v>0</v>
      </c>
      <c r="F102" s="211">
        <v>0</v>
      </c>
      <c r="G102" s="211">
        <v>0</v>
      </c>
    </row>
    <row r="103" spans="1:8">
      <c r="A103" s="210">
        <v>2112</v>
      </c>
      <c r="B103" s="208" t="s">
        <v>391</v>
      </c>
      <c r="C103" s="211">
        <v>3028896.56</v>
      </c>
      <c r="D103" s="211">
        <v>3028896.56</v>
      </c>
      <c r="E103" s="211">
        <v>0</v>
      </c>
      <c r="F103" s="211">
        <v>0</v>
      </c>
      <c r="G103" s="211">
        <v>0</v>
      </c>
    </row>
    <row r="104" spans="1:8">
      <c r="A104" s="210">
        <v>2113</v>
      </c>
      <c r="B104" s="208" t="s">
        <v>392</v>
      </c>
      <c r="C104" s="211">
        <v>23000844.559999999</v>
      </c>
      <c r="D104" s="211">
        <v>23000844.559999999</v>
      </c>
      <c r="E104" s="211">
        <v>0</v>
      </c>
      <c r="F104" s="211">
        <v>0</v>
      </c>
      <c r="G104" s="211">
        <v>0</v>
      </c>
    </row>
    <row r="105" spans="1:8" hidden="1">
      <c r="A105" s="210">
        <v>2114</v>
      </c>
      <c r="B105" s="208" t="s">
        <v>393</v>
      </c>
      <c r="C105" s="211">
        <v>0</v>
      </c>
      <c r="D105" s="211">
        <v>0</v>
      </c>
      <c r="E105" s="211">
        <v>0</v>
      </c>
      <c r="F105" s="211">
        <v>0</v>
      </c>
      <c r="G105" s="211">
        <v>0</v>
      </c>
    </row>
    <row r="106" spans="1:8" hidden="1">
      <c r="A106" s="210">
        <v>2115</v>
      </c>
      <c r="B106" s="208" t="s">
        <v>394</v>
      </c>
      <c r="C106" s="211">
        <v>0</v>
      </c>
      <c r="D106" s="211">
        <v>0</v>
      </c>
      <c r="E106" s="211">
        <v>0</v>
      </c>
      <c r="F106" s="211">
        <v>0</v>
      </c>
      <c r="G106" s="211">
        <v>0</v>
      </c>
    </row>
    <row r="107" spans="1:8" hidden="1">
      <c r="A107" s="210">
        <v>2116</v>
      </c>
      <c r="B107" s="208" t="s">
        <v>395</v>
      </c>
      <c r="C107" s="211">
        <v>0</v>
      </c>
      <c r="D107" s="211">
        <v>0</v>
      </c>
      <c r="E107" s="211">
        <v>0</v>
      </c>
      <c r="F107" s="211">
        <v>0</v>
      </c>
      <c r="G107" s="211">
        <v>0</v>
      </c>
    </row>
    <row r="108" spans="1:8">
      <c r="A108" s="210">
        <v>2117</v>
      </c>
      <c r="B108" s="208" t="s">
        <v>396</v>
      </c>
      <c r="C108" s="211">
        <v>2731547.44</v>
      </c>
      <c r="D108" s="211">
        <v>2731547.44</v>
      </c>
      <c r="E108" s="211">
        <v>0</v>
      </c>
      <c r="F108" s="211">
        <v>0</v>
      </c>
      <c r="G108" s="211">
        <v>0</v>
      </c>
    </row>
    <row r="109" spans="1:8" hidden="1">
      <c r="A109" s="210">
        <v>2118</v>
      </c>
      <c r="B109" s="208" t="s">
        <v>397</v>
      </c>
      <c r="C109" s="211">
        <v>0</v>
      </c>
      <c r="D109" s="211">
        <v>0</v>
      </c>
      <c r="E109" s="211">
        <v>0</v>
      </c>
      <c r="F109" s="211">
        <v>0</v>
      </c>
      <c r="G109" s="211">
        <v>0</v>
      </c>
    </row>
    <row r="110" spans="1:8">
      <c r="A110" s="210">
        <v>2119</v>
      </c>
      <c r="B110" s="208" t="s">
        <v>398</v>
      </c>
      <c r="C110" s="211">
        <v>1487465.14</v>
      </c>
      <c r="D110" s="211">
        <v>1487465.14</v>
      </c>
      <c r="E110" s="211">
        <v>0</v>
      </c>
      <c r="F110" s="211">
        <v>0</v>
      </c>
      <c r="G110" s="211">
        <v>0</v>
      </c>
    </row>
    <row r="111" spans="1:8" hidden="1">
      <c r="A111" s="210">
        <v>2120</v>
      </c>
      <c r="B111" s="208" t="s">
        <v>76</v>
      </c>
      <c r="C111" s="211">
        <v>0</v>
      </c>
      <c r="D111" s="211">
        <v>0</v>
      </c>
      <c r="E111" s="211">
        <v>0</v>
      </c>
      <c r="F111" s="211">
        <v>0</v>
      </c>
      <c r="G111" s="211">
        <v>0</v>
      </c>
    </row>
    <row r="112" spans="1:8" hidden="1">
      <c r="A112" s="210">
        <v>2121</v>
      </c>
      <c r="B112" s="208" t="s">
        <v>399</v>
      </c>
      <c r="C112" s="211">
        <v>0</v>
      </c>
      <c r="D112" s="211">
        <v>0</v>
      </c>
      <c r="E112" s="211">
        <v>0</v>
      </c>
      <c r="F112" s="211">
        <v>0</v>
      </c>
      <c r="G112" s="211">
        <v>0</v>
      </c>
    </row>
    <row r="113" spans="1:8" hidden="1">
      <c r="A113" s="210">
        <v>2122</v>
      </c>
      <c r="B113" s="208" t="s">
        <v>400</v>
      </c>
      <c r="C113" s="211">
        <v>0</v>
      </c>
      <c r="D113" s="211">
        <v>0</v>
      </c>
      <c r="E113" s="211">
        <v>0</v>
      </c>
      <c r="F113" s="211">
        <v>0</v>
      </c>
      <c r="G113" s="211">
        <v>0</v>
      </c>
    </row>
    <row r="114" spans="1:8" hidden="1">
      <c r="A114" s="210">
        <v>2129</v>
      </c>
      <c r="B114" s="208" t="s">
        <v>401</v>
      </c>
      <c r="C114" s="211">
        <v>0</v>
      </c>
      <c r="D114" s="211">
        <v>0</v>
      </c>
      <c r="E114" s="211">
        <v>0</v>
      </c>
      <c r="F114" s="211">
        <v>0</v>
      </c>
      <c r="G114" s="211">
        <v>0</v>
      </c>
    </row>
    <row r="115" spans="1:8" hidden="1"/>
    <row r="116" spans="1:8" hidden="1">
      <c r="A116" s="207" t="s">
        <v>402</v>
      </c>
      <c r="B116" s="207"/>
      <c r="C116" s="207"/>
      <c r="D116" s="207"/>
      <c r="E116" s="207"/>
      <c r="F116" s="207"/>
      <c r="G116" s="207"/>
      <c r="H116" s="207"/>
    </row>
    <row r="117" spans="1:8" hidden="1">
      <c r="A117" s="209" t="s">
        <v>300</v>
      </c>
      <c r="B117" s="209" t="s">
        <v>301</v>
      </c>
      <c r="C117" s="209" t="s">
        <v>302</v>
      </c>
      <c r="D117" s="209" t="s">
        <v>403</v>
      </c>
      <c r="E117" s="209" t="s">
        <v>317</v>
      </c>
      <c r="F117" s="209"/>
      <c r="G117" s="209"/>
      <c r="H117" s="209"/>
    </row>
    <row r="118" spans="1:8" hidden="1">
      <c r="A118" s="210">
        <v>2160</v>
      </c>
      <c r="B118" s="208" t="s">
        <v>84</v>
      </c>
      <c r="C118" s="211">
        <v>0</v>
      </c>
    </row>
    <row r="119" spans="1:8" hidden="1">
      <c r="A119" s="210">
        <v>2161</v>
      </c>
      <c r="B119" s="208" t="s">
        <v>404</v>
      </c>
      <c r="C119" s="211">
        <v>0</v>
      </c>
    </row>
    <row r="120" spans="1:8" hidden="1">
      <c r="A120" s="210">
        <v>2162</v>
      </c>
      <c r="B120" s="208" t="s">
        <v>405</v>
      </c>
      <c r="C120" s="211">
        <v>0</v>
      </c>
    </row>
    <row r="121" spans="1:8" hidden="1">
      <c r="A121" s="210">
        <v>2163</v>
      </c>
      <c r="B121" s="208" t="s">
        <v>406</v>
      </c>
      <c r="C121" s="211">
        <v>0</v>
      </c>
    </row>
    <row r="122" spans="1:8" hidden="1">
      <c r="A122" s="210">
        <v>2164</v>
      </c>
      <c r="B122" s="208" t="s">
        <v>407</v>
      </c>
      <c r="C122" s="211">
        <v>0</v>
      </c>
    </row>
    <row r="123" spans="1:8" hidden="1">
      <c r="A123" s="210">
        <v>2165</v>
      </c>
      <c r="B123" s="208" t="s">
        <v>408</v>
      </c>
      <c r="C123" s="211">
        <v>0</v>
      </c>
    </row>
    <row r="124" spans="1:8" hidden="1">
      <c r="A124" s="210">
        <v>2166</v>
      </c>
      <c r="B124" s="208" t="s">
        <v>409</v>
      </c>
      <c r="C124" s="211">
        <v>0</v>
      </c>
    </row>
    <row r="125" spans="1:8" hidden="1">
      <c r="A125" s="210">
        <v>2250</v>
      </c>
      <c r="B125" s="208" t="s">
        <v>410</v>
      </c>
      <c r="C125" s="211">
        <v>0</v>
      </c>
    </row>
    <row r="126" spans="1:8" hidden="1">
      <c r="A126" s="210">
        <v>2251</v>
      </c>
      <c r="B126" s="208" t="s">
        <v>411</v>
      </c>
      <c r="C126" s="211">
        <v>0</v>
      </c>
    </row>
    <row r="127" spans="1:8" hidden="1">
      <c r="A127" s="210">
        <v>2252</v>
      </c>
      <c r="B127" s="208" t="s">
        <v>412</v>
      </c>
      <c r="C127" s="211">
        <v>0</v>
      </c>
    </row>
    <row r="128" spans="1:8" hidden="1">
      <c r="A128" s="210">
        <v>2253</v>
      </c>
      <c r="B128" s="208" t="s">
        <v>413</v>
      </c>
      <c r="C128" s="211">
        <v>0</v>
      </c>
    </row>
    <row r="129" spans="1:8" hidden="1">
      <c r="A129" s="210">
        <v>2254</v>
      </c>
      <c r="B129" s="208" t="s">
        <v>414</v>
      </c>
      <c r="C129" s="211">
        <v>0</v>
      </c>
    </row>
    <row r="130" spans="1:8" hidden="1">
      <c r="A130" s="210">
        <v>2255</v>
      </c>
      <c r="B130" s="208" t="s">
        <v>415</v>
      </c>
      <c r="C130" s="211">
        <v>0</v>
      </c>
    </row>
    <row r="131" spans="1:8" hidden="1">
      <c r="A131" s="210">
        <v>2256</v>
      </c>
      <c r="B131" s="208" t="s">
        <v>416</v>
      </c>
      <c r="C131" s="211">
        <v>0</v>
      </c>
    </row>
    <row r="132" spans="1:8" hidden="1"/>
    <row r="133" spans="1:8" hidden="1">
      <c r="A133" s="207" t="s">
        <v>417</v>
      </c>
      <c r="B133" s="207"/>
      <c r="C133" s="207"/>
      <c r="D133" s="207"/>
      <c r="E133" s="207"/>
      <c r="F133" s="207"/>
      <c r="G133" s="207"/>
      <c r="H133" s="207"/>
    </row>
    <row r="134" spans="1:8" hidden="1">
      <c r="A134" s="213" t="s">
        <v>300</v>
      </c>
      <c r="B134" s="213" t="s">
        <v>301</v>
      </c>
      <c r="C134" s="213" t="s">
        <v>302</v>
      </c>
      <c r="D134" s="213" t="s">
        <v>403</v>
      </c>
      <c r="E134" s="213" t="s">
        <v>317</v>
      </c>
      <c r="F134" s="213"/>
      <c r="G134" s="213"/>
      <c r="H134" s="213"/>
    </row>
    <row r="135" spans="1:8" hidden="1">
      <c r="A135" s="210">
        <v>2159</v>
      </c>
      <c r="B135" s="208" t="s">
        <v>418</v>
      </c>
      <c r="C135" s="211">
        <v>0</v>
      </c>
    </row>
    <row r="136" spans="1:8" hidden="1">
      <c r="A136" s="210">
        <v>2199</v>
      </c>
      <c r="B136" s="208" t="s">
        <v>419</v>
      </c>
      <c r="C136" s="211">
        <v>0</v>
      </c>
    </row>
    <row r="137" spans="1:8" hidden="1">
      <c r="A137" s="210">
        <v>2240</v>
      </c>
      <c r="B137" s="208" t="s">
        <v>100</v>
      </c>
      <c r="C137" s="211">
        <v>0</v>
      </c>
    </row>
    <row r="138" spans="1:8" hidden="1">
      <c r="A138" s="210">
        <v>2241</v>
      </c>
      <c r="B138" s="208" t="s">
        <v>420</v>
      </c>
      <c r="C138" s="211">
        <v>0</v>
      </c>
    </row>
    <row r="139" spans="1:8" hidden="1">
      <c r="A139" s="210">
        <v>2242</v>
      </c>
      <c r="B139" s="208" t="s">
        <v>421</v>
      </c>
      <c r="C139" s="211">
        <v>0</v>
      </c>
    </row>
    <row r="140" spans="1:8" hidden="1">
      <c r="A140" s="210">
        <v>2249</v>
      </c>
      <c r="B140" s="208" t="s">
        <v>422</v>
      </c>
      <c r="C140" s="211">
        <v>0</v>
      </c>
    </row>
    <row r="143" spans="1:8">
      <c r="B143" s="214" t="s">
        <v>56</v>
      </c>
      <c r="C143" s="215"/>
      <c r="D143" s="215"/>
    </row>
    <row r="144" spans="1:8">
      <c r="B144" s="184"/>
      <c r="C144" s="184"/>
      <c r="D144" s="216"/>
    </row>
    <row r="145" spans="2:5">
      <c r="B145" s="180"/>
      <c r="C145" s="180"/>
      <c r="D145" s="217"/>
    </row>
    <row r="146" spans="2:5">
      <c r="B146" s="184"/>
      <c r="C146" s="184"/>
      <c r="D146" s="217"/>
    </row>
    <row r="147" spans="2:5">
      <c r="B147" s="180" t="s">
        <v>57</v>
      </c>
      <c r="C147" s="180" t="s">
        <v>57</v>
      </c>
      <c r="D147" s="217"/>
    </row>
    <row r="148" spans="2:5">
      <c r="B148" s="184"/>
      <c r="C148" s="184"/>
      <c r="D148" s="217"/>
    </row>
    <row r="149" spans="2:5">
      <c r="B149" s="28" t="s">
        <v>58</v>
      </c>
      <c r="C149" s="26" t="s">
        <v>58</v>
      </c>
      <c r="E149" s="67"/>
    </row>
    <row r="150" spans="2:5" ht="10.199999999999999" customHeight="1">
      <c r="B150" s="28" t="s">
        <v>60</v>
      </c>
      <c r="C150" s="695" t="s">
        <v>61</v>
      </c>
      <c r="D150" s="695"/>
    </row>
    <row r="151" spans="2:5">
      <c r="B151" s="28" t="s">
        <v>62</v>
      </c>
      <c r="C151" s="24" t="s">
        <v>63</v>
      </c>
      <c r="E151" s="67"/>
    </row>
    <row r="152" spans="2:5">
      <c r="B152" s="184"/>
      <c r="C152" s="184"/>
      <c r="D152" s="216"/>
    </row>
    <row r="153" spans="2:5">
      <c r="B153" s="218"/>
      <c r="C153" s="184"/>
      <c r="D153" s="216"/>
    </row>
    <row r="154" spans="2:5">
      <c r="B154" s="184" t="s">
        <v>64</v>
      </c>
      <c r="C154" s="184"/>
      <c r="D154" s="216"/>
    </row>
    <row r="155" spans="2:5">
      <c r="B155" s="184"/>
      <c r="C155" s="184"/>
      <c r="D155" s="216"/>
    </row>
    <row r="156" spans="2:5">
      <c r="B156" s="184" t="s">
        <v>65</v>
      </c>
      <c r="C156" s="184"/>
      <c r="D156" s="216"/>
    </row>
    <row r="157" spans="2:5">
      <c r="B157" s="184" t="s">
        <v>66</v>
      </c>
      <c r="C157" s="184"/>
      <c r="D157" s="216"/>
    </row>
    <row r="158" spans="2:5">
      <c r="B158" s="184" t="s">
        <v>67</v>
      </c>
      <c r="C158" s="184"/>
      <c r="D158" s="216"/>
    </row>
  </sheetData>
  <sheetProtection formatCells="0" formatColumns="0" formatRows="0" insertColumns="0" insertRows="0" insertHyperlinks="0" deleteColumns="0" deleteRows="0" sort="0" autoFilter="0" pivotTables="0"/>
  <mergeCells count="4">
    <mergeCell ref="A1:F1"/>
    <mergeCell ref="A2:F2"/>
    <mergeCell ref="A3:F3"/>
    <mergeCell ref="C150:D150"/>
  </mergeCells>
  <pageMargins left="0.70866141732283472" right="0.70866141732283472" top="0.74803149606299213" bottom="0.74803149606299213" header="0.31496062992125984" footer="0.31496062992125984"/>
  <pageSetup scale="5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8"/>
  <sheetViews>
    <sheetView topLeftCell="A185" zoomScaleNormal="100" workbookViewId="0">
      <selection activeCell="B239" sqref="B239:B247"/>
    </sheetView>
  </sheetViews>
  <sheetFormatPr baseColWidth="10" defaultColWidth="11.7109375" defaultRowHeight="10.199999999999999"/>
  <cols>
    <col min="1" max="1" width="12.85546875" style="208" customWidth="1"/>
    <col min="2" max="2" width="93.7109375" style="208" bestFit="1" customWidth="1"/>
    <col min="3" max="3" width="20.140625" style="208" customWidth="1"/>
    <col min="4" max="5" width="25.28515625" style="208" customWidth="1"/>
    <col min="6" max="6" width="11.7109375" style="208" customWidth="1"/>
    <col min="7" max="16384" width="11.7109375" style="208"/>
  </cols>
  <sheetData>
    <row r="1" spans="1:5" s="219" customFormat="1" ht="18.899999999999999" customHeight="1">
      <c r="A1" s="696" t="str">
        <f>[1]ESF!A1</f>
        <v>JUNTA DE AGUA POTABLE DRENAJE ALCANTARILLADO Y SANEAMIENTO DEL MUNICIPIO DE IRAPUATO GTO.</v>
      </c>
      <c r="B1" s="696"/>
      <c r="C1" s="696"/>
      <c r="D1" s="187" t="s">
        <v>233</v>
      </c>
      <c r="E1" s="188">
        <v>2022</v>
      </c>
    </row>
    <row r="2" spans="1:5" s="205" customFormat="1" ht="18.899999999999999" customHeight="1">
      <c r="A2" s="696" t="s">
        <v>423</v>
      </c>
      <c r="B2" s="696"/>
      <c r="C2" s="696"/>
      <c r="D2" s="187" t="s">
        <v>235</v>
      </c>
      <c r="E2" s="188" t="str">
        <f>'[1]Notas a los Edos Financieros'!E2</f>
        <v>Trimestral</v>
      </c>
    </row>
    <row r="3" spans="1:5" s="205" customFormat="1" ht="18.899999999999999" customHeight="1">
      <c r="A3" s="696" t="s">
        <v>237</v>
      </c>
      <c r="B3" s="696"/>
      <c r="C3" s="696"/>
      <c r="D3" s="187" t="s">
        <v>238</v>
      </c>
      <c r="E3" s="188">
        <f>'[1]Notas a los Edos Financieros'!E3</f>
        <v>4</v>
      </c>
    </row>
    <row r="4" spans="1:5">
      <c r="A4" s="206" t="s">
        <v>298</v>
      </c>
      <c r="B4" s="207"/>
      <c r="C4" s="207"/>
      <c r="D4" s="207"/>
      <c r="E4" s="207"/>
    </row>
    <row r="6" spans="1:5">
      <c r="A6" s="220" t="s">
        <v>424</v>
      </c>
      <c r="B6" s="220"/>
      <c r="C6" s="220"/>
      <c r="D6" s="220"/>
      <c r="E6" s="220"/>
    </row>
    <row r="7" spans="1:5">
      <c r="A7" s="221" t="s">
        <v>300</v>
      </c>
      <c r="B7" s="221" t="s">
        <v>301</v>
      </c>
      <c r="C7" s="221" t="s">
        <v>302</v>
      </c>
      <c r="D7" s="221" t="s">
        <v>425</v>
      </c>
      <c r="E7" s="221"/>
    </row>
    <row r="8" spans="1:5">
      <c r="A8" s="222">
        <v>4100</v>
      </c>
      <c r="B8" s="223" t="s">
        <v>272</v>
      </c>
      <c r="C8" s="211">
        <v>532780385.44999999</v>
      </c>
      <c r="D8" s="223"/>
      <c r="E8" s="224"/>
    </row>
    <row r="9" spans="1:5" hidden="1">
      <c r="A9" s="222">
        <v>4110</v>
      </c>
      <c r="B9" s="223" t="s">
        <v>3</v>
      </c>
      <c r="C9" s="211">
        <v>0</v>
      </c>
      <c r="D9" s="223"/>
      <c r="E9" s="224"/>
    </row>
    <row r="10" spans="1:5" hidden="1">
      <c r="A10" s="222">
        <v>4111</v>
      </c>
      <c r="B10" s="223" t="s">
        <v>426</v>
      </c>
      <c r="C10" s="211">
        <v>0</v>
      </c>
      <c r="D10" s="223"/>
      <c r="E10" s="224"/>
    </row>
    <row r="11" spans="1:5" hidden="1">
      <c r="A11" s="222">
        <v>4112</v>
      </c>
      <c r="B11" s="223" t="s">
        <v>427</v>
      </c>
      <c r="C11" s="211">
        <v>0</v>
      </c>
      <c r="D11" s="223"/>
      <c r="E11" s="224"/>
    </row>
    <row r="12" spans="1:5" hidden="1">
      <c r="A12" s="222">
        <v>4113</v>
      </c>
      <c r="B12" s="223" t="s">
        <v>428</v>
      </c>
      <c r="C12" s="211">
        <v>0</v>
      </c>
      <c r="D12" s="223"/>
      <c r="E12" s="224"/>
    </row>
    <row r="13" spans="1:5" hidden="1">
      <c r="A13" s="222">
        <v>4114</v>
      </c>
      <c r="B13" s="223" t="s">
        <v>429</v>
      </c>
      <c r="C13" s="211">
        <v>0</v>
      </c>
      <c r="D13" s="223"/>
      <c r="E13" s="224"/>
    </row>
    <row r="14" spans="1:5" hidden="1">
      <c r="A14" s="222">
        <v>4115</v>
      </c>
      <c r="B14" s="223" t="s">
        <v>430</v>
      </c>
      <c r="C14" s="211">
        <v>0</v>
      </c>
      <c r="D14" s="223"/>
      <c r="E14" s="224"/>
    </row>
    <row r="15" spans="1:5" hidden="1">
      <c r="A15" s="222">
        <v>4116</v>
      </c>
      <c r="B15" s="223" t="s">
        <v>431</v>
      </c>
      <c r="C15" s="211">
        <v>0</v>
      </c>
      <c r="D15" s="223"/>
      <c r="E15" s="224"/>
    </row>
    <row r="16" spans="1:5" hidden="1">
      <c r="A16" s="222">
        <v>4117</v>
      </c>
      <c r="B16" s="223" t="s">
        <v>432</v>
      </c>
      <c r="C16" s="211">
        <v>0</v>
      </c>
      <c r="D16" s="223"/>
      <c r="E16" s="224"/>
    </row>
    <row r="17" spans="1:5" ht="20.399999999999999" hidden="1">
      <c r="A17" s="222">
        <v>4118</v>
      </c>
      <c r="B17" s="225" t="s">
        <v>433</v>
      </c>
      <c r="C17" s="211">
        <v>0</v>
      </c>
      <c r="D17" s="223"/>
      <c r="E17" s="224"/>
    </row>
    <row r="18" spans="1:5" hidden="1">
      <c r="A18" s="222">
        <v>4119</v>
      </c>
      <c r="B18" s="223" t="s">
        <v>434</v>
      </c>
      <c r="C18" s="211">
        <v>0</v>
      </c>
      <c r="D18" s="223"/>
      <c r="E18" s="224"/>
    </row>
    <row r="19" spans="1:5" hidden="1">
      <c r="A19" s="222">
        <v>4120</v>
      </c>
      <c r="B19" s="223" t="s">
        <v>4</v>
      </c>
      <c r="C19" s="211">
        <v>0</v>
      </c>
      <c r="D19" s="223"/>
      <c r="E19" s="224"/>
    </row>
    <row r="20" spans="1:5" hidden="1">
      <c r="A20" s="222">
        <v>4121</v>
      </c>
      <c r="B20" s="223" t="s">
        <v>435</v>
      </c>
      <c r="C20" s="211">
        <v>0</v>
      </c>
      <c r="D20" s="223"/>
      <c r="E20" s="224"/>
    </row>
    <row r="21" spans="1:5" hidden="1">
      <c r="A21" s="222">
        <v>4122</v>
      </c>
      <c r="B21" s="223" t="s">
        <v>436</v>
      </c>
      <c r="C21" s="211">
        <v>0</v>
      </c>
      <c r="D21" s="223"/>
      <c r="E21" s="224"/>
    </row>
    <row r="22" spans="1:5" hidden="1">
      <c r="A22" s="222">
        <v>4123</v>
      </c>
      <c r="B22" s="223" t="s">
        <v>437</v>
      </c>
      <c r="C22" s="211">
        <v>0</v>
      </c>
      <c r="D22" s="223"/>
      <c r="E22" s="224"/>
    </row>
    <row r="23" spans="1:5" hidden="1">
      <c r="A23" s="222">
        <v>4124</v>
      </c>
      <c r="B23" s="223" t="s">
        <v>438</v>
      </c>
      <c r="C23" s="211">
        <v>0</v>
      </c>
      <c r="D23" s="223"/>
      <c r="E23" s="224"/>
    </row>
    <row r="24" spans="1:5" hidden="1">
      <c r="A24" s="222">
        <v>4129</v>
      </c>
      <c r="B24" s="223" t="s">
        <v>439</v>
      </c>
      <c r="C24" s="211">
        <v>0</v>
      </c>
      <c r="D24" s="223"/>
      <c r="E24" s="224"/>
    </row>
    <row r="25" spans="1:5" hidden="1">
      <c r="A25" s="222">
        <v>4130</v>
      </c>
      <c r="B25" s="223" t="s">
        <v>5</v>
      </c>
      <c r="C25" s="211">
        <v>0</v>
      </c>
      <c r="D25" s="223"/>
      <c r="E25" s="224"/>
    </row>
    <row r="26" spans="1:5" hidden="1">
      <c r="A26" s="222">
        <v>4131</v>
      </c>
      <c r="B26" s="223" t="s">
        <v>440</v>
      </c>
      <c r="C26" s="211">
        <v>0</v>
      </c>
      <c r="D26" s="223"/>
      <c r="E26" s="224"/>
    </row>
    <row r="27" spans="1:5" ht="20.399999999999999" hidden="1">
      <c r="A27" s="222">
        <v>4132</v>
      </c>
      <c r="B27" s="225" t="s">
        <v>441</v>
      </c>
      <c r="C27" s="211">
        <v>0</v>
      </c>
      <c r="D27" s="223"/>
      <c r="E27" s="224"/>
    </row>
    <row r="28" spans="1:5" hidden="1">
      <c r="A28" s="222">
        <v>4140</v>
      </c>
      <c r="B28" s="223" t="s">
        <v>6</v>
      </c>
      <c r="C28" s="211">
        <v>0</v>
      </c>
      <c r="D28" s="223"/>
      <c r="E28" s="224"/>
    </row>
    <row r="29" spans="1:5" hidden="1">
      <c r="A29" s="222">
        <v>4141</v>
      </c>
      <c r="B29" s="223" t="s">
        <v>442</v>
      </c>
      <c r="C29" s="211">
        <v>0</v>
      </c>
      <c r="D29" s="223"/>
      <c r="E29" s="224"/>
    </row>
    <row r="30" spans="1:5" hidden="1">
      <c r="A30" s="222">
        <v>4143</v>
      </c>
      <c r="B30" s="223" t="s">
        <v>443</v>
      </c>
      <c r="C30" s="211">
        <v>0</v>
      </c>
      <c r="D30" s="223"/>
      <c r="E30" s="224"/>
    </row>
    <row r="31" spans="1:5" hidden="1">
      <c r="A31" s="222">
        <v>4144</v>
      </c>
      <c r="B31" s="223" t="s">
        <v>444</v>
      </c>
      <c r="C31" s="211">
        <v>0</v>
      </c>
      <c r="D31" s="223"/>
      <c r="E31" s="224"/>
    </row>
    <row r="32" spans="1:5" ht="20.399999999999999" hidden="1">
      <c r="A32" s="222">
        <v>4145</v>
      </c>
      <c r="B32" s="225" t="s">
        <v>445</v>
      </c>
      <c r="C32" s="211">
        <v>0</v>
      </c>
      <c r="D32" s="223"/>
      <c r="E32" s="224"/>
    </row>
    <row r="33" spans="1:5" hidden="1">
      <c r="A33" s="222">
        <v>4149</v>
      </c>
      <c r="B33" s="223" t="s">
        <v>446</v>
      </c>
      <c r="C33" s="211">
        <v>0</v>
      </c>
      <c r="D33" s="223"/>
      <c r="E33" s="224"/>
    </row>
    <row r="34" spans="1:5">
      <c r="A34" s="222">
        <v>4150</v>
      </c>
      <c r="B34" s="223" t="s">
        <v>7</v>
      </c>
      <c r="C34" s="211">
        <v>32913956.18</v>
      </c>
      <c r="D34" s="223"/>
      <c r="E34" s="224"/>
    </row>
    <row r="35" spans="1:5">
      <c r="A35" s="222">
        <v>4151</v>
      </c>
      <c r="B35" s="223" t="s">
        <v>7</v>
      </c>
      <c r="C35" s="211">
        <v>32913956.18</v>
      </c>
      <c r="D35" s="223"/>
      <c r="E35" s="224"/>
    </row>
    <row r="36" spans="1:5" ht="20.399999999999999" hidden="1">
      <c r="A36" s="222">
        <v>4154</v>
      </c>
      <c r="B36" s="225" t="s">
        <v>447</v>
      </c>
      <c r="C36" s="211">
        <v>0</v>
      </c>
      <c r="D36" s="223"/>
      <c r="E36" s="224"/>
    </row>
    <row r="37" spans="1:5">
      <c r="A37" s="222">
        <v>4160</v>
      </c>
      <c r="B37" s="223" t="s">
        <v>8</v>
      </c>
      <c r="C37" s="211">
        <v>9272572.3800000008</v>
      </c>
      <c r="D37" s="223"/>
      <c r="E37" s="224"/>
    </row>
    <row r="38" spans="1:5" hidden="1">
      <c r="A38" s="222">
        <v>4161</v>
      </c>
      <c r="B38" s="223" t="s">
        <v>448</v>
      </c>
      <c r="C38" s="211">
        <v>0</v>
      </c>
      <c r="D38" s="223"/>
      <c r="E38" s="224"/>
    </row>
    <row r="39" spans="1:5" hidden="1">
      <c r="A39" s="222">
        <v>4162</v>
      </c>
      <c r="B39" s="223" t="s">
        <v>449</v>
      </c>
      <c r="C39" s="211">
        <v>0</v>
      </c>
      <c r="D39" s="223"/>
      <c r="E39" s="224"/>
    </row>
    <row r="40" spans="1:5" hidden="1">
      <c r="A40" s="222">
        <v>4163</v>
      </c>
      <c r="B40" s="223" t="s">
        <v>450</v>
      </c>
      <c r="C40" s="211">
        <v>0</v>
      </c>
      <c r="D40" s="223"/>
      <c r="E40" s="224"/>
    </row>
    <row r="41" spans="1:5" hidden="1">
      <c r="A41" s="222">
        <v>4164</v>
      </c>
      <c r="B41" s="223" t="s">
        <v>451</v>
      </c>
      <c r="C41" s="211">
        <v>0</v>
      </c>
      <c r="D41" s="223"/>
      <c r="E41" s="224"/>
    </row>
    <row r="42" spans="1:5" hidden="1">
      <c r="A42" s="222">
        <v>4165</v>
      </c>
      <c r="B42" s="223" t="s">
        <v>452</v>
      </c>
      <c r="C42" s="211">
        <v>0</v>
      </c>
      <c r="D42" s="223"/>
      <c r="E42" s="224"/>
    </row>
    <row r="43" spans="1:5" ht="20.399999999999999" hidden="1">
      <c r="A43" s="222">
        <v>4166</v>
      </c>
      <c r="B43" s="225" t="s">
        <v>453</v>
      </c>
      <c r="C43" s="211">
        <v>0</v>
      </c>
      <c r="D43" s="223"/>
      <c r="E43" s="224"/>
    </row>
    <row r="44" spans="1:5">
      <c r="A44" s="222">
        <v>4168</v>
      </c>
      <c r="B44" s="223" t="s">
        <v>454</v>
      </c>
      <c r="C44" s="211">
        <v>9272572.3800000008</v>
      </c>
      <c r="D44" s="223"/>
      <c r="E44" s="224"/>
    </row>
    <row r="45" spans="1:5" hidden="1">
      <c r="A45" s="222">
        <v>4169</v>
      </c>
      <c r="B45" s="223" t="s">
        <v>455</v>
      </c>
      <c r="C45" s="211">
        <v>0</v>
      </c>
      <c r="D45" s="223"/>
      <c r="E45" s="224"/>
    </row>
    <row r="46" spans="1:5">
      <c r="A46" s="222">
        <v>4170</v>
      </c>
      <c r="B46" s="223" t="s">
        <v>456</v>
      </c>
      <c r="C46" s="211">
        <v>490593856.88999999</v>
      </c>
      <c r="D46" s="223"/>
      <c r="E46" s="224"/>
    </row>
    <row r="47" spans="1:5" hidden="1">
      <c r="A47" s="222">
        <v>4171</v>
      </c>
      <c r="B47" s="223" t="s">
        <v>457</v>
      </c>
      <c r="C47" s="211">
        <v>0</v>
      </c>
      <c r="D47" s="223"/>
      <c r="E47" s="224"/>
    </row>
    <row r="48" spans="1:5" hidden="1">
      <c r="A48" s="222">
        <v>4172</v>
      </c>
      <c r="B48" s="223" t="s">
        <v>458</v>
      </c>
      <c r="C48" s="211">
        <v>0</v>
      </c>
      <c r="D48" s="223"/>
      <c r="E48" s="224"/>
    </row>
    <row r="49" spans="1:5" ht="20.399999999999999">
      <c r="A49" s="222">
        <v>4173</v>
      </c>
      <c r="B49" s="225" t="s">
        <v>459</v>
      </c>
      <c r="C49" s="211">
        <v>490593856.88999999</v>
      </c>
      <c r="D49" s="223"/>
      <c r="E49" s="224"/>
    </row>
    <row r="50" spans="1:5" ht="20.399999999999999" hidden="1">
      <c r="A50" s="222">
        <v>4174</v>
      </c>
      <c r="B50" s="225" t="s">
        <v>460</v>
      </c>
      <c r="C50" s="211">
        <v>0</v>
      </c>
      <c r="D50" s="223"/>
      <c r="E50" s="224"/>
    </row>
    <row r="51" spans="1:5" ht="20.399999999999999" hidden="1">
      <c r="A51" s="222">
        <v>4175</v>
      </c>
      <c r="B51" s="225" t="s">
        <v>461</v>
      </c>
      <c r="C51" s="211">
        <v>0</v>
      </c>
      <c r="D51" s="223"/>
      <c r="E51" s="224"/>
    </row>
    <row r="52" spans="1:5" ht="20.399999999999999" hidden="1">
      <c r="A52" s="222">
        <v>4176</v>
      </c>
      <c r="B52" s="225" t="s">
        <v>462</v>
      </c>
      <c r="C52" s="211">
        <v>0</v>
      </c>
      <c r="D52" s="223"/>
      <c r="E52" s="224"/>
    </row>
    <row r="53" spans="1:5" ht="20.399999999999999" hidden="1">
      <c r="A53" s="222">
        <v>4177</v>
      </c>
      <c r="B53" s="225" t="s">
        <v>463</v>
      </c>
      <c r="C53" s="211">
        <v>0</v>
      </c>
      <c r="D53" s="223"/>
      <c r="E53" s="224"/>
    </row>
    <row r="54" spans="1:5" ht="20.399999999999999" hidden="1">
      <c r="A54" s="222">
        <v>4178</v>
      </c>
      <c r="B54" s="225" t="s">
        <v>464</v>
      </c>
      <c r="C54" s="211">
        <v>0</v>
      </c>
      <c r="D54" s="223"/>
      <c r="E54" s="224"/>
    </row>
    <row r="55" spans="1:5">
      <c r="A55" s="222"/>
      <c r="B55" s="225"/>
      <c r="C55" s="226"/>
      <c r="D55" s="223"/>
      <c r="E55" s="224"/>
    </row>
    <row r="56" spans="1:5">
      <c r="A56" s="220" t="s">
        <v>465</v>
      </c>
      <c r="B56" s="220"/>
      <c r="C56" s="220"/>
      <c r="D56" s="220"/>
      <c r="E56" s="220"/>
    </row>
    <row r="57" spans="1:5">
      <c r="A57" s="221" t="s">
        <v>300</v>
      </c>
      <c r="B57" s="221" t="s">
        <v>301</v>
      </c>
      <c r="C57" s="221" t="s">
        <v>302</v>
      </c>
      <c r="D57" s="221" t="s">
        <v>425</v>
      </c>
      <c r="E57" s="221"/>
    </row>
    <row r="58" spans="1:5" ht="30.6">
      <c r="A58" s="222">
        <v>4200</v>
      </c>
      <c r="B58" s="225" t="s">
        <v>466</v>
      </c>
      <c r="C58" s="211">
        <v>98398850.379999995</v>
      </c>
      <c r="D58" s="223"/>
      <c r="E58" s="224"/>
    </row>
    <row r="59" spans="1:5" ht="20.399999999999999">
      <c r="A59" s="222">
        <v>4210</v>
      </c>
      <c r="B59" s="225" t="s">
        <v>11</v>
      </c>
      <c r="C59" s="211">
        <v>98398850.379999995</v>
      </c>
      <c r="D59" s="223"/>
      <c r="E59" s="224"/>
    </row>
    <row r="60" spans="1:5" hidden="1">
      <c r="A60" s="222">
        <v>4211</v>
      </c>
      <c r="B60" s="223" t="s">
        <v>36</v>
      </c>
      <c r="C60" s="211">
        <v>0</v>
      </c>
      <c r="D60" s="223"/>
      <c r="E60" s="224"/>
    </row>
    <row r="61" spans="1:5">
      <c r="A61" s="222">
        <v>4212</v>
      </c>
      <c r="B61" s="223" t="s">
        <v>37</v>
      </c>
      <c r="C61" s="211">
        <v>52688497.329999998</v>
      </c>
      <c r="D61" s="223"/>
      <c r="E61" s="224"/>
    </row>
    <row r="62" spans="1:5">
      <c r="A62" s="222">
        <v>4213</v>
      </c>
      <c r="B62" s="223" t="s">
        <v>38</v>
      </c>
      <c r="C62" s="211">
        <v>45710353.049999997</v>
      </c>
      <c r="D62" s="223"/>
      <c r="E62" s="224"/>
    </row>
    <row r="63" spans="1:5" hidden="1">
      <c r="A63" s="222">
        <v>4214</v>
      </c>
      <c r="B63" s="223" t="s">
        <v>467</v>
      </c>
      <c r="C63" s="211">
        <v>0</v>
      </c>
      <c r="D63" s="223"/>
      <c r="E63" s="224"/>
    </row>
    <row r="64" spans="1:5" hidden="1">
      <c r="A64" s="222">
        <v>4215</v>
      </c>
      <c r="B64" s="223" t="s">
        <v>468</v>
      </c>
      <c r="C64" s="211">
        <v>0</v>
      </c>
      <c r="D64" s="223"/>
      <c r="E64" s="224"/>
    </row>
    <row r="65" spans="1:5" hidden="1">
      <c r="A65" s="222">
        <v>4220</v>
      </c>
      <c r="B65" s="223" t="s">
        <v>469</v>
      </c>
      <c r="C65" s="211">
        <v>0</v>
      </c>
      <c r="D65" s="223"/>
      <c r="E65" s="224"/>
    </row>
    <row r="66" spans="1:5" hidden="1">
      <c r="A66" s="222">
        <v>4221</v>
      </c>
      <c r="B66" s="223" t="s">
        <v>470</v>
      </c>
      <c r="C66" s="211">
        <v>0</v>
      </c>
      <c r="D66" s="223"/>
      <c r="E66" s="224"/>
    </row>
    <row r="67" spans="1:5" hidden="1">
      <c r="A67" s="222">
        <v>4223</v>
      </c>
      <c r="B67" s="223" t="s">
        <v>28</v>
      </c>
      <c r="C67" s="211">
        <v>0</v>
      </c>
      <c r="D67" s="223"/>
      <c r="E67" s="224"/>
    </row>
    <row r="68" spans="1:5" hidden="1">
      <c r="A68" s="222">
        <v>4225</v>
      </c>
      <c r="B68" s="223" t="s">
        <v>30</v>
      </c>
      <c r="C68" s="211">
        <v>0</v>
      </c>
      <c r="D68" s="223"/>
      <c r="E68" s="224"/>
    </row>
    <row r="69" spans="1:5" hidden="1">
      <c r="A69" s="222">
        <v>4227</v>
      </c>
      <c r="B69" s="223" t="s">
        <v>471</v>
      </c>
      <c r="C69" s="211">
        <v>0</v>
      </c>
      <c r="D69" s="223"/>
      <c r="E69" s="224"/>
    </row>
    <row r="70" spans="1:5">
      <c r="A70" s="224"/>
      <c r="B70" s="224"/>
      <c r="C70" s="224"/>
      <c r="D70" s="224"/>
      <c r="E70" s="224"/>
    </row>
    <row r="71" spans="1:5">
      <c r="A71" s="220" t="s">
        <v>276</v>
      </c>
      <c r="B71" s="220"/>
      <c r="C71" s="220"/>
      <c r="D71" s="220"/>
      <c r="E71" s="220"/>
    </row>
    <row r="72" spans="1:5">
      <c r="A72" s="221" t="s">
        <v>300</v>
      </c>
      <c r="B72" s="221" t="s">
        <v>301</v>
      </c>
      <c r="C72" s="221" t="s">
        <v>302</v>
      </c>
      <c r="D72" s="221" t="s">
        <v>403</v>
      </c>
      <c r="E72" s="221" t="s">
        <v>317</v>
      </c>
    </row>
    <row r="73" spans="1:5">
      <c r="A73" s="227">
        <v>4300</v>
      </c>
      <c r="B73" s="223" t="s">
        <v>472</v>
      </c>
      <c r="C73" s="211">
        <v>7065568.29</v>
      </c>
      <c r="D73" s="223"/>
      <c r="E73" s="223"/>
    </row>
    <row r="74" spans="1:5" hidden="1">
      <c r="A74" s="227">
        <v>4310</v>
      </c>
      <c r="B74" s="223" t="s">
        <v>14</v>
      </c>
      <c r="C74" s="211">
        <v>0</v>
      </c>
      <c r="D74" s="223"/>
      <c r="E74" s="223"/>
    </row>
    <row r="75" spans="1:5" hidden="1">
      <c r="A75" s="227">
        <v>4311</v>
      </c>
      <c r="B75" s="223" t="s">
        <v>473</v>
      </c>
      <c r="C75" s="211">
        <v>0</v>
      </c>
      <c r="D75" s="223"/>
      <c r="E75" s="223"/>
    </row>
    <row r="76" spans="1:5" hidden="1">
      <c r="A76" s="227">
        <v>4319</v>
      </c>
      <c r="B76" s="223" t="s">
        <v>474</v>
      </c>
      <c r="C76" s="211">
        <v>0</v>
      </c>
      <c r="D76" s="223"/>
      <c r="E76" s="223"/>
    </row>
    <row r="77" spans="1:5" hidden="1">
      <c r="A77" s="227">
        <v>4320</v>
      </c>
      <c r="B77" s="223" t="s">
        <v>15</v>
      </c>
      <c r="C77" s="211">
        <v>0</v>
      </c>
      <c r="D77" s="223"/>
      <c r="E77" s="223"/>
    </row>
    <row r="78" spans="1:5" hidden="1">
      <c r="A78" s="227">
        <v>4321</v>
      </c>
      <c r="B78" s="223" t="s">
        <v>475</v>
      </c>
      <c r="C78" s="211">
        <v>0</v>
      </c>
      <c r="D78" s="223"/>
      <c r="E78" s="223"/>
    </row>
    <row r="79" spans="1:5" hidden="1">
      <c r="A79" s="227">
        <v>4322</v>
      </c>
      <c r="B79" s="223" t="s">
        <v>476</v>
      </c>
      <c r="C79" s="211">
        <v>0</v>
      </c>
      <c r="D79" s="223"/>
      <c r="E79" s="223"/>
    </row>
    <row r="80" spans="1:5" hidden="1">
      <c r="A80" s="227">
        <v>4323</v>
      </c>
      <c r="B80" s="223" t="s">
        <v>477</v>
      </c>
      <c r="C80" s="211">
        <v>0</v>
      </c>
      <c r="D80" s="223"/>
      <c r="E80" s="223"/>
    </row>
    <row r="81" spans="1:5" hidden="1">
      <c r="A81" s="227">
        <v>4324</v>
      </c>
      <c r="B81" s="223" t="s">
        <v>478</v>
      </c>
      <c r="C81" s="211">
        <v>0</v>
      </c>
      <c r="D81" s="223"/>
      <c r="E81" s="223"/>
    </row>
    <row r="82" spans="1:5" hidden="1">
      <c r="A82" s="227">
        <v>4325</v>
      </c>
      <c r="B82" s="223" t="s">
        <v>479</v>
      </c>
      <c r="C82" s="211">
        <v>0</v>
      </c>
      <c r="D82" s="223"/>
      <c r="E82" s="223"/>
    </row>
    <row r="83" spans="1:5" hidden="1">
      <c r="A83" s="227">
        <v>4330</v>
      </c>
      <c r="B83" s="223" t="s">
        <v>16</v>
      </c>
      <c r="C83" s="211">
        <v>0</v>
      </c>
      <c r="D83" s="223"/>
      <c r="E83" s="223"/>
    </row>
    <row r="84" spans="1:5" hidden="1">
      <c r="A84" s="227">
        <v>4331</v>
      </c>
      <c r="B84" s="223" t="s">
        <v>16</v>
      </c>
      <c r="C84" s="211">
        <v>0</v>
      </c>
      <c r="D84" s="223"/>
      <c r="E84" s="223"/>
    </row>
    <row r="85" spans="1:5" hidden="1">
      <c r="A85" s="227">
        <v>4340</v>
      </c>
      <c r="B85" s="223" t="s">
        <v>17</v>
      </c>
      <c r="C85" s="211">
        <v>0</v>
      </c>
      <c r="D85" s="223"/>
      <c r="E85" s="223"/>
    </row>
    <row r="86" spans="1:5" hidden="1">
      <c r="A86" s="227">
        <v>4341</v>
      </c>
      <c r="B86" s="223" t="s">
        <v>17</v>
      </c>
      <c r="C86" s="211">
        <v>0</v>
      </c>
      <c r="D86" s="223"/>
      <c r="E86" s="223"/>
    </row>
    <row r="87" spans="1:5">
      <c r="A87" s="227">
        <v>4390</v>
      </c>
      <c r="B87" s="223" t="s">
        <v>18</v>
      </c>
      <c r="C87" s="211">
        <v>7065568.29</v>
      </c>
      <c r="D87" s="223"/>
      <c r="E87" s="223"/>
    </row>
    <row r="88" spans="1:5" hidden="1">
      <c r="A88" s="227">
        <v>4392</v>
      </c>
      <c r="B88" s="223" t="s">
        <v>480</v>
      </c>
      <c r="C88" s="211">
        <v>0</v>
      </c>
      <c r="D88" s="223"/>
      <c r="E88" s="223"/>
    </row>
    <row r="89" spans="1:5" hidden="1">
      <c r="A89" s="227">
        <v>4393</v>
      </c>
      <c r="B89" s="223" t="s">
        <v>481</v>
      </c>
      <c r="C89" s="211">
        <v>0</v>
      </c>
      <c r="D89" s="223"/>
      <c r="E89" s="223"/>
    </row>
    <row r="90" spans="1:5" hidden="1">
      <c r="A90" s="227">
        <v>4394</v>
      </c>
      <c r="B90" s="223" t="s">
        <v>482</v>
      </c>
      <c r="C90" s="211">
        <v>0</v>
      </c>
      <c r="D90" s="223"/>
      <c r="E90" s="223"/>
    </row>
    <row r="91" spans="1:5" hidden="1">
      <c r="A91" s="227">
        <v>4395</v>
      </c>
      <c r="B91" s="223" t="s">
        <v>122</v>
      </c>
      <c r="C91" s="211">
        <v>0</v>
      </c>
      <c r="D91" s="223"/>
      <c r="E91" s="223"/>
    </row>
    <row r="92" spans="1:5" hidden="1">
      <c r="A92" s="227">
        <v>4396</v>
      </c>
      <c r="B92" s="223" t="s">
        <v>483</v>
      </c>
      <c r="C92" s="211">
        <v>0</v>
      </c>
      <c r="D92" s="223"/>
      <c r="E92" s="223"/>
    </row>
    <row r="93" spans="1:5" hidden="1">
      <c r="A93" s="227">
        <v>4397</v>
      </c>
      <c r="B93" s="223" t="s">
        <v>484</v>
      </c>
      <c r="C93" s="211">
        <v>0</v>
      </c>
      <c r="D93" s="223"/>
      <c r="E93" s="223"/>
    </row>
    <row r="94" spans="1:5">
      <c r="A94" s="227">
        <v>4399</v>
      </c>
      <c r="B94" s="223" t="s">
        <v>18</v>
      </c>
      <c r="C94" s="211">
        <v>7065568.29</v>
      </c>
      <c r="D94" s="223"/>
      <c r="E94" s="223"/>
    </row>
    <row r="95" spans="1:5">
      <c r="A95" s="224"/>
      <c r="B95" s="224"/>
      <c r="C95" s="224"/>
      <c r="D95" s="224"/>
      <c r="E95" s="224"/>
    </row>
    <row r="96" spans="1:5">
      <c r="A96" s="220" t="s">
        <v>485</v>
      </c>
      <c r="B96" s="220"/>
      <c r="C96" s="220"/>
      <c r="D96" s="220"/>
      <c r="E96" s="220"/>
    </row>
    <row r="97" spans="1:5">
      <c r="A97" s="221" t="s">
        <v>300</v>
      </c>
      <c r="B97" s="221" t="s">
        <v>301</v>
      </c>
      <c r="C97" s="221" t="s">
        <v>302</v>
      </c>
      <c r="D97" s="228" t="s">
        <v>486</v>
      </c>
      <c r="E97" s="221" t="s">
        <v>317</v>
      </c>
    </row>
    <row r="98" spans="1:5">
      <c r="A98" s="227">
        <v>5000</v>
      </c>
      <c r="B98" s="223" t="s">
        <v>278</v>
      </c>
      <c r="C98" s="226">
        <v>477717360.25</v>
      </c>
      <c r="D98" s="229">
        <f>C98/C98</f>
        <v>1</v>
      </c>
      <c r="E98" s="223"/>
    </row>
    <row r="99" spans="1:5">
      <c r="A99" s="227">
        <v>5100</v>
      </c>
      <c r="B99" s="223" t="s">
        <v>487</v>
      </c>
      <c r="C99" s="226">
        <v>323385662.42000002</v>
      </c>
      <c r="D99" s="229"/>
      <c r="E99" s="223"/>
    </row>
    <row r="100" spans="1:5">
      <c r="A100" s="227">
        <v>5110</v>
      </c>
      <c r="B100" s="223" t="s">
        <v>22</v>
      </c>
      <c r="C100" s="226">
        <v>116012324.90000001</v>
      </c>
      <c r="D100" s="229"/>
      <c r="E100" s="223"/>
    </row>
    <row r="101" spans="1:5">
      <c r="A101" s="227">
        <v>5111</v>
      </c>
      <c r="B101" s="223" t="s">
        <v>488</v>
      </c>
      <c r="C101" s="226">
        <v>82419625.359999999</v>
      </c>
      <c r="D101" s="229">
        <f t="shared" ref="D101:D164" si="0">C101/$C$98</f>
        <v>0.17252800969357279</v>
      </c>
      <c r="E101" s="223"/>
    </row>
    <row r="102" spans="1:5" hidden="1">
      <c r="A102" s="227">
        <v>5112</v>
      </c>
      <c r="B102" s="223" t="s">
        <v>489</v>
      </c>
      <c r="C102" s="226">
        <v>0</v>
      </c>
      <c r="D102" s="229">
        <f t="shared" si="0"/>
        <v>0</v>
      </c>
      <c r="E102" s="223"/>
    </row>
    <row r="103" spans="1:5">
      <c r="A103" s="227">
        <v>5113</v>
      </c>
      <c r="B103" s="223" t="s">
        <v>490</v>
      </c>
      <c r="C103" s="226">
        <v>13111294.01</v>
      </c>
      <c r="D103" s="229">
        <f t="shared" si="0"/>
        <v>2.7445713932477921E-2</v>
      </c>
      <c r="E103" s="223"/>
    </row>
    <row r="104" spans="1:5">
      <c r="A104" s="227">
        <v>5114</v>
      </c>
      <c r="B104" s="223" t="s">
        <v>491</v>
      </c>
      <c r="C104" s="226">
        <v>18902279.41</v>
      </c>
      <c r="D104" s="229">
        <f t="shared" si="0"/>
        <v>3.9567913965086014E-2</v>
      </c>
      <c r="E104" s="223"/>
    </row>
    <row r="105" spans="1:5">
      <c r="A105" s="227">
        <v>5115</v>
      </c>
      <c r="B105" s="223" t="s">
        <v>492</v>
      </c>
      <c r="C105" s="226">
        <v>1579126.12</v>
      </c>
      <c r="D105" s="229">
        <f t="shared" si="0"/>
        <v>3.3055656992946806E-3</v>
      </c>
      <c r="E105" s="223"/>
    </row>
    <row r="106" spans="1:5" hidden="1">
      <c r="A106" s="227">
        <v>5116</v>
      </c>
      <c r="B106" s="223" t="s">
        <v>493</v>
      </c>
      <c r="C106" s="226">
        <v>0</v>
      </c>
      <c r="D106" s="229">
        <f t="shared" si="0"/>
        <v>0</v>
      </c>
      <c r="E106" s="223"/>
    </row>
    <row r="107" spans="1:5">
      <c r="A107" s="227">
        <v>5120</v>
      </c>
      <c r="B107" s="223" t="s">
        <v>23</v>
      </c>
      <c r="C107" s="226">
        <v>44028328.579999998</v>
      </c>
      <c r="D107" s="229"/>
      <c r="E107" s="223"/>
    </row>
    <row r="108" spans="1:5">
      <c r="A108" s="227">
        <v>5121</v>
      </c>
      <c r="B108" s="223" t="s">
        <v>494</v>
      </c>
      <c r="C108" s="226">
        <v>1466229.9</v>
      </c>
      <c r="D108" s="229">
        <f>C108/$C$98</f>
        <v>3.0692414008833373E-3</v>
      </c>
      <c r="E108" s="223"/>
    </row>
    <row r="109" spans="1:5">
      <c r="A109" s="227">
        <v>5122</v>
      </c>
      <c r="B109" s="223" t="s">
        <v>495</v>
      </c>
      <c r="C109" s="226">
        <v>175875.91</v>
      </c>
      <c r="D109" s="229">
        <f t="shared" si="0"/>
        <v>3.6815892541137773E-4</v>
      </c>
      <c r="E109" s="223"/>
    </row>
    <row r="110" spans="1:5" hidden="1">
      <c r="A110" s="227">
        <v>5123</v>
      </c>
      <c r="B110" s="223" t="s">
        <v>496</v>
      </c>
      <c r="C110" s="226">
        <v>0</v>
      </c>
      <c r="D110" s="229">
        <f t="shared" si="0"/>
        <v>0</v>
      </c>
      <c r="E110" s="223"/>
    </row>
    <row r="111" spans="1:5">
      <c r="A111" s="227">
        <v>5124</v>
      </c>
      <c r="B111" s="223" t="s">
        <v>497</v>
      </c>
      <c r="C111" s="226">
        <v>15203140.460000001</v>
      </c>
      <c r="D111" s="229">
        <f t="shared" si="0"/>
        <v>3.1824550927024846E-2</v>
      </c>
      <c r="E111" s="223"/>
    </row>
    <row r="112" spans="1:5">
      <c r="A112" s="227">
        <v>5125</v>
      </c>
      <c r="B112" s="223" t="s">
        <v>498</v>
      </c>
      <c r="C112" s="226">
        <v>16442474.51</v>
      </c>
      <c r="D112" s="229">
        <f t="shared" si="0"/>
        <v>3.4418833976214078E-2</v>
      </c>
      <c r="E112" s="223"/>
    </row>
    <row r="113" spans="1:5">
      <c r="A113" s="227">
        <v>5126</v>
      </c>
      <c r="B113" s="223" t="s">
        <v>499</v>
      </c>
      <c r="C113" s="226">
        <v>7213320.8499999996</v>
      </c>
      <c r="D113" s="229">
        <f t="shared" si="0"/>
        <v>1.5099557709657254E-2</v>
      </c>
      <c r="E113" s="223"/>
    </row>
    <row r="114" spans="1:5">
      <c r="A114" s="227">
        <v>5127</v>
      </c>
      <c r="B114" s="223" t="s">
        <v>500</v>
      </c>
      <c r="C114" s="226">
        <v>1489117.19</v>
      </c>
      <c r="D114" s="229">
        <f t="shared" si="0"/>
        <v>3.1171510895495031E-3</v>
      </c>
      <c r="E114" s="223"/>
    </row>
    <row r="115" spans="1:5" hidden="1">
      <c r="A115" s="227">
        <v>5128</v>
      </c>
      <c r="B115" s="223" t="s">
        <v>501</v>
      </c>
      <c r="C115" s="226">
        <v>0</v>
      </c>
      <c r="D115" s="229">
        <f t="shared" si="0"/>
        <v>0</v>
      </c>
      <c r="E115" s="223"/>
    </row>
    <row r="116" spans="1:5">
      <c r="A116" s="227">
        <v>5129</v>
      </c>
      <c r="B116" s="223" t="s">
        <v>502</v>
      </c>
      <c r="C116" s="226">
        <v>2038169.76</v>
      </c>
      <c r="D116" s="229">
        <f t="shared" si="0"/>
        <v>4.2664762254680903E-3</v>
      </c>
      <c r="E116" s="223"/>
    </row>
    <row r="117" spans="1:5">
      <c r="A117" s="227">
        <v>5130</v>
      </c>
      <c r="B117" s="223" t="s">
        <v>24</v>
      </c>
      <c r="C117" s="226">
        <v>163345008.94</v>
      </c>
      <c r="D117" s="229"/>
      <c r="E117" s="223"/>
    </row>
    <row r="118" spans="1:5">
      <c r="A118" s="227">
        <v>5131</v>
      </c>
      <c r="B118" s="223" t="s">
        <v>503</v>
      </c>
      <c r="C118" s="226">
        <v>78080610.709999993</v>
      </c>
      <c r="D118" s="229">
        <f t="shared" si="0"/>
        <v>0.16344520255478823</v>
      </c>
      <c r="E118" s="223"/>
    </row>
    <row r="119" spans="1:5">
      <c r="A119" s="227">
        <v>5132</v>
      </c>
      <c r="B119" s="223" t="s">
        <v>504</v>
      </c>
      <c r="C119" s="226">
        <v>8762990.9299999997</v>
      </c>
      <c r="D119" s="229">
        <f t="shared" si="0"/>
        <v>1.8343463434977815E-2</v>
      </c>
      <c r="E119" s="223"/>
    </row>
    <row r="120" spans="1:5">
      <c r="A120" s="227">
        <v>5133</v>
      </c>
      <c r="B120" s="223" t="s">
        <v>505</v>
      </c>
      <c r="C120" s="226">
        <v>17531854.079999998</v>
      </c>
      <c r="D120" s="229">
        <f t="shared" si="0"/>
        <v>3.669921911739861E-2</v>
      </c>
      <c r="E120" s="223"/>
    </row>
    <row r="121" spans="1:5">
      <c r="A121" s="227">
        <v>5134</v>
      </c>
      <c r="B121" s="223" t="s">
        <v>506</v>
      </c>
      <c r="C121" s="226">
        <v>3631075.64</v>
      </c>
      <c r="D121" s="229">
        <f t="shared" si="0"/>
        <v>7.6008869305058922E-3</v>
      </c>
      <c r="E121" s="223"/>
    </row>
    <row r="122" spans="1:5">
      <c r="A122" s="227">
        <v>5135</v>
      </c>
      <c r="B122" s="223" t="s">
        <v>507</v>
      </c>
      <c r="C122" s="226">
        <v>15262261.84</v>
      </c>
      <c r="D122" s="229">
        <f t="shared" si="0"/>
        <v>3.1948309000143775E-2</v>
      </c>
      <c r="E122" s="223"/>
    </row>
    <row r="123" spans="1:5">
      <c r="A123" s="227">
        <v>5136</v>
      </c>
      <c r="B123" s="223" t="s">
        <v>508</v>
      </c>
      <c r="C123" s="226">
        <v>2162644.6</v>
      </c>
      <c r="D123" s="229">
        <f t="shared" si="0"/>
        <v>4.5270379097553425E-3</v>
      </c>
      <c r="E123" s="223"/>
    </row>
    <row r="124" spans="1:5">
      <c r="A124" s="227">
        <v>5137</v>
      </c>
      <c r="B124" s="223" t="s">
        <v>509</v>
      </c>
      <c r="C124" s="226">
        <v>258563.16</v>
      </c>
      <c r="D124" s="229">
        <f t="shared" si="0"/>
        <v>5.4124715054250535E-4</v>
      </c>
      <c r="E124" s="223"/>
    </row>
    <row r="125" spans="1:5">
      <c r="A125" s="227">
        <v>5138</v>
      </c>
      <c r="B125" s="223" t="s">
        <v>510</v>
      </c>
      <c r="C125" s="226">
        <v>2641560.65</v>
      </c>
      <c r="D125" s="229">
        <f t="shared" si="0"/>
        <v>5.5295471125805708E-3</v>
      </c>
      <c r="E125" s="223"/>
    </row>
    <row r="126" spans="1:5">
      <c r="A126" s="227">
        <v>5139</v>
      </c>
      <c r="B126" s="223" t="s">
        <v>511</v>
      </c>
      <c r="C126" s="226">
        <v>35013447.329999998</v>
      </c>
      <c r="D126" s="229">
        <f t="shared" si="0"/>
        <v>7.3293227844340197E-2</v>
      </c>
      <c r="E126" s="223"/>
    </row>
    <row r="127" spans="1:5">
      <c r="A127" s="227">
        <v>5200</v>
      </c>
      <c r="B127" s="223" t="s">
        <v>512</v>
      </c>
      <c r="C127" s="226">
        <v>44257.71</v>
      </c>
      <c r="D127" s="229">
        <f t="shared" si="0"/>
        <v>9.2644131619665161E-5</v>
      </c>
      <c r="E127" s="223"/>
    </row>
    <row r="128" spans="1:5" hidden="1">
      <c r="A128" s="227">
        <v>5210</v>
      </c>
      <c r="B128" s="223" t="s">
        <v>26</v>
      </c>
      <c r="C128" s="226">
        <v>0</v>
      </c>
      <c r="D128" s="229">
        <f t="shared" si="0"/>
        <v>0</v>
      </c>
      <c r="E128" s="223"/>
    </row>
    <row r="129" spans="1:5" hidden="1">
      <c r="A129" s="227">
        <v>5211</v>
      </c>
      <c r="B129" s="223" t="s">
        <v>513</v>
      </c>
      <c r="C129" s="226">
        <v>0</v>
      </c>
      <c r="D129" s="229">
        <f t="shared" si="0"/>
        <v>0</v>
      </c>
      <c r="E129" s="223"/>
    </row>
    <row r="130" spans="1:5" hidden="1">
      <c r="A130" s="227">
        <v>5212</v>
      </c>
      <c r="B130" s="223" t="s">
        <v>514</v>
      </c>
      <c r="C130" s="226">
        <v>0</v>
      </c>
      <c r="D130" s="229">
        <f t="shared" si="0"/>
        <v>0</v>
      </c>
      <c r="E130" s="223"/>
    </row>
    <row r="131" spans="1:5" hidden="1">
      <c r="A131" s="227">
        <v>5220</v>
      </c>
      <c r="B131" s="223" t="s">
        <v>27</v>
      </c>
      <c r="C131" s="226">
        <v>0</v>
      </c>
      <c r="D131" s="229">
        <f t="shared" si="0"/>
        <v>0</v>
      </c>
      <c r="E131" s="223"/>
    </row>
    <row r="132" spans="1:5" hidden="1">
      <c r="A132" s="227">
        <v>5221</v>
      </c>
      <c r="B132" s="223" t="s">
        <v>515</v>
      </c>
      <c r="C132" s="226">
        <v>0</v>
      </c>
      <c r="D132" s="229">
        <f t="shared" si="0"/>
        <v>0</v>
      </c>
      <c r="E132" s="223"/>
    </row>
    <row r="133" spans="1:5" hidden="1">
      <c r="A133" s="227">
        <v>5222</v>
      </c>
      <c r="B133" s="223" t="s">
        <v>516</v>
      </c>
      <c r="C133" s="226">
        <v>0</v>
      </c>
      <c r="D133" s="229">
        <f t="shared" si="0"/>
        <v>0</v>
      </c>
      <c r="E133" s="223"/>
    </row>
    <row r="134" spans="1:5" hidden="1">
      <c r="A134" s="227">
        <v>5230</v>
      </c>
      <c r="B134" s="223" t="s">
        <v>28</v>
      </c>
      <c r="C134" s="226">
        <v>0</v>
      </c>
      <c r="D134" s="229">
        <f t="shared" si="0"/>
        <v>0</v>
      </c>
      <c r="E134" s="223"/>
    </row>
    <row r="135" spans="1:5" hidden="1">
      <c r="A135" s="227">
        <v>5231</v>
      </c>
      <c r="B135" s="223" t="s">
        <v>517</v>
      </c>
      <c r="C135" s="226">
        <v>0</v>
      </c>
      <c r="D135" s="229">
        <f t="shared" si="0"/>
        <v>0</v>
      </c>
      <c r="E135" s="223"/>
    </row>
    <row r="136" spans="1:5" hidden="1">
      <c r="A136" s="227">
        <v>5232</v>
      </c>
      <c r="B136" s="223" t="s">
        <v>518</v>
      </c>
      <c r="C136" s="226">
        <v>0</v>
      </c>
      <c r="D136" s="229">
        <f t="shared" si="0"/>
        <v>0</v>
      </c>
      <c r="E136" s="223"/>
    </row>
    <row r="137" spans="1:5">
      <c r="A137" s="227">
        <v>5240</v>
      </c>
      <c r="B137" s="223" t="s">
        <v>29</v>
      </c>
      <c r="C137" s="226">
        <v>44257.71</v>
      </c>
      <c r="D137" s="229">
        <f t="shared" si="0"/>
        <v>9.2644131619665161E-5</v>
      </c>
      <c r="E137" s="223"/>
    </row>
    <row r="138" spans="1:5">
      <c r="A138" s="227">
        <v>5241</v>
      </c>
      <c r="B138" s="223" t="s">
        <v>519</v>
      </c>
      <c r="C138" s="226">
        <v>21234</v>
      </c>
      <c r="D138" s="229">
        <f t="shared" si="0"/>
        <v>4.4448876609566334E-5</v>
      </c>
      <c r="E138" s="223"/>
    </row>
    <row r="139" spans="1:5" hidden="1">
      <c r="A139" s="227">
        <v>5242</v>
      </c>
      <c r="B139" s="223" t="s">
        <v>520</v>
      </c>
      <c r="C139" s="226">
        <v>0</v>
      </c>
      <c r="D139" s="229">
        <f t="shared" si="0"/>
        <v>0</v>
      </c>
      <c r="E139" s="223"/>
    </row>
    <row r="140" spans="1:5">
      <c r="A140" s="227">
        <v>5243</v>
      </c>
      <c r="B140" s="223" t="s">
        <v>521</v>
      </c>
      <c r="C140" s="226">
        <v>23023.71</v>
      </c>
      <c r="D140" s="229">
        <f t="shared" si="0"/>
        <v>4.8195255010098828E-5</v>
      </c>
      <c r="E140" s="223"/>
    </row>
    <row r="141" spans="1:5" hidden="1">
      <c r="A141" s="227">
        <v>5244</v>
      </c>
      <c r="B141" s="223" t="s">
        <v>522</v>
      </c>
      <c r="C141" s="226">
        <v>0</v>
      </c>
      <c r="D141" s="229">
        <f t="shared" si="0"/>
        <v>0</v>
      </c>
      <c r="E141" s="223"/>
    </row>
    <row r="142" spans="1:5" hidden="1">
      <c r="A142" s="227">
        <v>5250</v>
      </c>
      <c r="B142" s="223" t="s">
        <v>30</v>
      </c>
      <c r="C142" s="226">
        <v>0</v>
      </c>
      <c r="D142" s="229">
        <f t="shared" si="0"/>
        <v>0</v>
      </c>
      <c r="E142" s="223"/>
    </row>
    <row r="143" spans="1:5" hidden="1">
      <c r="A143" s="227">
        <v>5251</v>
      </c>
      <c r="B143" s="223" t="s">
        <v>523</v>
      </c>
      <c r="C143" s="226">
        <v>0</v>
      </c>
      <c r="D143" s="229">
        <f t="shared" si="0"/>
        <v>0</v>
      </c>
      <c r="E143" s="223"/>
    </row>
    <row r="144" spans="1:5" hidden="1">
      <c r="A144" s="227">
        <v>5252</v>
      </c>
      <c r="B144" s="223" t="s">
        <v>524</v>
      </c>
      <c r="C144" s="226">
        <v>0</v>
      </c>
      <c r="D144" s="229">
        <f t="shared" si="0"/>
        <v>0</v>
      </c>
      <c r="E144" s="223"/>
    </row>
    <row r="145" spans="1:5" hidden="1">
      <c r="A145" s="227">
        <v>5259</v>
      </c>
      <c r="B145" s="223" t="s">
        <v>525</v>
      </c>
      <c r="C145" s="226">
        <v>0</v>
      </c>
      <c r="D145" s="229">
        <f t="shared" si="0"/>
        <v>0</v>
      </c>
      <c r="E145" s="223"/>
    </row>
    <row r="146" spans="1:5" hidden="1">
      <c r="A146" s="227">
        <v>5260</v>
      </c>
      <c r="B146" s="223" t="s">
        <v>31</v>
      </c>
      <c r="C146" s="226">
        <v>0</v>
      </c>
      <c r="D146" s="229">
        <f t="shared" si="0"/>
        <v>0</v>
      </c>
      <c r="E146" s="223"/>
    </row>
    <row r="147" spans="1:5" hidden="1">
      <c r="A147" s="227">
        <v>5261</v>
      </c>
      <c r="B147" s="223" t="s">
        <v>526</v>
      </c>
      <c r="C147" s="226">
        <v>0</v>
      </c>
      <c r="D147" s="229">
        <f t="shared" si="0"/>
        <v>0</v>
      </c>
      <c r="E147" s="223"/>
    </row>
    <row r="148" spans="1:5" hidden="1">
      <c r="A148" s="227">
        <v>5262</v>
      </c>
      <c r="B148" s="223" t="s">
        <v>527</v>
      </c>
      <c r="C148" s="226">
        <v>0</v>
      </c>
      <c r="D148" s="229">
        <f t="shared" si="0"/>
        <v>0</v>
      </c>
      <c r="E148" s="223"/>
    </row>
    <row r="149" spans="1:5" hidden="1">
      <c r="A149" s="227">
        <v>5270</v>
      </c>
      <c r="B149" s="223" t="s">
        <v>32</v>
      </c>
      <c r="C149" s="226">
        <v>0</v>
      </c>
      <c r="D149" s="229">
        <f t="shared" si="0"/>
        <v>0</v>
      </c>
      <c r="E149" s="223"/>
    </row>
    <row r="150" spans="1:5" hidden="1">
      <c r="A150" s="227">
        <v>5271</v>
      </c>
      <c r="B150" s="223" t="s">
        <v>528</v>
      </c>
      <c r="C150" s="226">
        <v>0</v>
      </c>
      <c r="D150" s="229">
        <f t="shared" si="0"/>
        <v>0</v>
      </c>
      <c r="E150" s="223"/>
    </row>
    <row r="151" spans="1:5" hidden="1">
      <c r="A151" s="227">
        <v>5280</v>
      </c>
      <c r="B151" s="223" t="s">
        <v>33</v>
      </c>
      <c r="C151" s="226">
        <v>0</v>
      </c>
      <c r="D151" s="229">
        <f t="shared" si="0"/>
        <v>0</v>
      </c>
      <c r="E151" s="223"/>
    </row>
    <row r="152" spans="1:5" hidden="1">
      <c r="A152" s="227">
        <v>5281</v>
      </c>
      <c r="B152" s="223" t="s">
        <v>529</v>
      </c>
      <c r="C152" s="226">
        <v>0</v>
      </c>
      <c r="D152" s="229">
        <f t="shared" si="0"/>
        <v>0</v>
      </c>
      <c r="E152" s="223"/>
    </row>
    <row r="153" spans="1:5" hidden="1">
      <c r="A153" s="227">
        <v>5282</v>
      </c>
      <c r="B153" s="223" t="s">
        <v>530</v>
      </c>
      <c r="C153" s="226">
        <v>0</v>
      </c>
      <c r="D153" s="229">
        <f t="shared" si="0"/>
        <v>0</v>
      </c>
      <c r="E153" s="223"/>
    </row>
    <row r="154" spans="1:5" hidden="1">
      <c r="A154" s="227">
        <v>5283</v>
      </c>
      <c r="B154" s="223" t="s">
        <v>531</v>
      </c>
      <c r="C154" s="226">
        <v>0</v>
      </c>
      <c r="D154" s="229">
        <f t="shared" si="0"/>
        <v>0</v>
      </c>
      <c r="E154" s="223"/>
    </row>
    <row r="155" spans="1:5" hidden="1">
      <c r="A155" s="227">
        <v>5284</v>
      </c>
      <c r="B155" s="223" t="s">
        <v>532</v>
      </c>
      <c r="C155" s="226">
        <v>0</v>
      </c>
      <c r="D155" s="229">
        <f t="shared" si="0"/>
        <v>0</v>
      </c>
      <c r="E155" s="223"/>
    </row>
    <row r="156" spans="1:5" hidden="1">
      <c r="A156" s="227">
        <v>5285</v>
      </c>
      <c r="B156" s="223" t="s">
        <v>533</v>
      </c>
      <c r="C156" s="226">
        <v>0</v>
      </c>
      <c r="D156" s="229">
        <f t="shared" si="0"/>
        <v>0</v>
      </c>
      <c r="E156" s="223"/>
    </row>
    <row r="157" spans="1:5" hidden="1">
      <c r="A157" s="227">
        <v>5290</v>
      </c>
      <c r="B157" s="223" t="s">
        <v>34</v>
      </c>
      <c r="C157" s="226">
        <v>0</v>
      </c>
      <c r="D157" s="229">
        <f t="shared" si="0"/>
        <v>0</v>
      </c>
      <c r="E157" s="223"/>
    </row>
    <row r="158" spans="1:5" hidden="1">
      <c r="A158" s="227">
        <v>5291</v>
      </c>
      <c r="B158" s="223" t="s">
        <v>534</v>
      </c>
      <c r="C158" s="226">
        <v>0</v>
      </c>
      <c r="D158" s="229">
        <f t="shared" si="0"/>
        <v>0</v>
      </c>
      <c r="E158" s="223"/>
    </row>
    <row r="159" spans="1:5" hidden="1">
      <c r="A159" s="227">
        <v>5292</v>
      </c>
      <c r="B159" s="223" t="s">
        <v>535</v>
      </c>
      <c r="C159" s="226">
        <v>0</v>
      </c>
      <c r="D159" s="229">
        <f t="shared" si="0"/>
        <v>0</v>
      </c>
      <c r="E159" s="223"/>
    </row>
    <row r="160" spans="1:5">
      <c r="A160" s="227">
        <v>5300</v>
      </c>
      <c r="B160" s="223" t="s">
        <v>536</v>
      </c>
      <c r="C160" s="226">
        <v>17314.36</v>
      </c>
      <c r="D160" s="229">
        <f t="shared" si="0"/>
        <v>3.6243941377677828E-5</v>
      </c>
      <c r="E160" s="223"/>
    </row>
    <row r="161" spans="1:5" hidden="1">
      <c r="A161" s="227">
        <v>5310</v>
      </c>
      <c r="B161" s="223" t="s">
        <v>36</v>
      </c>
      <c r="C161" s="226">
        <v>0</v>
      </c>
      <c r="D161" s="229">
        <f t="shared" si="0"/>
        <v>0</v>
      </c>
      <c r="E161" s="223"/>
    </row>
    <row r="162" spans="1:5" hidden="1">
      <c r="A162" s="227">
        <v>5311</v>
      </c>
      <c r="B162" s="223" t="s">
        <v>537</v>
      </c>
      <c r="C162" s="226">
        <v>0</v>
      </c>
      <c r="D162" s="229">
        <f t="shared" si="0"/>
        <v>0</v>
      </c>
      <c r="E162" s="223"/>
    </row>
    <row r="163" spans="1:5" hidden="1">
      <c r="A163" s="227">
        <v>5312</v>
      </c>
      <c r="B163" s="223" t="s">
        <v>538</v>
      </c>
      <c r="C163" s="226">
        <v>0</v>
      </c>
      <c r="D163" s="229">
        <f t="shared" si="0"/>
        <v>0</v>
      </c>
      <c r="E163" s="223"/>
    </row>
    <row r="164" spans="1:5" hidden="1">
      <c r="A164" s="227">
        <v>5320</v>
      </c>
      <c r="B164" s="223" t="s">
        <v>37</v>
      </c>
      <c r="C164" s="226">
        <v>0</v>
      </c>
      <c r="D164" s="229">
        <f t="shared" si="0"/>
        <v>0</v>
      </c>
      <c r="E164" s="223"/>
    </row>
    <row r="165" spans="1:5" hidden="1">
      <c r="A165" s="227">
        <v>5321</v>
      </c>
      <c r="B165" s="223" t="s">
        <v>539</v>
      </c>
      <c r="C165" s="226">
        <v>0</v>
      </c>
      <c r="D165" s="229">
        <f t="shared" ref="D165:D219" si="1">C165/$C$98</f>
        <v>0</v>
      </c>
      <c r="E165" s="223"/>
    </row>
    <row r="166" spans="1:5" hidden="1">
      <c r="A166" s="227">
        <v>5322</v>
      </c>
      <c r="B166" s="223" t="s">
        <v>540</v>
      </c>
      <c r="C166" s="226">
        <v>0</v>
      </c>
      <c r="D166" s="229">
        <f t="shared" si="1"/>
        <v>0</v>
      </c>
      <c r="E166" s="223"/>
    </row>
    <row r="167" spans="1:5">
      <c r="A167" s="227">
        <v>5330</v>
      </c>
      <c r="B167" s="223" t="s">
        <v>38</v>
      </c>
      <c r="C167" s="226">
        <v>17314.36</v>
      </c>
      <c r="D167" s="229">
        <f t="shared" si="1"/>
        <v>3.6243941377677828E-5</v>
      </c>
      <c r="E167" s="223"/>
    </row>
    <row r="168" spans="1:5" hidden="1">
      <c r="A168" s="227">
        <v>5331</v>
      </c>
      <c r="B168" s="223" t="s">
        <v>541</v>
      </c>
      <c r="C168" s="226">
        <v>0</v>
      </c>
      <c r="D168" s="229">
        <f t="shared" si="1"/>
        <v>0</v>
      </c>
      <c r="E168" s="223"/>
    </row>
    <row r="169" spans="1:5">
      <c r="A169" s="227">
        <v>5332</v>
      </c>
      <c r="B169" s="223" t="s">
        <v>542</v>
      </c>
      <c r="C169" s="226">
        <v>17314.36</v>
      </c>
      <c r="D169" s="229">
        <f t="shared" si="1"/>
        <v>3.6243941377677828E-5</v>
      </c>
      <c r="E169" s="223"/>
    </row>
    <row r="170" spans="1:5" hidden="1">
      <c r="A170" s="227">
        <v>5400</v>
      </c>
      <c r="B170" s="223" t="s">
        <v>543</v>
      </c>
      <c r="C170" s="226">
        <v>0</v>
      </c>
      <c r="D170" s="229">
        <f t="shared" si="1"/>
        <v>0</v>
      </c>
      <c r="E170" s="223"/>
    </row>
    <row r="171" spans="1:5" hidden="1">
      <c r="A171" s="227">
        <v>5410</v>
      </c>
      <c r="B171" s="223" t="s">
        <v>40</v>
      </c>
      <c r="C171" s="226">
        <v>0</v>
      </c>
      <c r="D171" s="229">
        <f t="shared" si="1"/>
        <v>0</v>
      </c>
      <c r="E171" s="223"/>
    </row>
    <row r="172" spans="1:5" hidden="1">
      <c r="A172" s="227">
        <v>5411</v>
      </c>
      <c r="B172" s="223" t="s">
        <v>544</v>
      </c>
      <c r="C172" s="226">
        <v>0</v>
      </c>
      <c r="D172" s="229">
        <f t="shared" si="1"/>
        <v>0</v>
      </c>
      <c r="E172" s="223"/>
    </row>
    <row r="173" spans="1:5" hidden="1">
      <c r="A173" s="227">
        <v>5412</v>
      </c>
      <c r="B173" s="223" t="s">
        <v>545</v>
      </c>
      <c r="C173" s="226">
        <v>0</v>
      </c>
      <c r="D173" s="229">
        <f t="shared" si="1"/>
        <v>0</v>
      </c>
      <c r="E173" s="223"/>
    </row>
    <row r="174" spans="1:5" hidden="1">
      <c r="A174" s="227">
        <v>5420</v>
      </c>
      <c r="B174" s="223" t="s">
        <v>41</v>
      </c>
      <c r="C174" s="226">
        <v>0</v>
      </c>
      <c r="D174" s="229">
        <f t="shared" si="1"/>
        <v>0</v>
      </c>
      <c r="E174" s="223"/>
    </row>
    <row r="175" spans="1:5" hidden="1">
      <c r="A175" s="227">
        <v>5421</v>
      </c>
      <c r="B175" s="223" t="s">
        <v>546</v>
      </c>
      <c r="C175" s="226">
        <v>0</v>
      </c>
      <c r="D175" s="229">
        <f t="shared" si="1"/>
        <v>0</v>
      </c>
      <c r="E175" s="223"/>
    </row>
    <row r="176" spans="1:5" hidden="1">
      <c r="A176" s="227">
        <v>5422</v>
      </c>
      <c r="B176" s="223" t="s">
        <v>547</v>
      </c>
      <c r="C176" s="226">
        <v>0</v>
      </c>
      <c r="D176" s="229">
        <f t="shared" si="1"/>
        <v>0</v>
      </c>
      <c r="E176" s="223"/>
    </row>
    <row r="177" spans="1:5" hidden="1">
      <c r="A177" s="227">
        <v>5430</v>
      </c>
      <c r="B177" s="223" t="s">
        <v>42</v>
      </c>
      <c r="C177" s="226">
        <v>0</v>
      </c>
      <c r="D177" s="229">
        <f t="shared" si="1"/>
        <v>0</v>
      </c>
      <c r="E177" s="223"/>
    </row>
    <row r="178" spans="1:5" hidden="1">
      <c r="A178" s="227">
        <v>5431</v>
      </c>
      <c r="B178" s="223" t="s">
        <v>548</v>
      </c>
      <c r="C178" s="226">
        <v>0</v>
      </c>
      <c r="D178" s="229">
        <f t="shared" si="1"/>
        <v>0</v>
      </c>
      <c r="E178" s="223"/>
    </row>
    <row r="179" spans="1:5" hidden="1">
      <c r="A179" s="227">
        <v>5432</v>
      </c>
      <c r="B179" s="223" t="s">
        <v>549</v>
      </c>
      <c r="C179" s="226">
        <v>0</v>
      </c>
      <c r="D179" s="229">
        <f t="shared" si="1"/>
        <v>0</v>
      </c>
      <c r="E179" s="223"/>
    </row>
    <row r="180" spans="1:5" hidden="1">
      <c r="A180" s="227">
        <v>5440</v>
      </c>
      <c r="B180" s="223" t="s">
        <v>43</v>
      </c>
      <c r="C180" s="226">
        <v>0</v>
      </c>
      <c r="D180" s="229">
        <f t="shared" si="1"/>
        <v>0</v>
      </c>
      <c r="E180" s="223"/>
    </row>
    <row r="181" spans="1:5" hidden="1">
      <c r="A181" s="227">
        <v>5441</v>
      </c>
      <c r="B181" s="223" t="s">
        <v>43</v>
      </c>
      <c r="C181" s="226">
        <v>0</v>
      </c>
      <c r="D181" s="229">
        <f t="shared" si="1"/>
        <v>0</v>
      </c>
      <c r="E181" s="223"/>
    </row>
    <row r="182" spans="1:5" hidden="1">
      <c r="A182" s="227">
        <v>5450</v>
      </c>
      <c r="B182" s="223" t="s">
        <v>44</v>
      </c>
      <c r="C182" s="226">
        <v>0</v>
      </c>
      <c r="D182" s="229">
        <f t="shared" si="1"/>
        <v>0</v>
      </c>
      <c r="E182" s="223"/>
    </row>
    <row r="183" spans="1:5" hidden="1">
      <c r="A183" s="227">
        <v>5451</v>
      </c>
      <c r="B183" s="223" t="s">
        <v>550</v>
      </c>
      <c r="C183" s="226">
        <v>0</v>
      </c>
      <c r="D183" s="229">
        <f t="shared" si="1"/>
        <v>0</v>
      </c>
      <c r="E183" s="223"/>
    </row>
    <row r="184" spans="1:5" hidden="1">
      <c r="A184" s="227">
        <v>5452</v>
      </c>
      <c r="B184" s="223" t="s">
        <v>551</v>
      </c>
      <c r="C184" s="226">
        <v>0</v>
      </c>
      <c r="D184" s="229">
        <f t="shared" si="1"/>
        <v>0</v>
      </c>
      <c r="E184" s="223"/>
    </row>
    <row r="185" spans="1:5">
      <c r="A185" s="227">
        <v>5500</v>
      </c>
      <c r="B185" s="223" t="s">
        <v>552</v>
      </c>
      <c r="C185" s="226">
        <v>76988499.480000004</v>
      </c>
      <c r="D185" s="229"/>
      <c r="E185" s="223"/>
    </row>
    <row r="186" spans="1:5">
      <c r="A186" s="227">
        <v>5510</v>
      </c>
      <c r="B186" s="223" t="s">
        <v>46</v>
      </c>
      <c r="C186" s="226">
        <v>51494870.789999999</v>
      </c>
      <c r="D186" s="229"/>
      <c r="E186" s="223"/>
    </row>
    <row r="187" spans="1:5" hidden="1">
      <c r="A187" s="227">
        <v>5511</v>
      </c>
      <c r="B187" s="223" t="s">
        <v>553</v>
      </c>
      <c r="C187" s="226">
        <v>0</v>
      </c>
      <c r="D187" s="229">
        <f t="shared" si="1"/>
        <v>0</v>
      </c>
      <c r="E187" s="223"/>
    </row>
    <row r="188" spans="1:5" hidden="1">
      <c r="A188" s="227">
        <v>5512</v>
      </c>
      <c r="B188" s="223" t="s">
        <v>554</v>
      </c>
      <c r="C188" s="226">
        <v>0</v>
      </c>
      <c r="D188" s="229">
        <f t="shared" si="1"/>
        <v>0</v>
      </c>
      <c r="E188" s="223"/>
    </row>
    <row r="189" spans="1:5">
      <c r="A189" s="227">
        <v>5513</v>
      </c>
      <c r="B189" s="223" t="s">
        <v>555</v>
      </c>
      <c r="C189" s="226">
        <v>14301895.01</v>
      </c>
      <c r="D189" s="229">
        <f t="shared" si="1"/>
        <v>2.9937984674694475E-2</v>
      </c>
      <c r="E189" s="223"/>
    </row>
    <row r="190" spans="1:5">
      <c r="A190" s="227">
        <v>5514</v>
      </c>
      <c r="B190" s="223" t="s">
        <v>556</v>
      </c>
      <c r="C190" s="226">
        <v>23356067.440000001</v>
      </c>
      <c r="D190" s="229">
        <f t="shared" si="1"/>
        <v>4.8890974838714796E-2</v>
      </c>
      <c r="E190" s="223"/>
    </row>
    <row r="191" spans="1:5">
      <c r="A191" s="227">
        <v>5515</v>
      </c>
      <c r="B191" s="223" t="s">
        <v>557</v>
      </c>
      <c r="C191" s="226">
        <v>13446366.779999999</v>
      </c>
      <c r="D191" s="229">
        <f t="shared" si="1"/>
        <v>2.8147117728698868E-2</v>
      </c>
      <c r="E191" s="223"/>
    </row>
    <row r="192" spans="1:5" hidden="1">
      <c r="A192" s="227">
        <v>5516</v>
      </c>
      <c r="B192" s="223" t="s">
        <v>558</v>
      </c>
      <c r="C192" s="226">
        <v>0</v>
      </c>
      <c r="D192" s="229">
        <f t="shared" si="1"/>
        <v>0</v>
      </c>
      <c r="E192" s="223"/>
    </row>
    <row r="193" spans="1:5" hidden="1">
      <c r="A193" s="227">
        <v>5517</v>
      </c>
      <c r="B193" s="223" t="s">
        <v>559</v>
      </c>
      <c r="C193" s="226">
        <v>0</v>
      </c>
      <c r="D193" s="229">
        <f t="shared" si="1"/>
        <v>0</v>
      </c>
      <c r="E193" s="223"/>
    </row>
    <row r="194" spans="1:5">
      <c r="A194" s="227">
        <v>5518</v>
      </c>
      <c r="B194" s="223" t="s">
        <v>560</v>
      </c>
      <c r="C194" s="226">
        <v>390541.56</v>
      </c>
      <c r="D194" s="229">
        <f t="shared" si="1"/>
        <v>8.1751594665854517E-4</v>
      </c>
      <c r="E194" s="223"/>
    </row>
    <row r="195" spans="1:5" hidden="1">
      <c r="A195" s="227">
        <v>5520</v>
      </c>
      <c r="B195" s="223" t="s">
        <v>47</v>
      </c>
      <c r="C195" s="226">
        <v>0</v>
      </c>
      <c r="D195" s="229">
        <f t="shared" si="1"/>
        <v>0</v>
      </c>
      <c r="E195" s="223"/>
    </row>
    <row r="196" spans="1:5" hidden="1">
      <c r="A196" s="227">
        <v>5521</v>
      </c>
      <c r="B196" s="223" t="s">
        <v>561</v>
      </c>
      <c r="C196" s="226">
        <v>0</v>
      </c>
      <c r="D196" s="229">
        <f t="shared" si="1"/>
        <v>0</v>
      </c>
      <c r="E196" s="223"/>
    </row>
    <row r="197" spans="1:5" hidden="1">
      <c r="A197" s="227">
        <v>5522</v>
      </c>
      <c r="B197" s="223" t="s">
        <v>562</v>
      </c>
      <c r="C197" s="226">
        <v>0</v>
      </c>
      <c r="D197" s="229">
        <f t="shared" si="1"/>
        <v>0</v>
      </c>
      <c r="E197" s="223"/>
    </row>
    <row r="198" spans="1:5" hidden="1">
      <c r="A198" s="227">
        <v>5530</v>
      </c>
      <c r="B198" s="223" t="s">
        <v>48</v>
      </c>
      <c r="C198" s="226">
        <v>0</v>
      </c>
      <c r="D198" s="229">
        <f t="shared" si="1"/>
        <v>0</v>
      </c>
      <c r="E198" s="223"/>
    </row>
    <row r="199" spans="1:5" hidden="1">
      <c r="A199" s="227">
        <v>5531</v>
      </c>
      <c r="B199" s="223" t="s">
        <v>563</v>
      </c>
      <c r="C199" s="226">
        <v>0</v>
      </c>
      <c r="D199" s="229">
        <f t="shared" si="1"/>
        <v>0</v>
      </c>
      <c r="E199" s="223"/>
    </row>
    <row r="200" spans="1:5" hidden="1">
      <c r="A200" s="227">
        <v>5532</v>
      </c>
      <c r="B200" s="223" t="s">
        <v>564</v>
      </c>
      <c r="C200" s="226">
        <v>0</v>
      </c>
      <c r="D200" s="229">
        <f t="shared" si="1"/>
        <v>0</v>
      </c>
      <c r="E200" s="223"/>
    </row>
    <row r="201" spans="1:5" hidden="1">
      <c r="A201" s="227">
        <v>5533</v>
      </c>
      <c r="B201" s="223" t="s">
        <v>565</v>
      </c>
      <c r="C201" s="226">
        <v>0</v>
      </c>
      <c r="D201" s="229">
        <f t="shared" si="1"/>
        <v>0</v>
      </c>
      <c r="E201" s="223"/>
    </row>
    <row r="202" spans="1:5" hidden="1">
      <c r="A202" s="227">
        <v>5534</v>
      </c>
      <c r="B202" s="223" t="s">
        <v>566</v>
      </c>
      <c r="C202" s="226">
        <v>0</v>
      </c>
      <c r="D202" s="229">
        <f t="shared" si="1"/>
        <v>0</v>
      </c>
      <c r="E202" s="223"/>
    </row>
    <row r="203" spans="1:5" hidden="1">
      <c r="A203" s="227">
        <v>5535</v>
      </c>
      <c r="B203" s="223" t="s">
        <v>567</v>
      </c>
      <c r="C203" s="226">
        <v>0</v>
      </c>
      <c r="D203" s="229">
        <f t="shared" si="1"/>
        <v>0</v>
      </c>
      <c r="E203" s="223"/>
    </row>
    <row r="204" spans="1:5" hidden="1">
      <c r="A204" s="227">
        <v>5540</v>
      </c>
      <c r="B204" s="223" t="s">
        <v>49</v>
      </c>
      <c r="C204" s="226">
        <v>0</v>
      </c>
      <c r="D204" s="229">
        <f t="shared" si="1"/>
        <v>0</v>
      </c>
      <c r="E204" s="223"/>
    </row>
    <row r="205" spans="1:5" hidden="1">
      <c r="A205" s="227">
        <v>5541</v>
      </c>
      <c r="B205" s="223" t="s">
        <v>49</v>
      </c>
      <c r="C205" s="226">
        <v>0</v>
      </c>
      <c r="D205" s="229">
        <f t="shared" si="1"/>
        <v>0</v>
      </c>
      <c r="E205" s="223"/>
    </row>
    <row r="206" spans="1:5" hidden="1">
      <c r="A206" s="227">
        <v>5550</v>
      </c>
      <c r="B206" s="223" t="s">
        <v>50</v>
      </c>
      <c r="C206" s="226">
        <v>0</v>
      </c>
      <c r="D206" s="229">
        <f t="shared" si="1"/>
        <v>0</v>
      </c>
      <c r="E206" s="223"/>
    </row>
    <row r="207" spans="1:5" hidden="1">
      <c r="A207" s="227">
        <v>5551</v>
      </c>
      <c r="B207" s="223" t="s">
        <v>50</v>
      </c>
      <c r="C207" s="226">
        <v>0</v>
      </c>
      <c r="D207" s="229">
        <f t="shared" si="1"/>
        <v>0</v>
      </c>
      <c r="E207" s="223"/>
    </row>
    <row r="208" spans="1:5">
      <c r="A208" s="227">
        <v>5590</v>
      </c>
      <c r="B208" s="223" t="s">
        <v>51</v>
      </c>
      <c r="C208" s="226">
        <v>25493628.690000001</v>
      </c>
      <c r="D208" s="229"/>
      <c r="E208" s="223"/>
    </row>
    <row r="209" spans="1:5" hidden="1">
      <c r="A209" s="227">
        <v>5591</v>
      </c>
      <c r="B209" s="223" t="s">
        <v>568</v>
      </c>
      <c r="C209" s="226">
        <v>0</v>
      </c>
      <c r="D209" s="229">
        <f t="shared" si="1"/>
        <v>0</v>
      </c>
      <c r="E209" s="223"/>
    </row>
    <row r="210" spans="1:5" hidden="1">
      <c r="A210" s="227">
        <v>5592</v>
      </c>
      <c r="B210" s="223" t="s">
        <v>569</v>
      </c>
      <c r="C210" s="226">
        <v>0</v>
      </c>
      <c r="D210" s="229">
        <f t="shared" si="1"/>
        <v>0</v>
      </c>
      <c r="E210" s="223"/>
    </row>
    <row r="211" spans="1:5" hidden="1">
      <c r="A211" s="227">
        <v>5593</v>
      </c>
      <c r="B211" s="223" t="s">
        <v>570</v>
      </c>
      <c r="C211" s="226">
        <v>0</v>
      </c>
      <c r="D211" s="229">
        <f t="shared" si="1"/>
        <v>0</v>
      </c>
      <c r="E211" s="223"/>
    </row>
    <row r="212" spans="1:5" hidden="1">
      <c r="A212" s="227">
        <v>5594</v>
      </c>
      <c r="B212" s="223" t="s">
        <v>571</v>
      </c>
      <c r="C212" s="226">
        <v>0</v>
      </c>
      <c r="D212" s="229">
        <f t="shared" si="1"/>
        <v>0</v>
      </c>
      <c r="E212" s="223"/>
    </row>
    <row r="213" spans="1:5" hidden="1">
      <c r="A213" s="227">
        <v>5595</v>
      </c>
      <c r="B213" s="223" t="s">
        <v>572</v>
      </c>
      <c r="C213" s="226">
        <v>0</v>
      </c>
      <c r="D213" s="229">
        <f t="shared" si="1"/>
        <v>0</v>
      </c>
      <c r="E213" s="223"/>
    </row>
    <row r="214" spans="1:5" hidden="1">
      <c r="A214" s="227">
        <v>5596</v>
      </c>
      <c r="B214" s="223" t="s">
        <v>122</v>
      </c>
      <c r="C214" s="226">
        <v>0</v>
      </c>
      <c r="D214" s="229">
        <f t="shared" si="1"/>
        <v>0</v>
      </c>
      <c r="E214" s="223"/>
    </row>
    <row r="215" spans="1:5" hidden="1">
      <c r="A215" s="227">
        <v>5597</v>
      </c>
      <c r="B215" s="223" t="s">
        <v>573</v>
      </c>
      <c r="C215" s="226">
        <v>0</v>
      </c>
      <c r="D215" s="229">
        <f t="shared" si="1"/>
        <v>0</v>
      </c>
      <c r="E215" s="223"/>
    </row>
    <row r="216" spans="1:5" hidden="1">
      <c r="A216" s="227">
        <v>5598</v>
      </c>
      <c r="B216" s="223" t="s">
        <v>574</v>
      </c>
      <c r="C216" s="226">
        <v>0</v>
      </c>
      <c r="D216" s="229">
        <f t="shared" si="1"/>
        <v>0</v>
      </c>
      <c r="E216" s="223"/>
    </row>
    <row r="217" spans="1:5">
      <c r="A217" s="227">
        <v>5599</v>
      </c>
      <c r="B217" s="223" t="s">
        <v>575</v>
      </c>
      <c r="C217" s="226">
        <v>25493628.690000001</v>
      </c>
      <c r="D217" s="229">
        <f t="shared" si="1"/>
        <v>5.3365506073839615E-2</v>
      </c>
      <c r="E217" s="223"/>
    </row>
    <row r="218" spans="1:5">
      <c r="A218" s="227">
        <v>5600</v>
      </c>
      <c r="B218" s="223" t="s">
        <v>576</v>
      </c>
      <c r="C218" s="226">
        <v>77281626.280000001</v>
      </c>
      <c r="D218" s="229"/>
      <c r="E218" s="223"/>
    </row>
    <row r="219" spans="1:5">
      <c r="A219" s="227">
        <v>5610</v>
      </c>
      <c r="B219" s="223" t="s">
        <v>53</v>
      </c>
      <c r="C219" s="226">
        <v>77281626.280000001</v>
      </c>
      <c r="D219" s="229">
        <f t="shared" si="1"/>
        <v>0.16177269806472352</v>
      </c>
      <c r="E219" s="223"/>
    </row>
    <row r="220" spans="1:5">
      <c r="A220" s="227">
        <v>5611</v>
      </c>
      <c r="B220" s="223" t="s">
        <v>577</v>
      </c>
      <c r="C220" s="226">
        <v>77281626.280000001</v>
      </c>
      <c r="D220" s="229"/>
      <c r="E220" s="223"/>
    </row>
    <row r="223" spans="1:5">
      <c r="B223" s="214" t="s">
        <v>56</v>
      </c>
      <c r="C223" s="215"/>
      <c r="D223" s="215"/>
    </row>
    <row r="224" spans="1:5">
      <c r="B224" s="184"/>
      <c r="C224" s="184"/>
      <c r="D224" s="216"/>
    </row>
    <row r="225" spans="2:4">
      <c r="B225" s="180"/>
      <c r="C225" s="180"/>
      <c r="D225" s="217"/>
    </row>
    <row r="226" spans="2:4">
      <c r="B226" s="184"/>
      <c r="C226" s="184"/>
      <c r="D226" s="217"/>
    </row>
    <row r="227" spans="2:4">
      <c r="B227" s="180" t="s">
        <v>57</v>
      </c>
      <c r="C227" s="180" t="s">
        <v>57</v>
      </c>
      <c r="D227" s="217"/>
    </row>
    <row r="228" spans="2:4">
      <c r="B228" s="184"/>
      <c r="C228" s="184"/>
      <c r="D228" s="217"/>
    </row>
    <row r="229" spans="2:4">
      <c r="B229" s="180" t="s">
        <v>58</v>
      </c>
      <c r="C229" s="179" t="s">
        <v>179</v>
      </c>
      <c r="D229" s="217"/>
    </row>
    <row r="230" spans="2:4" ht="10.199999999999999" customHeight="1">
      <c r="B230" s="28" t="s">
        <v>60</v>
      </c>
      <c r="C230" s="697" t="s">
        <v>578</v>
      </c>
      <c r="D230" s="697"/>
    </row>
    <row r="231" spans="2:4">
      <c r="B231" s="28" t="s">
        <v>62</v>
      </c>
      <c r="C231" s="230" t="s">
        <v>63</v>
      </c>
      <c r="D231" s="217"/>
    </row>
    <row r="232" spans="2:4">
      <c r="B232" s="184"/>
      <c r="C232" s="184"/>
      <c r="D232" s="216"/>
    </row>
    <row r="233" spans="2:4">
      <c r="B233" s="218"/>
      <c r="C233" s="184"/>
      <c r="D233" s="216"/>
    </row>
    <row r="234" spans="2:4">
      <c r="B234" s="184" t="s">
        <v>64</v>
      </c>
      <c r="C234" s="184"/>
      <c r="D234" s="216"/>
    </row>
    <row r="235" spans="2:4">
      <c r="B235" s="184"/>
      <c r="C235" s="184"/>
      <c r="D235" s="216"/>
    </row>
    <row r="236" spans="2:4">
      <c r="B236" s="184" t="s">
        <v>65</v>
      </c>
      <c r="C236" s="184"/>
      <c r="D236" s="216"/>
    </row>
    <row r="237" spans="2:4">
      <c r="B237" s="184" t="s">
        <v>66</v>
      </c>
      <c r="C237" s="184"/>
      <c r="D237" s="216"/>
    </row>
    <row r="238" spans="2:4">
      <c r="B238" s="184" t="s">
        <v>67</v>
      </c>
      <c r="C238" s="184"/>
      <c r="D238" s="216"/>
    </row>
  </sheetData>
  <sheetProtection formatCells="0" formatColumns="0" formatRows="0" insertColumns="0" insertRows="0" insertHyperlinks="0" deleteColumns="0" deleteRows="0" sort="0" autoFilter="0" pivotTables="0"/>
  <mergeCells count="4">
    <mergeCell ref="A1:C1"/>
    <mergeCell ref="A2:C2"/>
    <mergeCell ref="A3:C3"/>
    <mergeCell ref="C230:D230"/>
  </mergeCells>
  <pageMargins left="0.70866141732283472" right="0.70866141732283472" top="0.74803149606299213" bottom="0.74803149606299213" header="0.31496062992125984" footer="0.31496062992125984"/>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topLeftCell="A2" workbookViewId="0">
      <selection sqref="A1:E46"/>
    </sheetView>
  </sheetViews>
  <sheetFormatPr baseColWidth="10" defaultColWidth="11.7109375" defaultRowHeight="10.199999999999999"/>
  <cols>
    <col min="1" max="1" width="12.85546875" style="217" customWidth="1"/>
    <col min="2" max="2" width="61.85546875" style="217" customWidth="1"/>
    <col min="3" max="3" width="29.42578125" style="217" customWidth="1"/>
    <col min="4" max="5" width="21.42578125" style="217" customWidth="1"/>
    <col min="6" max="6" width="11.7109375" style="217" customWidth="1"/>
    <col min="7" max="16384" width="11.7109375" style="217"/>
  </cols>
  <sheetData>
    <row r="1" spans="1:5" ht="18.899999999999999" customHeight="1">
      <c r="A1" s="698" t="str">
        <f>[1]ESF!A1</f>
        <v>JUNTA DE AGUA POTABLE DRENAJE ALCANTARILLADO Y SANEAMIENTO DEL MUNICIPIO DE IRAPUATO GTO.</v>
      </c>
      <c r="B1" s="698"/>
      <c r="C1" s="698"/>
      <c r="D1" s="231" t="s">
        <v>233</v>
      </c>
      <c r="E1" s="232">
        <v>2022</v>
      </c>
    </row>
    <row r="2" spans="1:5" ht="18.899999999999999" customHeight="1">
      <c r="A2" s="698" t="s">
        <v>579</v>
      </c>
      <c r="B2" s="698"/>
      <c r="C2" s="698"/>
      <c r="D2" s="231" t="s">
        <v>235</v>
      </c>
      <c r="E2" s="232" t="str">
        <f>[1]ESF!H2</f>
        <v>Trimestral</v>
      </c>
    </row>
    <row r="3" spans="1:5" ht="18.899999999999999" customHeight="1">
      <c r="A3" s="698" t="s">
        <v>237</v>
      </c>
      <c r="B3" s="698"/>
      <c r="C3" s="698"/>
      <c r="D3" s="231" t="s">
        <v>238</v>
      </c>
      <c r="E3" s="232">
        <f>[1]ESF!H3</f>
        <v>4</v>
      </c>
    </row>
    <row r="5" spans="1:5">
      <c r="A5" s="233" t="s">
        <v>298</v>
      </c>
      <c r="B5" s="234"/>
      <c r="C5" s="234"/>
      <c r="D5" s="234"/>
      <c r="E5" s="234"/>
    </row>
    <row r="6" spans="1:5">
      <c r="A6" s="234" t="s">
        <v>580</v>
      </c>
      <c r="B6" s="234"/>
      <c r="C6" s="234"/>
      <c r="D6" s="234"/>
      <c r="E6" s="234"/>
    </row>
    <row r="7" spans="1:5">
      <c r="A7" s="235" t="s">
        <v>300</v>
      </c>
      <c r="B7" s="235" t="s">
        <v>301</v>
      </c>
      <c r="C7" s="235" t="s">
        <v>302</v>
      </c>
      <c r="D7" s="235" t="s">
        <v>303</v>
      </c>
      <c r="E7" s="235" t="s">
        <v>403</v>
      </c>
    </row>
    <row r="8" spans="1:5">
      <c r="A8" s="236">
        <v>3110</v>
      </c>
      <c r="B8" s="217" t="s">
        <v>37</v>
      </c>
      <c r="C8" s="211">
        <v>4610300.5999999996</v>
      </c>
    </row>
    <row r="9" spans="1:5">
      <c r="A9" s="236">
        <v>3120</v>
      </c>
      <c r="B9" s="217" t="s">
        <v>113</v>
      </c>
      <c r="C9" s="211">
        <v>31384572.539999999</v>
      </c>
    </row>
    <row r="10" spans="1:5">
      <c r="A10" s="236">
        <v>3130</v>
      </c>
      <c r="B10" s="217" t="s">
        <v>114</v>
      </c>
      <c r="C10" s="211">
        <v>383017374.66000003</v>
      </c>
    </row>
    <row r="12" spans="1:5">
      <c r="A12" s="234" t="s">
        <v>581</v>
      </c>
      <c r="B12" s="234"/>
      <c r="C12" s="234"/>
      <c r="D12" s="234"/>
      <c r="E12" s="234"/>
    </row>
    <row r="13" spans="1:5">
      <c r="A13" s="235" t="s">
        <v>300</v>
      </c>
      <c r="B13" s="235" t="s">
        <v>301</v>
      </c>
      <c r="C13" s="235" t="s">
        <v>302</v>
      </c>
      <c r="D13" s="235" t="s">
        <v>582</v>
      </c>
      <c r="E13" s="235"/>
    </row>
    <row r="14" spans="1:5">
      <c r="A14" s="236">
        <v>3210</v>
      </c>
      <c r="B14" s="217" t="s">
        <v>583</v>
      </c>
      <c r="C14" s="211">
        <v>160527443.87</v>
      </c>
    </row>
    <row r="15" spans="1:5">
      <c r="A15" s="236">
        <v>3220</v>
      </c>
      <c r="B15" s="217" t="s">
        <v>117</v>
      </c>
      <c r="C15" s="211">
        <v>889211648.59000003</v>
      </c>
    </row>
    <row r="16" spans="1:5">
      <c r="A16" s="236">
        <v>3230</v>
      </c>
      <c r="B16" s="217" t="s">
        <v>118</v>
      </c>
      <c r="C16" s="211">
        <v>5064933.6100000003</v>
      </c>
    </row>
    <row r="17" spans="1:4">
      <c r="A17" s="236">
        <v>3231</v>
      </c>
      <c r="B17" s="217" t="s">
        <v>584</v>
      </c>
      <c r="C17" s="211">
        <v>5064933.6100000003</v>
      </c>
    </row>
    <row r="18" spans="1:4" hidden="1">
      <c r="A18" s="236">
        <v>3232</v>
      </c>
      <c r="B18" s="217" t="s">
        <v>585</v>
      </c>
      <c r="C18" s="211">
        <v>0</v>
      </c>
    </row>
    <row r="19" spans="1:4" hidden="1">
      <c r="A19" s="236">
        <v>3233</v>
      </c>
      <c r="B19" s="217" t="s">
        <v>586</v>
      </c>
      <c r="C19" s="211">
        <v>0</v>
      </c>
    </row>
    <row r="20" spans="1:4" hidden="1">
      <c r="A20" s="236">
        <v>3239</v>
      </c>
      <c r="B20" s="217" t="s">
        <v>587</v>
      </c>
      <c r="C20" s="211">
        <v>0</v>
      </c>
    </row>
    <row r="21" spans="1:4" hidden="1">
      <c r="A21" s="236">
        <v>3240</v>
      </c>
      <c r="B21" s="217" t="s">
        <v>119</v>
      </c>
      <c r="C21" s="211">
        <v>0</v>
      </c>
    </row>
    <row r="22" spans="1:4" hidden="1">
      <c r="A22" s="236">
        <v>3241</v>
      </c>
      <c r="B22" s="217" t="s">
        <v>588</v>
      </c>
      <c r="C22" s="211">
        <v>0</v>
      </c>
    </row>
    <row r="23" spans="1:4" hidden="1">
      <c r="A23" s="236">
        <v>3242</v>
      </c>
      <c r="B23" s="217" t="s">
        <v>589</v>
      </c>
      <c r="C23" s="211">
        <v>0</v>
      </c>
    </row>
    <row r="24" spans="1:4" hidden="1">
      <c r="A24" s="236">
        <v>3243</v>
      </c>
      <c r="B24" s="217" t="s">
        <v>590</v>
      </c>
      <c r="C24" s="211">
        <v>0</v>
      </c>
    </row>
    <row r="25" spans="1:4">
      <c r="A25" s="236">
        <v>3250</v>
      </c>
      <c r="B25" s="217" t="s">
        <v>120</v>
      </c>
      <c r="C25" s="211">
        <v>2250212.2599999998</v>
      </c>
    </row>
    <row r="26" spans="1:4" hidden="1">
      <c r="A26" s="236">
        <v>3251</v>
      </c>
      <c r="B26" s="217" t="s">
        <v>591</v>
      </c>
      <c r="C26" s="211">
        <v>0</v>
      </c>
    </row>
    <row r="27" spans="1:4">
      <c r="A27" s="236">
        <v>3252</v>
      </c>
      <c r="B27" s="217" t="s">
        <v>592</v>
      </c>
      <c r="C27" s="211">
        <v>2250212.2599999998</v>
      </c>
    </row>
    <row r="30" spans="1:4">
      <c r="B30" s="214" t="s">
        <v>56</v>
      </c>
      <c r="C30" s="215"/>
      <c r="D30" s="215"/>
    </row>
    <row r="31" spans="1:4">
      <c r="B31" s="184"/>
      <c r="C31" s="184"/>
      <c r="D31" s="216"/>
    </row>
    <row r="32" spans="1:4">
      <c r="B32" s="180"/>
      <c r="C32" s="180"/>
    </row>
    <row r="33" spans="2:4">
      <c r="B33" s="184"/>
      <c r="C33" s="184"/>
    </row>
    <row r="34" spans="2:4">
      <c r="B34" s="180" t="s">
        <v>57</v>
      </c>
      <c r="C34" s="180" t="s">
        <v>57</v>
      </c>
    </row>
    <row r="35" spans="2:4">
      <c r="B35" s="184"/>
      <c r="C35" s="184"/>
    </row>
    <row r="36" spans="2:4">
      <c r="B36" s="180" t="s">
        <v>58</v>
      </c>
      <c r="C36" s="179" t="s">
        <v>179</v>
      </c>
    </row>
    <row r="37" spans="2:4">
      <c r="B37" s="28" t="s">
        <v>60</v>
      </c>
      <c r="C37" s="697" t="s">
        <v>578</v>
      </c>
      <c r="D37" s="697"/>
    </row>
    <row r="38" spans="2:4">
      <c r="B38" s="28" t="s">
        <v>62</v>
      </c>
      <c r="C38" s="230" t="s">
        <v>63</v>
      </c>
    </row>
    <row r="39" spans="2:4">
      <c r="B39" s="184"/>
      <c r="C39" s="184"/>
      <c r="D39" s="216"/>
    </row>
    <row r="40" spans="2:4">
      <c r="B40" s="218"/>
      <c r="C40" s="184"/>
      <c r="D40" s="216"/>
    </row>
    <row r="41" spans="2:4">
      <c r="B41" s="184" t="s">
        <v>64</v>
      </c>
      <c r="C41" s="184"/>
      <c r="D41" s="216"/>
    </row>
    <row r="42" spans="2:4">
      <c r="B42" s="184"/>
      <c r="C42" s="184"/>
      <c r="D42" s="216"/>
    </row>
    <row r="43" spans="2:4">
      <c r="B43" s="184" t="s">
        <v>65</v>
      </c>
      <c r="C43" s="184"/>
      <c r="D43" s="216"/>
    </row>
    <row r="44" spans="2:4">
      <c r="B44" s="184" t="s">
        <v>66</v>
      </c>
      <c r="C44" s="184"/>
      <c r="D44" s="216"/>
    </row>
    <row r="45" spans="2:4">
      <c r="B45" s="184" t="s">
        <v>67</v>
      </c>
      <c r="C45" s="184"/>
      <c r="D45" s="216"/>
    </row>
  </sheetData>
  <sheetProtection formatCells="0" formatColumns="0" formatRows="0" insertColumns="0" insertRows="0" insertHyperlinks="0" deleteColumns="0" deleteRows="0" sort="0" autoFilter="0" pivotTables="0"/>
  <mergeCells count="4">
    <mergeCell ref="A1:C1"/>
    <mergeCell ref="A2:C2"/>
    <mergeCell ref="A3:C3"/>
    <mergeCell ref="C37:D37"/>
  </mergeCells>
  <pageMargins left="0.70866141732283472" right="0.70866141732283472" top="0.74803149606299213" bottom="0.74803149606299213" header="0.31496062992125984" footer="0.31496062992125984"/>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
  <sheetViews>
    <sheetView topLeftCell="A30" workbookViewId="0">
      <selection sqref="A1:E98"/>
    </sheetView>
  </sheetViews>
  <sheetFormatPr baseColWidth="10" defaultColWidth="11.7109375" defaultRowHeight="10.199999999999999"/>
  <cols>
    <col min="1" max="1" width="12.85546875" style="217" customWidth="1"/>
    <col min="2" max="2" width="81.5703125" style="217" bestFit="1" customWidth="1"/>
    <col min="3" max="3" width="19.7109375" style="217" bestFit="1" customWidth="1"/>
    <col min="4" max="4" width="21.140625" style="217" bestFit="1" customWidth="1"/>
    <col min="5" max="5" width="24.5703125" style="217" customWidth="1"/>
    <col min="6" max="6" width="11.7109375" style="217" customWidth="1"/>
    <col min="7" max="16384" width="11.7109375" style="217"/>
  </cols>
  <sheetData>
    <row r="1" spans="1:5" s="237" customFormat="1" ht="18.899999999999999" customHeight="1">
      <c r="A1" s="698" t="str">
        <f>[1]ESF!A1</f>
        <v>JUNTA DE AGUA POTABLE DRENAJE ALCANTARILLADO Y SANEAMIENTO DEL MUNICIPIO DE IRAPUATO GTO.</v>
      </c>
      <c r="B1" s="698"/>
      <c r="C1" s="698"/>
      <c r="D1" s="231" t="s">
        <v>233</v>
      </c>
      <c r="E1" s="232">
        <v>2022</v>
      </c>
    </row>
    <row r="2" spans="1:5" s="237" customFormat="1" ht="18.899999999999999" customHeight="1">
      <c r="A2" s="698" t="s">
        <v>593</v>
      </c>
      <c r="B2" s="698"/>
      <c r="C2" s="698"/>
      <c r="D2" s="231" t="s">
        <v>235</v>
      </c>
      <c r="E2" s="232" t="str">
        <f>[1]ESF!H2</f>
        <v>Trimestral</v>
      </c>
    </row>
    <row r="3" spans="1:5" s="237" customFormat="1" ht="18.899999999999999" customHeight="1">
      <c r="A3" s="698" t="s">
        <v>237</v>
      </c>
      <c r="B3" s="698"/>
      <c r="C3" s="698"/>
      <c r="D3" s="231" t="s">
        <v>238</v>
      </c>
      <c r="E3" s="232">
        <f>[1]ESF!H3</f>
        <v>4</v>
      </c>
    </row>
    <row r="4" spans="1:5">
      <c r="A4" s="233" t="s">
        <v>298</v>
      </c>
      <c r="B4" s="234"/>
      <c r="C4" s="234"/>
      <c r="D4" s="234"/>
      <c r="E4" s="234"/>
    </row>
    <row r="6" spans="1:5">
      <c r="A6" s="234" t="s">
        <v>594</v>
      </c>
      <c r="B6" s="234"/>
      <c r="C6" s="234"/>
      <c r="D6" s="234"/>
      <c r="E6" s="234"/>
    </row>
    <row r="7" spans="1:5">
      <c r="A7" s="235" t="s">
        <v>300</v>
      </c>
      <c r="B7" s="235" t="s">
        <v>301</v>
      </c>
      <c r="C7" s="235" t="s">
        <v>595</v>
      </c>
      <c r="D7" s="235" t="s">
        <v>596</v>
      </c>
      <c r="E7" s="235"/>
    </row>
    <row r="8" spans="1:5">
      <c r="A8" s="236">
        <v>1111</v>
      </c>
      <c r="B8" s="217" t="s">
        <v>597</v>
      </c>
      <c r="C8" s="211">
        <v>434000</v>
      </c>
      <c r="D8" s="238">
        <v>431000</v>
      </c>
    </row>
    <row r="9" spans="1:5">
      <c r="A9" s="236">
        <v>1112</v>
      </c>
      <c r="B9" s="217" t="s">
        <v>598</v>
      </c>
      <c r="C9" s="211">
        <v>312566175.94</v>
      </c>
      <c r="D9" s="238">
        <v>282795098.07999998</v>
      </c>
    </row>
    <row r="10" spans="1:5" hidden="1">
      <c r="A10" s="236">
        <v>1113</v>
      </c>
      <c r="B10" s="217" t="s">
        <v>599</v>
      </c>
      <c r="C10" s="211">
        <v>0</v>
      </c>
      <c r="D10" s="238">
        <v>0</v>
      </c>
    </row>
    <row r="11" spans="1:5">
      <c r="A11" s="236">
        <v>1114</v>
      </c>
      <c r="B11" s="217" t="s">
        <v>304</v>
      </c>
      <c r="C11" s="211">
        <v>7165325.5999999996</v>
      </c>
      <c r="D11" s="238">
        <v>195090912.61000001</v>
      </c>
    </row>
    <row r="12" spans="1:5">
      <c r="A12" s="236">
        <v>1115</v>
      </c>
      <c r="B12" s="217" t="s">
        <v>305</v>
      </c>
      <c r="C12" s="211">
        <v>64829534.850000001</v>
      </c>
      <c r="D12" s="238">
        <v>33583580.359999999</v>
      </c>
    </row>
    <row r="13" spans="1:5" hidden="1">
      <c r="A13" s="236">
        <v>1116</v>
      </c>
      <c r="B13" s="217" t="s">
        <v>600</v>
      </c>
      <c r="C13" s="211">
        <v>0</v>
      </c>
      <c r="D13" s="238">
        <v>0</v>
      </c>
    </row>
    <row r="14" spans="1:5" hidden="1">
      <c r="A14" s="236">
        <v>1119</v>
      </c>
      <c r="B14" s="217" t="s">
        <v>601</v>
      </c>
      <c r="C14" s="211">
        <v>0</v>
      </c>
      <c r="D14" s="238">
        <v>0</v>
      </c>
    </row>
    <row r="15" spans="1:5">
      <c r="A15" s="236">
        <v>1110</v>
      </c>
      <c r="B15" s="217" t="s">
        <v>133</v>
      </c>
      <c r="C15" s="211">
        <v>384995036.38999999</v>
      </c>
      <c r="D15" s="238">
        <v>511900591.05000001</v>
      </c>
    </row>
    <row r="18" spans="1:5">
      <c r="A18" s="234" t="s">
        <v>602</v>
      </c>
      <c r="B18" s="234"/>
      <c r="C18" s="234"/>
      <c r="D18" s="234"/>
      <c r="E18" s="234"/>
    </row>
    <row r="19" spans="1:5">
      <c r="A19" s="235" t="s">
        <v>300</v>
      </c>
      <c r="B19" s="235" t="s">
        <v>301</v>
      </c>
      <c r="C19" s="235" t="s">
        <v>302</v>
      </c>
      <c r="D19" s="235" t="s">
        <v>603</v>
      </c>
      <c r="E19" s="235" t="s">
        <v>604</v>
      </c>
    </row>
    <row r="20" spans="1:5">
      <c r="A20" s="236">
        <v>1230</v>
      </c>
      <c r="B20" s="217" t="s">
        <v>95</v>
      </c>
      <c r="C20" s="238">
        <v>37756207.75999999</v>
      </c>
      <c r="E20" s="211">
        <f>+C20</f>
        <v>37756207.75999999</v>
      </c>
    </row>
    <row r="21" spans="1:5">
      <c r="A21" s="236">
        <v>1231</v>
      </c>
      <c r="B21" s="217" t="s">
        <v>350</v>
      </c>
      <c r="C21" s="211">
        <v>0</v>
      </c>
      <c r="E21" s="211">
        <f t="shared" ref="E21:E38" si="0">+C21</f>
        <v>0</v>
      </c>
    </row>
    <row r="22" spans="1:5" hidden="1">
      <c r="A22" s="236">
        <v>1232</v>
      </c>
      <c r="B22" s="217" t="s">
        <v>351</v>
      </c>
      <c r="C22" s="211">
        <v>0</v>
      </c>
      <c r="E22" s="211">
        <f t="shared" si="0"/>
        <v>0</v>
      </c>
    </row>
    <row r="23" spans="1:5">
      <c r="A23" s="236">
        <v>1233</v>
      </c>
      <c r="B23" s="217" t="s">
        <v>352</v>
      </c>
      <c r="C23" s="211">
        <v>0</v>
      </c>
      <c r="E23" s="211">
        <f t="shared" si="0"/>
        <v>0</v>
      </c>
    </row>
    <row r="24" spans="1:5">
      <c r="A24" s="236">
        <v>1234</v>
      </c>
      <c r="B24" s="217" t="s">
        <v>353</v>
      </c>
      <c r="C24" s="211">
        <v>5209243.4800000191</v>
      </c>
      <c r="E24" s="211">
        <f t="shared" si="0"/>
        <v>5209243.4800000191</v>
      </c>
    </row>
    <row r="25" spans="1:5">
      <c r="A25" s="236">
        <v>1235</v>
      </c>
      <c r="B25" s="217" t="s">
        <v>354</v>
      </c>
      <c r="C25" s="211">
        <v>23248048.50999999</v>
      </c>
      <c r="E25" s="211">
        <f t="shared" si="0"/>
        <v>23248048.50999999</v>
      </c>
    </row>
    <row r="26" spans="1:5">
      <c r="A26" s="236">
        <v>1236</v>
      </c>
      <c r="B26" s="217" t="s">
        <v>355</v>
      </c>
      <c r="C26" s="211">
        <v>9298915.7700000033</v>
      </c>
      <c r="E26" s="211">
        <f t="shared" si="0"/>
        <v>9298915.7700000033</v>
      </c>
    </row>
    <row r="27" spans="1:5">
      <c r="A27" s="236">
        <v>1239</v>
      </c>
      <c r="B27" s="217" t="s">
        <v>356</v>
      </c>
      <c r="C27" s="211">
        <v>0</v>
      </c>
      <c r="E27" s="211">
        <f t="shared" si="0"/>
        <v>0</v>
      </c>
    </row>
    <row r="28" spans="1:5">
      <c r="A28" s="236">
        <v>1240</v>
      </c>
      <c r="B28" s="217" t="s">
        <v>97</v>
      </c>
      <c r="C28" s="211">
        <v>17809870.269999981</v>
      </c>
      <c r="E28" s="211">
        <f t="shared" si="0"/>
        <v>17809870.269999981</v>
      </c>
    </row>
    <row r="29" spans="1:5">
      <c r="A29" s="236">
        <v>1241</v>
      </c>
      <c r="B29" s="217" t="s">
        <v>357</v>
      </c>
      <c r="C29" s="211">
        <v>7496917.6000000015</v>
      </c>
      <c r="E29" s="211">
        <f t="shared" si="0"/>
        <v>7496917.6000000015</v>
      </c>
    </row>
    <row r="30" spans="1:5">
      <c r="A30" s="236">
        <v>1242</v>
      </c>
      <c r="B30" s="217" t="s">
        <v>358</v>
      </c>
      <c r="C30" s="211">
        <v>66137.929999999993</v>
      </c>
      <c r="E30" s="211">
        <f t="shared" si="0"/>
        <v>66137.929999999993</v>
      </c>
    </row>
    <row r="31" spans="1:5">
      <c r="A31" s="236">
        <v>1243</v>
      </c>
      <c r="B31" s="217" t="s">
        <v>359</v>
      </c>
      <c r="C31" s="211">
        <v>0</v>
      </c>
      <c r="E31" s="211">
        <f t="shared" si="0"/>
        <v>0</v>
      </c>
    </row>
    <row r="32" spans="1:5">
      <c r="A32" s="236">
        <v>1244</v>
      </c>
      <c r="B32" s="217" t="s">
        <v>360</v>
      </c>
      <c r="C32" s="211">
        <v>907499.98999999464</v>
      </c>
      <c r="E32" s="211">
        <f t="shared" si="0"/>
        <v>907499.98999999464</v>
      </c>
    </row>
    <row r="33" spans="1:5" hidden="1">
      <c r="A33" s="236">
        <v>1245</v>
      </c>
      <c r="B33" s="217" t="s">
        <v>361</v>
      </c>
      <c r="C33" s="211">
        <v>0</v>
      </c>
      <c r="E33" s="211">
        <f t="shared" si="0"/>
        <v>0</v>
      </c>
    </row>
    <row r="34" spans="1:5">
      <c r="A34" s="236">
        <v>1246</v>
      </c>
      <c r="B34" s="217" t="s">
        <v>362</v>
      </c>
      <c r="C34" s="211">
        <v>9339314.75</v>
      </c>
      <c r="E34" s="211">
        <f t="shared" si="0"/>
        <v>9339314.75</v>
      </c>
    </row>
    <row r="35" spans="1:5" hidden="1">
      <c r="A35" s="236">
        <v>1247</v>
      </c>
      <c r="B35" s="217" t="s">
        <v>363</v>
      </c>
      <c r="C35" s="211">
        <v>0</v>
      </c>
      <c r="E35" s="211">
        <f t="shared" si="0"/>
        <v>0</v>
      </c>
    </row>
    <row r="36" spans="1:5" hidden="1">
      <c r="A36" s="236">
        <v>1248</v>
      </c>
      <c r="B36" s="217" t="s">
        <v>364</v>
      </c>
      <c r="C36" s="211">
        <v>0</v>
      </c>
      <c r="E36" s="211">
        <f t="shared" si="0"/>
        <v>0</v>
      </c>
    </row>
    <row r="37" spans="1:5">
      <c r="A37" s="236">
        <v>1250</v>
      </c>
      <c r="B37" s="217" t="s">
        <v>99</v>
      </c>
      <c r="C37" s="211">
        <v>39772.069999999832</v>
      </c>
      <c r="E37" s="211">
        <f t="shared" si="0"/>
        <v>39772.069999999832</v>
      </c>
    </row>
    <row r="38" spans="1:5">
      <c r="A38" s="236">
        <v>1251</v>
      </c>
      <c r="B38" s="217" t="s">
        <v>368</v>
      </c>
      <c r="C38" s="211">
        <v>39772.069999999832</v>
      </c>
      <c r="E38" s="211">
        <f t="shared" si="0"/>
        <v>39772.069999999832</v>
      </c>
    </row>
    <row r="39" spans="1:5" hidden="1">
      <c r="A39" s="236">
        <v>1252</v>
      </c>
      <c r="B39" s="217" t="s">
        <v>369</v>
      </c>
      <c r="C39" s="211">
        <v>0</v>
      </c>
    </row>
    <row r="40" spans="1:5" hidden="1">
      <c r="A40" s="236">
        <v>1253</v>
      </c>
      <c r="B40" s="217" t="s">
        <v>370</v>
      </c>
      <c r="C40" s="211">
        <v>0</v>
      </c>
    </row>
    <row r="41" spans="1:5" hidden="1">
      <c r="A41" s="236">
        <v>1254</v>
      </c>
      <c r="B41" s="217" t="s">
        <v>371</v>
      </c>
      <c r="C41" s="211">
        <v>0</v>
      </c>
    </row>
    <row r="42" spans="1:5" hidden="1">
      <c r="A42" s="236">
        <v>1259</v>
      </c>
      <c r="B42" s="217" t="s">
        <v>372</v>
      </c>
      <c r="C42" s="211">
        <v>0</v>
      </c>
    </row>
    <row r="44" spans="1:5">
      <c r="A44" s="234" t="s">
        <v>605</v>
      </c>
      <c r="B44" s="234"/>
      <c r="C44" s="234"/>
      <c r="D44" s="234"/>
      <c r="E44" s="234"/>
    </row>
    <row r="45" spans="1:5">
      <c r="A45" s="235" t="s">
        <v>300</v>
      </c>
      <c r="B45" s="235" t="s">
        <v>301</v>
      </c>
      <c r="C45" s="235" t="s">
        <v>595</v>
      </c>
      <c r="D45" s="235" t="s">
        <v>596</v>
      </c>
      <c r="E45" s="235"/>
    </row>
    <row r="46" spans="1:5">
      <c r="A46" s="236">
        <v>5500</v>
      </c>
      <c r="B46" s="217" t="s">
        <v>552</v>
      </c>
      <c r="C46" s="211">
        <v>76988499.480000004</v>
      </c>
      <c r="D46" s="238">
        <v>75046269.959999993</v>
      </c>
    </row>
    <row r="47" spans="1:5">
      <c r="A47" s="236">
        <v>5510</v>
      </c>
      <c r="B47" s="217" t="s">
        <v>46</v>
      </c>
      <c r="C47" s="211">
        <v>51494870.789999999</v>
      </c>
      <c r="D47" s="238">
        <v>57920302.469999999</v>
      </c>
    </row>
    <row r="48" spans="1:5" hidden="1">
      <c r="A48" s="236">
        <v>5511</v>
      </c>
      <c r="B48" s="217" t="s">
        <v>553</v>
      </c>
      <c r="C48" s="211">
        <v>0</v>
      </c>
      <c r="D48" s="238">
        <v>0</v>
      </c>
    </row>
    <row r="49" spans="1:4" hidden="1">
      <c r="A49" s="236">
        <v>5512</v>
      </c>
      <c r="B49" s="217" t="s">
        <v>554</v>
      </c>
      <c r="C49" s="211">
        <v>0</v>
      </c>
      <c r="D49" s="238">
        <v>0</v>
      </c>
    </row>
    <row r="50" spans="1:4">
      <c r="A50" s="236">
        <v>5513</v>
      </c>
      <c r="B50" s="217" t="s">
        <v>555</v>
      </c>
      <c r="C50" s="211">
        <v>14301895.01</v>
      </c>
      <c r="D50" s="238">
        <v>13826288.82</v>
      </c>
    </row>
    <row r="51" spans="1:4">
      <c r="A51" s="236">
        <v>5514</v>
      </c>
      <c r="B51" s="217" t="s">
        <v>556</v>
      </c>
      <c r="C51" s="211">
        <v>23356067.440000001</v>
      </c>
      <c r="D51" s="238">
        <v>31598473.120000001</v>
      </c>
    </row>
    <row r="52" spans="1:4">
      <c r="A52" s="236">
        <v>5515</v>
      </c>
      <c r="B52" s="217" t="s">
        <v>557</v>
      </c>
      <c r="C52" s="211">
        <v>13446366.779999999</v>
      </c>
      <c r="D52" s="238">
        <v>12410153.189999999</v>
      </c>
    </row>
    <row r="53" spans="1:4" hidden="1">
      <c r="A53" s="236">
        <v>5516</v>
      </c>
      <c r="B53" s="217" t="s">
        <v>558</v>
      </c>
      <c r="C53" s="211">
        <v>0</v>
      </c>
      <c r="D53" s="238">
        <v>0</v>
      </c>
    </row>
    <row r="54" spans="1:4" hidden="1">
      <c r="A54" s="236">
        <v>5517</v>
      </c>
      <c r="B54" s="217" t="s">
        <v>559</v>
      </c>
      <c r="C54" s="211">
        <v>0</v>
      </c>
      <c r="D54" s="238">
        <v>0</v>
      </c>
    </row>
    <row r="55" spans="1:4">
      <c r="A55" s="236">
        <v>5518</v>
      </c>
      <c r="B55" s="217" t="s">
        <v>560</v>
      </c>
      <c r="C55" s="211">
        <v>390541.56</v>
      </c>
      <c r="D55" s="238">
        <v>85387.34</v>
      </c>
    </row>
    <row r="56" spans="1:4" hidden="1">
      <c r="A56" s="236">
        <v>5520</v>
      </c>
      <c r="B56" s="217" t="s">
        <v>47</v>
      </c>
      <c r="C56" s="211">
        <v>0</v>
      </c>
      <c r="D56" s="238">
        <v>0</v>
      </c>
    </row>
    <row r="57" spans="1:4" hidden="1">
      <c r="A57" s="236">
        <v>5521</v>
      </c>
      <c r="B57" s="217" t="s">
        <v>561</v>
      </c>
      <c r="C57" s="211">
        <v>0</v>
      </c>
      <c r="D57" s="238">
        <v>0</v>
      </c>
    </row>
    <row r="58" spans="1:4" hidden="1">
      <c r="A58" s="236">
        <v>5522</v>
      </c>
      <c r="B58" s="217" t="s">
        <v>562</v>
      </c>
      <c r="C58" s="211">
        <v>0</v>
      </c>
      <c r="D58" s="238">
        <v>0</v>
      </c>
    </row>
    <row r="59" spans="1:4" hidden="1">
      <c r="A59" s="236">
        <v>5530</v>
      </c>
      <c r="B59" s="217" t="s">
        <v>48</v>
      </c>
      <c r="C59" s="211">
        <v>0</v>
      </c>
      <c r="D59" s="238">
        <v>0</v>
      </c>
    </row>
    <row r="60" spans="1:4" hidden="1">
      <c r="A60" s="236">
        <v>5531</v>
      </c>
      <c r="B60" s="217" t="s">
        <v>563</v>
      </c>
      <c r="C60" s="211">
        <v>0</v>
      </c>
      <c r="D60" s="238">
        <v>0</v>
      </c>
    </row>
    <row r="61" spans="1:4" hidden="1">
      <c r="A61" s="236">
        <v>5532</v>
      </c>
      <c r="B61" s="217" t="s">
        <v>564</v>
      </c>
      <c r="C61" s="211">
        <v>0</v>
      </c>
      <c r="D61" s="238">
        <v>0</v>
      </c>
    </row>
    <row r="62" spans="1:4" hidden="1">
      <c r="A62" s="236">
        <v>5533</v>
      </c>
      <c r="B62" s="217" t="s">
        <v>565</v>
      </c>
      <c r="C62" s="211">
        <v>0</v>
      </c>
      <c r="D62" s="238">
        <v>0</v>
      </c>
    </row>
    <row r="63" spans="1:4" hidden="1">
      <c r="A63" s="236">
        <v>5534</v>
      </c>
      <c r="B63" s="217" t="s">
        <v>566</v>
      </c>
      <c r="C63" s="211">
        <v>0</v>
      </c>
      <c r="D63" s="238">
        <v>0</v>
      </c>
    </row>
    <row r="64" spans="1:4" hidden="1">
      <c r="A64" s="236">
        <v>5535</v>
      </c>
      <c r="B64" s="217" t="s">
        <v>567</v>
      </c>
      <c r="C64" s="211">
        <v>0</v>
      </c>
      <c r="D64" s="238">
        <v>0</v>
      </c>
    </row>
    <row r="65" spans="1:4" hidden="1">
      <c r="A65" s="236">
        <v>5540</v>
      </c>
      <c r="B65" s="217" t="s">
        <v>49</v>
      </c>
      <c r="C65" s="211">
        <v>0</v>
      </c>
      <c r="D65" s="238">
        <v>0</v>
      </c>
    </row>
    <row r="66" spans="1:4" hidden="1">
      <c r="A66" s="236">
        <v>5541</v>
      </c>
      <c r="B66" s="217" t="s">
        <v>49</v>
      </c>
      <c r="C66" s="211">
        <v>0</v>
      </c>
      <c r="D66" s="238">
        <v>0</v>
      </c>
    </row>
    <row r="67" spans="1:4" hidden="1">
      <c r="A67" s="236">
        <v>5550</v>
      </c>
      <c r="B67" s="217" t="s">
        <v>50</v>
      </c>
      <c r="C67" s="211">
        <v>0</v>
      </c>
      <c r="D67" s="238">
        <v>0</v>
      </c>
    </row>
    <row r="68" spans="1:4" hidden="1">
      <c r="A68" s="236">
        <v>5551</v>
      </c>
      <c r="B68" s="217" t="s">
        <v>50</v>
      </c>
      <c r="C68" s="211">
        <v>0</v>
      </c>
      <c r="D68" s="238">
        <v>0</v>
      </c>
    </row>
    <row r="69" spans="1:4">
      <c r="A69" s="236">
        <v>5590</v>
      </c>
      <c r="B69" s="217" t="s">
        <v>51</v>
      </c>
      <c r="C69" s="211">
        <v>25493628.690000001</v>
      </c>
      <c r="D69" s="238">
        <v>17125967.489999998</v>
      </c>
    </row>
    <row r="70" spans="1:4" hidden="1">
      <c r="A70" s="236">
        <v>5591</v>
      </c>
      <c r="B70" s="217" t="s">
        <v>568</v>
      </c>
      <c r="C70" s="211">
        <v>0</v>
      </c>
      <c r="D70" s="238">
        <v>0</v>
      </c>
    </row>
    <row r="71" spans="1:4" hidden="1">
      <c r="A71" s="236">
        <v>5592</v>
      </c>
      <c r="B71" s="217" t="s">
        <v>569</v>
      </c>
      <c r="C71" s="211">
        <v>0</v>
      </c>
      <c r="D71" s="238">
        <v>0</v>
      </c>
    </row>
    <row r="72" spans="1:4" hidden="1">
      <c r="A72" s="236">
        <v>5593</v>
      </c>
      <c r="B72" s="217" t="s">
        <v>570</v>
      </c>
      <c r="C72" s="211">
        <v>0</v>
      </c>
      <c r="D72" s="238">
        <v>0</v>
      </c>
    </row>
    <row r="73" spans="1:4" hidden="1">
      <c r="A73" s="236">
        <v>5594</v>
      </c>
      <c r="B73" s="217" t="s">
        <v>606</v>
      </c>
      <c r="C73" s="211">
        <v>0</v>
      </c>
      <c r="D73" s="238">
        <v>0</v>
      </c>
    </row>
    <row r="74" spans="1:4" hidden="1">
      <c r="A74" s="236">
        <v>5595</v>
      </c>
      <c r="B74" s="217" t="s">
        <v>572</v>
      </c>
      <c r="C74" s="211">
        <v>0</v>
      </c>
      <c r="D74" s="238">
        <v>0</v>
      </c>
    </row>
    <row r="75" spans="1:4" hidden="1">
      <c r="A75" s="236">
        <v>5596</v>
      </c>
      <c r="B75" s="217" t="s">
        <v>122</v>
      </c>
      <c r="C75" s="211">
        <v>0</v>
      </c>
      <c r="D75" s="238">
        <v>0</v>
      </c>
    </row>
    <row r="76" spans="1:4" hidden="1">
      <c r="A76" s="236">
        <v>5597</v>
      </c>
      <c r="B76" s="217" t="s">
        <v>573</v>
      </c>
      <c r="C76" s="211">
        <v>0</v>
      </c>
      <c r="D76" s="238">
        <v>0</v>
      </c>
    </row>
    <row r="77" spans="1:4">
      <c r="A77" s="236">
        <v>5599</v>
      </c>
      <c r="B77" s="217" t="s">
        <v>575</v>
      </c>
      <c r="C77" s="211">
        <v>25493628.690000001</v>
      </c>
      <c r="D77" s="238">
        <v>17125967.489999998</v>
      </c>
    </row>
    <row r="78" spans="1:4">
      <c r="A78" s="236">
        <v>5600</v>
      </c>
      <c r="B78" s="217" t="s">
        <v>576</v>
      </c>
      <c r="C78" s="211">
        <v>77281626.280000001</v>
      </c>
      <c r="D78" s="238">
        <v>171463802.00999999</v>
      </c>
    </row>
    <row r="79" spans="1:4">
      <c r="A79" s="236">
        <v>5610</v>
      </c>
      <c r="B79" s="217" t="s">
        <v>53</v>
      </c>
      <c r="C79" s="211">
        <v>77281626.280000001</v>
      </c>
      <c r="D79" s="238">
        <v>171463802.00999999</v>
      </c>
    </row>
    <row r="80" spans="1:4">
      <c r="A80" s="236">
        <v>5611</v>
      </c>
      <c r="B80" s="217" t="s">
        <v>577</v>
      </c>
      <c r="C80" s="211">
        <v>77281626.280000001</v>
      </c>
      <c r="D80" s="238">
        <v>171463802.00999999</v>
      </c>
    </row>
    <row r="83" spans="2:4">
      <c r="B83" s="214" t="s">
        <v>56</v>
      </c>
      <c r="C83" s="215"/>
      <c r="D83" s="215"/>
    </row>
    <row r="84" spans="2:4">
      <c r="B84" s="184"/>
      <c r="C84" s="184"/>
      <c r="D84" s="216"/>
    </row>
    <row r="85" spans="2:4">
      <c r="B85" s="180"/>
      <c r="C85" s="180"/>
    </row>
    <row r="86" spans="2:4">
      <c r="B86" s="184"/>
      <c r="C86" s="184"/>
    </row>
    <row r="87" spans="2:4">
      <c r="B87" s="180" t="s">
        <v>57</v>
      </c>
      <c r="C87" s="180" t="s">
        <v>57</v>
      </c>
    </row>
    <row r="88" spans="2:4">
      <c r="B88" s="184"/>
      <c r="C88" s="184"/>
    </row>
    <row r="89" spans="2:4">
      <c r="B89" s="180" t="s">
        <v>58</v>
      </c>
      <c r="C89" s="179" t="s">
        <v>179</v>
      </c>
    </row>
    <row r="90" spans="2:4" ht="10.199999999999999" customHeight="1">
      <c r="B90" s="28" t="s">
        <v>60</v>
      </c>
      <c r="C90" s="697" t="s">
        <v>578</v>
      </c>
      <c r="D90" s="697"/>
    </row>
    <row r="91" spans="2:4">
      <c r="B91" s="28" t="s">
        <v>62</v>
      </c>
      <c r="C91" s="230" t="s">
        <v>63</v>
      </c>
    </row>
    <row r="92" spans="2:4">
      <c r="B92" s="184"/>
      <c r="C92" s="184"/>
      <c r="D92" s="216"/>
    </row>
    <row r="93" spans="2:4">
      <c r="B93" s="218"/>
      <c r="C93" s="184"/>
      <c r="D93" s="216"/>
    </row>
    <row r="94" spans="2:4">
      <c r="B94" s="184" t="s">
        <v>64</v>
      </c>
      <c r="C94" s="184"/>
      <c r="D94" s="216"/>
    </row>
    <row r="95" spans="2:4">
      <c r="B95" s="184"/>
      <c r="C95" s="184"/>
      <c r="D95" s="216"/>
    </row>
    <row r="96" spans="2:4">
      <c r="B96" s="184" t="s">
        <v>65</v>
      </c>
      <c r="C96" s="184"/>
      <c r="D96" s="216"/>
    </row>
    <row r="97" spans="2:4">
      <c r="B97" s="184" t="s">
        <v>66</v>
      </c>
      <c r="C97" s="184"/>
      <c r="D97" s="216"/>
    </row>
    <row r="98" spans="2:4">
      <c r="B98" s="184" t="s">
        <v>67</v>
      </c>
      <c r="C98" s="184"/>
      <c r="D98" s="216"/>
    </row>
  </sheetData>
  <sheetProtection formatCells="0" formatColumns="0" formatRows="0" insertColumns="0" insertRows="0" insertHyperlinks="0" deleteColumns="0" deleteRows="0" sort="0" autoFilter="0" pivotTables="0"/>
  <mergeCells count="4">
    <mergeCell ref="A1:C1"/>
    <mergeCell ref="A2:C2"/>
    <mergeCell ref="A3:C3"/>
    <mergeCell ref="C90:D90"/>
  </mergeCells>
  <dataValidations count="2">
    <dataValidation allowBlank="1" showInputMessage="1" showErrorMessage="1" prompt="Saldo al 31 de diciembre del año anterior que se presenta" sqref="D7 D45"/>
    <dataValidation allowBlank="1" showInputMessage="1" showErrorMessage="1" prompt="Importe final del periodo que corresponde la información financiera trimestral que se presenta." sqref="C7 C19 C45"/>
  </dataValidations>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showGridLines="0" workbookViewId="0">
      <selection sqref="A1:C1"/>
    </sheetView>
  </sheetViews>
  <sheetFormatPr baseColWidth="10" defaultColWidth="14.7109375" defaultRowHeight="10.199999999999999"/>
  <cols>
    <col min="1" max="1" width="4.28515625" style="243" customWidth="1"/>
    <col min="2" max="2" width="81.140625" style="243" customWidth="1"/>
    <col min="3" max="3" width="32" style="243" customWidth="1"/>
    <col min="4" max="4" width="14.7109375" style="243" customWidth="1"/>
    <col min="5" max="16384" width="14.7109375" style="243"/>
  </cols>
  <sheetData>
    <row r="1" spans="1:6" s="239" customFormat="1" ht="18.899999999999999" customHeight="1">
      <c r="A1" s="699" t="str">
        <f>'[1]Notas a los Edos Financieros'!A1</f>
        <v>JUNTA DE AGUA POTABLE DRENAJE ALCANTARILLADO Y SANEAMIENTO DEL MUNICIPIO DE IRAPUATO GTO.</v>
      </c>
      <c r="B1" s="699"/>
      <c r="C1" s="699"/>
    </row>
    <row r="2" spans="1:6" s="239" customFormat="1" ht="18.899999999999999" customHeight="1">
      <c r="A2" s="699" t="s">
        <v>607</v>
      </c>
      <c r="B2" s="699"/>
      <c r="C2" s="699"/>
    </row>
    <row r="3" spans="1:6" s="239" customFormat="1" ht="18.899999999999999" customHeight="1">
      <c r="A3" s="699" t="s">
        <v>237</v>
      </c>
      <c r="B3" s="699"/>
      <c r="C3" s="699"/>
    </row>
    <row r="4" spans="1:6" s="240" customFormat="1">
      <c r="A4" s="700" t="s">
        <v>608</v>
      </c>
      <c r="B4" s="700"/>
      <c r="C4" s="700"/>
    </row>
    <row r="5" spans="1:6">
      <c r="A5" s="241" t="s">
        <v>609</v>
      </c>
      <c r="B5" s="241"/>
      <c r="C5" s="242">
        <v>1196954746.3999996</v>
      </c>
      <c r="F5" s="244"/>
    </row>
    <row r="6" spans="1:6">
      <c r="B6" s="245"/>
      <c r="C6" s="246"/>
    </row>
    <row r="7" spans="1:6">
      <c r="A7" s="247" t="s">
        <v>610</v>
      </c>
      <c r="B7" s="247"/>
      <c r="C7" s="248">
        <f>SUM(C8:C13)</f>
        <v>7065568.29</v>
      </c>
    </row>
    <row r="8" spans="1:6">
      <c r="A8" s="249" t="s">
        <v>611</v>
      </c>
      <c r="B8" s="250" t="s">
        <v>14</v>
      </c>
      <c r="C8" s="251">
        <v>0</v>
      </c>
    </row>
    <row r="9" spans="1:6">
      <c r="A9" s="252" t="s">
        <v>612</v>
      </c>
      <c r="B9" s="253" t="s">
        <v>613</v>
      </c>
      <c r="C9" s="251">
        <v>0</v>
      </c>
    </row>
    <row r="10" spans="1:6">
      <c r="A10" s="252" t="s">
        <v>614</v>
      </c>
      <c r="B10" s="253" t="s">
        <v>16</v>
      </c>
      <c r="C10" s="251">
        <v>0</v>
      </c>
    </row>
    <row r="11" spans="1:6">
      <c r="A11" s="252" t="s">
        <v>615</v>
      </c>
      <c r="B11" s="253" t="s">
        <v>17</v>
      </c>
      <c r="C11" s="251">
        <v>0</v>
      </c>
    </row>
    <row r="12" spans="1:6">
      <c r="A12" s="252" t="s">
        <v>616</v>
      </c>
      <c r="B12" s="253" t="s">
        <v>18</v>
      </c>
      <c r="C12" s="254">
        <v>7065568.29</v>
      </c>
    </row>
    <row r="13" spans="1:6">
      <c r="A13" s="255" t="s">
        <v>617</v>
      </c>
      <c r="B13" s="256" t="s">
        <v>618</v>
      </c>
      <c r="C13" s="251">
        <v>0</v>
      </c>
    </row>
    <row r="14" spans="1:6">
      <c r="B14" s="257"/>
      <c r="C14" s="258"/>
    </row>
    <row r="15" spans="1:6">
      <c r="A15" s="247" t="s">
        <v>619</v>
      </c>
      <c r="B15" s="245"/>
      <c r="C15" s="248">
        <f>SUM(C16:C18)</f>
        <v>565775510.57000005</v>
      </c>
    </row>
    <row r="16" spans="1:6">
      <c r="A16" s="259">
        <v>3.1</v>
      </c>
      <c r="B16" s="253" t="s">
        <v>620</v>
      </c>
      <c r="C16" s="251">
        <v>0</v>
      </c>
    </row>
    <row r="17" spans="1:5">
      <c r="A17" s="260">
        <v>3.2</v>
      </c>
      <c r="B17" s="253" t="s">
        <v>621</v>
      </c>
      <c r="C17" s="251">
        <v>0</v>
      </c>
    </row>
    <row r="18" spans="1:5">
      <c r="A18" s="260">
        <v>3.3</v>
      </c>
      <c r="B18" s="256" t="s">
        <v>622</v>
      </c>
      <c r="C18" s="251">
        <v>565775510.57000005</v>
      </c>
    </row>
    <row r="19" spans="1:5">
      <c r="B19" s="261"/>
      <c r="C19" s="262"/>
    </row>
    <row r="20" spans="1:5">
      <c r="A20" s="263" t="s">
        <v>623</v>
      </c>
      <c r="B20" s="263"/>
      <c r="C20" s="242">
        <f>C5+C7-C15</f>
        <v>638244804.11999953</v>
      </c>
    </row>
    <row r="21" spans="1:5">
      <c r="C21" s="50"/>
    </row>
    <row r="22" spans="1:5">
      <c r="C22" s="264"/>
      <c r="D22" s="264"/>
      <c r="E22" s="264"/>
    </row>
    <row r="23" spans="1:5">
      <c r="B23" s="180" t="s">
        <v>57</v>
      </c>
      <c r="C23" s="180" t="s">
        <v>57</v>
      </c>
      <c r="D23" s="217"/>
    </row>
    <row r="24" spans="1:5">
      <c r="B24" s="184"/>
      <c r="C24" s="184"/>
      <c r="D24" s="217"/>
    </row>
    <row r="25" spans="1:5">
      <c r="B25" s="180" t="s">
        <v>58</v>
      </c>
      <c r="C25" s="179" t="s">
        <v>179</v>
      </c>
      <c r="D25" s="217"/>
    </row>
    <row r="26" spans="1:5">
      <c r="B26" s="28" t="s">
        <v>60</v>
      </c>
      <c r="C26" s="697" t="s">
        <v>578</v>
      </c>
      <c r="D26" s="697"/>
    </row>
    <row r="27" spans="1:5">
      <c r="B27" s="28" t="s">
        <v>62</v>
      </c>
      <c r="C27" s="230" t="s">
        <v>63</v>
      </c>
      <c r="D27" s="217"/>
    </row>
    <row r="28" spans="1:5">
      <c r="B28" s="184"/>
      <c r="C28" s="184"/>
      <c r="D28" s="216"/>
    </row>
    <row r="29" spans="1:5">
      <c r="B29" s="218"/>
      <c r="C29" s="184"/>
      <c r="D29" s="216"/>
    </row>
    <row r="30" spans="1:5">
      <c r="B30" s="184" t="s">
        <v>64</v>
      </c>
      <c r="C30" s="184" t="s">
        <v>64</v>
      </c>
      <c r="D30" s="216"/>
    </row>
    <row r="31" spans="1:5">
      <c r="B31" s="184"/>
      <c r="C31" s="184"/>
      <c r="D31" s="216"/>
    </row>
    <row r="32" spans="1:5" ht="12.75" customHeight="1">
      <c r="B32" s="184" t="s">
        <v>65</v>
      </c>
      <c r="C32" s="184" t="s">
        <v>624</v>
      </c>
      <c r="D32" s="216"/>
    </row>
    <row r="33" spans="2:4">
      <c r="B33" s="184" t="s">
        <v>66</v>
      </c>
      <c r="C33" s="184" t="s">
        <v>625</v>
      </c>
      <c r="D33" s="216"/>
    </row>
    <row r="34" spans="2:4">
      <c r="B34" s="184" t="s">
        <v>67</v>
      </c>
      <c r="C34" s="184" t="s">
        <v>626</v>
      </c>
      <c r="D34" s="216"/>
    </row>
  </sheetData>
  <mergeCells count="5">
    <mergeCell ref="A1:C1"/>
    <mergeCell ref="A2:C2"/>
    <mergeCell ref="A3:C3"/>
    <mergeCell ref="A4:C4"/>
    <mergeCell ref="C26:D26"/>
  </mergeCells>
  <pageMargins left="0.70866141732283472" right="0.70866141732283472" top="0.74803149606299213" bottom="0.74803149606299213" header="0.31496062992125984" footer="0.31496062992125984"/>
  <pageSetup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6"/>
  <sheetViews>
    <sheetView showGridLines="0" topLeftCell="A20" workbookViewId="0">
      <selection sqref="A1:F57"/>
    </sheetView>
  </sheetViews>
  <sheetFormatPr baseColWidth="10" defaultColWidth="14.7109375" defaultRowHeight="10.199999999999999"/>
  <cols>
    <col min="1" max="1" width="4.7109375" style="243" customWidth="1"/>
    <col min="2" max="2" width="79.85546875" style="243" customWidth="1"/>
    <col min="3" max="3" width="22.7109375" style="243" customWidth="1"/>
    <col min="4" max="4" width="14.7109375" style="243" customWidth="1"/>
    <col min="5" max="16384" width="14.7109375" style="243"/>
  </cols>
  <sheetData>
    <row r="1" spans="1:3" s="265" customFormat="1" ht="18.899999999999999" customHeight="1">
      <c r="A1" s="701" t="str">
        <f>[1]ESF!A1</f>
        <v>JUNTA DE AGUA POTABLE DRENAJE ALCANTARILLADO Y SANEAMIENTO DEL MUNICIPIO DE IRAPUATO GTO.</v>
      </c>
      <c r="B1" s="702"/>
      <c r="C1" s="703"/>
    </row>
    <row r="2" spans="1:3" s="265" customFormat="1" ht="18.899999999999999" customHeight="1">
      <c r="A2" s="704" t="s">
        <v>627</v>
      </c>
      <c r="B2" s="705"/>
      <c r="C2" s="706"/>
    </row>
    <row r="3" spans="1:3" s="265" customFormat="1" ht="18.899999999999999" customHeight="1">
      <c r="A3" s="704" t="s">
        <v>237</v>
      </c>
      <c r="B3" s="705"/>
      <c r="C3" s="706"/>
    </row>
    <row r="4" spans="1:3">
      <c r="A4" s="707"/>
      <c r="B4" s="708"/>
      <c r="C4" s="709"/>
    </row>
    <row r="5" spans="1:3">
      <c r="A5" s="266" t="s">
        <v>628</v>
      </c>
      <c r="B5" s="241"/>
      <c r="C5" s="267">
        <v>752326290.75</v>
      </c>
    </row>
    <row r="6" spans="1:3">
      <c r="A6" s="268"/>
      <c r="B6" s="245"/>
      <c r="C6" s="269"/>
    </row>
    <row r="7" spans="1:3">
      <c r="A7" s="247" t="s">
        <v>629</v>
      </c>
      <c r="B7" s="270"/>
      <c r="C7" s="271">
        <f>SUM(C8:C28)</f>
        <v>453847532.83999997</v>
      </c>
    </row>
    <row r="8" spans="1:3">
      <c r="A8" s="272">
        <v>2.1</v>
      </c>
      <c r="B8" s="273" t="s">
        <v>496</v>
      </c>
      <c r="C8" s="274">
        <v>0</v>
      </c>
    </row>
    <row r="9" spans="1:3">
      <c r="A9" s="272">
        <v>2.2000000000000002</v>
      </c>
      <c r="B9" s="273" t="s">
        <v>23</v>
      </c>
      <c r="C9" s="274">
        <v>47214361.68999999</v>
      </c>
    </row>
    <row r="10" spans="1:3">
      <c r="A10" s="275">
        <v>2.2999999999999998</v>
      </c>
      <c r="B10" s="276" t="s">
        <v>357</v>
      </c>
      <c r="C10" s="274">
        <v>11059054.329999998</v>
      </c>
    </row>
    <row r="11" spans="1:3">
      <c r="A11" s="275">
        <v>2.4</v>
      </c>
      <c r="B11" s="276" t="s">
        <v>358</v>
      </c>
      <c r="C11" s="274">
        <v>76720</v>
      </c>
    </row>
    <row r="12" spans="1:3">
      <c r="A12" s="275">
        <v>2.5</v>
      </c>
      <c r="B12" s="276" t="s">
        <v>359</v>
      </c>
      <c r="C12" s="274">
        <v>54748.52</v>
      </c>
    </row>
    <row r="13" spans="1:3">
      <c r="A13" s="275">
        <v>2.6</v>
      </c>
      <c r="B13" s="276" t="s">
        <v>360</v>
      </c>
      <c r="C13" s="274">
        <v>35876063.219999999</v>
      </c>
    </row>
    <row r="14" spans="1:3">
      <c r="A14" s="275">
        <v>2.7</v>
      </c>
      <c r="B14" s="276" t="s">
        <v>361</v>
      </c>
      <c r="C14" s="274">
        <v>0</v>
      </c>
    </row>
    <row r="15" spans="1:3">
      <c r="A15" s="275">
        <v>2.8</v>
      </c>
      <c r="B15" s="276" t="s">
        <v>362</v>
      </c>
      <c r="C15" s="274">
        <v>85462211.25999999</v>
      </c>
    </row>
    <row r="16" spans="1:3">
      <c r="A16" s="275">
        <v>2.9</v>
      </c>
      <c r="B16" s="276" t="s">
        <v>364</v>
      </c>
      <c r="C16" s="274">
        <v>0</v>
      </c>
    </row>
    <row r="17" spans="1:3">
      <c r="A17" s="275" t="s">
        <v>630</v>
      </c>
      <c r="B17" s="276" t="s">
        <v>631</v>
      </c>
      <c r="C17" s="274">
        <v>0</v>
      </c>
    </row>
    <row r="18" spans="1:3">
      <c r="A18" s="275" t="s">
        <v>632</v>
      </c>
      <c r="B18" s="276" t="s">
        <v>99</v>
      </c>
      <c r="C18" s="274">
        <v>228315.06</v>
      </c>
    </row>
    <row r="19" spans="1:3">
      <c r="A19" s="275" t="s">
        <v>633</v>
      </c>
      <c r="B19" s="276" t="s">
        <v>634</v>
      </c>
      <c r="C19" s="274">
        <v>103239274.08999997</v>
      </c>
    </row>
    <row r="20" spans="1:3">
      <c r="A20" s="275" t="s">
        <v>635</v>
      </c>
      <c r="B20" s="276" t="s">
        <v>636</v>
      </c>
      <c r="C20" s="274">
        <v>20636784.670000002</v>
      </c>
    </row>
    <row r="21" spans="1:3">
      <c r="A21" s="275" t="s">
        <v>637</v>
      </c>
      <c r="B21" s="276" t="s">
        <v>638</v>
      </c>
      <c r="C21" s="274">
        <v>0</v>
      </c>
    </row>
    <row r="22" spans="1:3">
      <c r="A22" s="275" t="s">
        <v>639</v>
      </c>
      <c r="B22" s="276" t="s">
        <v>640</v>
      </c>
      <c r="C22" s="274">
        <v>0</v>
      </c>
    </row>
    <row r="23" spans="1:3">
      <c r="A23" s="275" t="s">
        <v>641</v>
      </c>
      <c r="B23" s="276" t="s">
        <v>642</v>
      </c>
      <c r="C23" s="274">
        <v>0</v>
      </c>
    </row>
    <row r="24" spans="1:3">
      <c r="A24" s="275" t="s">
        <v>643</v>
      </c>
      <c r="B24" s="276" t="s">
        <v>644</v>
      </c>
      <c r="C24" s="274">
        <v>0</v>
      </c>
    </row>
    <row r="25" spans="1:3">
      <c r="A25" s="275" t="s">
        <v>645</v>
      </c>
      <c r="B25" s="276" t="s">
        <v>646</v>
      </c>
      <c r="C25" s="274">
        <v>0</v>
      </c>
    </row>
    <row r="26" spans="1:3">
      <c r="A26" s="275" t="s">
        <v>647</v>
      </c>
      <c r="B26" s="277" t="s">
        <v>648</v>
      </c>
      <c r="C26" s="274">
        <v>0</v>
      </c>
    </row>
    <row r="27" spans="1:3">
      <c r="A27" s="275" t="s">
        <v>649</v>
      </c>
      <c r="B27" s="277" t="s">
        <v>650</v>
      </c>
      <c r="C27" s="274">
        <v>0</v>
      </c>
    </row>
    <row r="28" spans="1:3">
      <c r="A28" s="275" t="s">
        <v>651</v>
      </c>
      <c r="B28" s="250" t="s">
        <v>652</v>
      </c>
      <c r="C28" s="274">
        <v>150000000</v>
      </c>
    </row>
    <row r="29" spans="1:3">
      <c r="A29" s="278"/>
      <c r="B29" s="279"/>
      <c r="C29" s="280"/>
    </row>
    <row r="30" spans="1:3">
      <c r="A30" s="281" t="s">
        <v>653</v>
      </c>
      <c r="B30" s="282"/>
      <c r="C30" s="283">
        <f>SUM(C31:C37)</f>
        <v>179238602.34</v>
      </c>
    </row>
    <row r="31" spans="1:3">
      <c r="A31" s="275" t="s">
        <v>654</v>
      </c>
      <c r="B31" s="277" t="s">
        <v>46</v>
      </c>
      <c r="C31" s="284">
        <v>51494870.789999999</v>
      </c>
    </row>
    <row r="32" spans="1:3">
      <c r="A32" s="275" t="s">
        <v>655</v>
      </c>
      <c r="B32" s="277" t="s">
        <v>47</v>
      </c>
      <c r="C32" s="285">
        <v>0</v>
      </c>
    </row>
    <row r="33" spans="1:6">
      <c r="A33" s="275" t="s">
        <v>656</v>
      </c>
      <c r="B33" s="277" t="s">
        <v>48</v>
      </c>
      <c r="C33" s="285">
        <v>0</v>
      </c>
    </row>
    <row r="34" spans="1:6">
      <c r="A34" s="275" t="s">
        <v>657</v>
      </c>
      <c r="B34" s="277" t="s">
        <v>658</v>
      </c>
      <c r="C34" s="285">
        <v>0</v>
      </c>
    </row>
    <row r="35" spans="1:6">
      <c r="A35" s="275" t="s">
        <v>659</v>
      </c>
      <c r="B35" s="277" t="s">
        <v>660</v>
      </c>
      <c r="C35" s="285">
        <v>0</v>
      </c>
    </row>
    <row r="36" spans="1:6">
      <c r="A36" s="275" t="s">
        <v>661</v>
      </c>
      <c r="B36" s="277" t="s">
        <v>51</v>
      </c>
      <c r="C36" s="284">
        <v>25493628.690000001</v>
      </c>
    </row>
    <row r="37" spans="1:6">
      <c r="A37" s="275" t="s">
        <v>662</v>
      </c>
      <c r="B37" s="250" t="s">
        <v>663</v>
      </c>
      <c r="C37" s="284">
        <v>102250102.86</v>
      </c>
      <c r="D37" s="54"/>
    </row>
    <row r="38" spans="1:6">
      <c r="A38" s="268"/>
      <c r="B38" s="286"/>
      <c r="C38" s="287"/>
      <c r="D38" s="244"/>
    </row>
    <row r="39" spans="1:6">
      <c r="A39" s="288" t="s">
        <v>664</v>
      </c>
      <c r="B39" s="241"/>
      <c r="C39" s="289">
        <f>C5-C7+C30</f>
        <v>477717360.25</v>
      </c>
    </row>
    <row r="40" spans="1:6">
      <c r="C40" s="50"/>
      <c r="D40" s="244"/>
    </row>
    <row r="41" spans="1:6">
      <c r="C41" s="244"/>
      <c r="D41" s="244"/>
    </row>
    <row r="42" spans="1:6">
      <c r="B42" s="29" t="s">
        <v>56</v>
      </c>
      <c r="C42" s="217"/>
      <c r="D42" s="72"/>
      <c r="E42" s="238"/>
      <c r="F42" s="290"/>
    </row>
    <row r="43" spans="1:6">
      <c r="B43" s="217"/>
      <c r="C43" s="29"/>
      <c r="D43" s="72"/>
      <c r="E43" s="238"/>
      <c r="F43" s="290"/>
    </row>
    <row r="44" spans="1:6">
      <c r="B44" s="217"/>
      <c r="C44" s="28"/>
      <c r="D44" s="28"/>
      <c r="E44" s="238"/>
      <c r="F44" s="290"/>
    </row>
    <row r="45" spans="1:6">
      <c r="B45" s="28" t="s">
        <v>57</v>
      </c>
      <c r="C45" s="28" t="s">
        <v>57</v>
      </c>
      <c r="D45" s="217"/>
      <c r="E45" s="238"/>
      <c r="F45" s="290"/>
    </row>
    <row r="46" spans="1:6">
      <c r="B46" s="28"/>
      <c r="C46" s="28"/>
      <c r="D46" s="217"/>
      <c r="E46" s="238"/>
      <c r="F46" s="290"/>
    </row>
    <row r="47" spans="1:6">
      <c r="B47" s="28" t="s">
        <v>665</v>
      </c>
      <c r="C47" s="179" t="s">
        <v>179</v>
      </c>
      <c r="D47" s="217"/>
      <c r="E47" s="179"/>
      <c r="F47" s="217"/>
    </row>
    <row r="48" spans="1:6" ht="10.199999999999999" customHeight="1">
      <c r="B48" s="28" t="s">
        <v>60</v>
      </c>
      <c r="C48" s="697" t="s">
        <v>578</v>
      </c>
      <c r="D48" s="697"/>
      <c r="E48" s="697"/>
      <c r="F48" s="697"/>
    </row>
    <row r="49" spans="2:6">
      <c r="B49" s="28" t="s">
        <v>62</v>
      </c>
      <c r="C49" s="230" t="s">
        <v>63</v>
      </c>
      <c r="D49" s="217"/>
      <c r="E49" s="238"/>
      <c r="F49" s="290"/>
    </row>
    <row r="50" spans="2:6">
      <c r="B50" s="28"/>
      <c r="C50" s="217"/>
      <c r="D50" s="28"/>
      <c r="E50" s="238"/>
      <c r="F50" s="290"/>
    </row>
    <row r="51" spans="2:6">
      <c r="B51" s="208"/>
      <c r="C51" s="217"/>
      <c r="D51" s="28"/>
      <c r="E51" s="238"/>
      <c r="F51" s="290"/>
    </row>
    <row r="52" spans="2:6">
      <c r="B52" s="28" t="s">
        <v>64</v>
      </c>
      <c r="C52" s="28" t="s">
        <v>64</v>
      </c>
      <c r="D52" s="28"/>
      <c r="E52" s="238"/>
      <c r="F52" s="290"/>
    </row>
    <row r="53" spans="2:6">
      <c r="B53" s="28"/>
      <c r="C53" s="28"/>
      <c r="D53" s="28"/>
      <c r="E53" s="238"/>
      <c r="F53" s="290"/>
    </row>
    <row r="54" spans="2:6">
      <c r="B54" s="28" t="s">
        <v>665</v>
      </c>
      <c r="C54" s="685" t="s">
        <v>665</v>
      </c>
      <c r="D54" s="685"/>
      <c r="E54" s="685"/>
      <c r="F54" s="685"/>
    </row>
    <row r="55" spans="2:6">
      <c r="B55" s="28" t="s">
        <v>66</v>
      </c>
      <c r="C55" s="685" t="s">
        <v>666</v>
      </c>
      <c r="D55" s="685"/>
      <c r="E55" s="685"/>
      <c r="F55" s="685"/>
    </row>
    <row r="56" spans="2:6">
      <c r="B56" s="28" t="s">
        <v>67</v>
      </c>
      <c r="C56" s="685" t="s">
        <v>667</v>
      </c>
      <c r="D56" s="685"/>
      <c r="E56" s="685"/>
      <c r="F56" s="685"/>
    </row>
  </sheetData>
  <mergeCells count="9">
    <mergeCell ref="C54:F54"/>
    <mergeCell ref="C55:F55"/>
    <mergeCell ref="C56:F56"/>
    <mergeCell ref="A1:C1"/>
    <mergeCell ref="A2:C2"/>
    <mergeCell ref="A3:C3"/>
    <mergeCell ref="A4:C4"/>
    <mergeCell ref="C48:D48"/>
    <mergeCell ref="E48:F48"/>
  </mergeCells>
  <pageMargins left="0.70866141732283472" right="0.70866141732283472" top="0.74803149606299213" bottom="0.74803149606299213" header="0.31496062992125984" footer="0.31496062992125984"/>
  <pageSetup paperSize="9" scale="74"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19"/>
  <sheetViews>
    <sheetView topLeftCell="A54" zoomScaleNormal="100" workbookViewId="0">
      <selection activeCell="H57" sqref="H57"/>
    </sheetView>
  </sheetViews>
  <sheetFormatPr baseColWidth="10" defaultColWidth="11.7109375" defaultRowHeight="10.199999999999999"/>
  <cols>
    <col min="1" max="1" width="12.85546875" style="236" customWidth="1"/>
    <col min="2" max="2" width="75.28515625" style="217" customWidth="1"/>
    <col min="3" max="3" width="19.85546875" style="217" customWidth="1"/>
    <col min="4" max="4" width="21.85546875" style="217" customWidth="1"/>
    <col min="5" max="5" width="23.140625" style="217" customWidth="1"/>
    <col min="6" max="6" width="19.85546875" style="217" customWidth="1"/>
    <col min="7" max="7" width="26.42578125" style="217" customWidth="1"/>
    <col min="8" max="8" width="12.28515625" style="217" customWidth="1"/>
    <col min="9" max="10" width="26.140625" style="217" customWidth="1"/>
    <col min="11" max="11" width="11.7109375" style="217" customWidth="1"/>
    <col min="12" max="16384" width="11.7109375" style="217"/>
  </cols>
  <sheetData>
    <row r="1" spans="1:10" ht="18.899999999999999" customHeight="1">
      <c r="A1" s="705" t="str">
        <f>'[2]Notas a los Edos Financieros'!A1</f>
        <v>JUNTA DE AGUA POTABLE DRENAJE ALCANTARILLADO Y SANEAMIENTO DEL MUNICIPIO DE IRAPUATO GTO</v>
      </c>
      <c r="B1" s="705"/>
      <c r="C1" s="705"/>
      <c r="D1" s="705"/>
      <c r="E1" s="705"/>
      <c r="F1" s="705"/>
      <c r="G1" s="231" t="s">
        <v>233</v>
      </c>
      <c r="H1" s="232">
        <v>2022</v>
      </c>
    </row>
    <row r="2" spans="1:10" ht="18.899999999999999" customHeight="1">
      <c r="A2" s="711" t="str">
        <f>'[3]Notas a los Edos Financieros'!A2</f>
        <v>Notas de Desglose Estado de Situación Financiera</v>
      </c>
      <c r="B2" s="712"/>
      <c r="C2" s="712"/>
      <c r="D2" s="712"/>
      <c r="E2" s="712"/>
      <c r="F2" s="712"/>
      <c r="G2" s="231" t="s">
        <v>235</v>
      </c>
      <c r="H2" s="232" t="str">
        <f>'[3]Notas a los Edos Financieros'!E2</f>
        <v>Trimestral</v>
      </c>
    </row>
    <row r="3" spans="1:10" ht="18.899999999999999" customHeight="1">
      <c r="A3" s="711" t="s">
        <v>237</v>
      </c>
      <c r="B3" s="712"/>
      <c r="C3" s="712"/>
      <c r="D3" s="712"/>
      <c r="E3" s="712"/>
      <c r="F3" s="712"/>
      <c r="G3" s="231" t="s">
        <v>238</v>
      </c>
      <c r="H3" s="232">
        <v>4</v>
      </c>
    </row>
    <row r="4" spans="1:10">
      <c r="A4" s="233" t="s">
        <v>298</v>
      </c>
      <c r="B4" s="234"/>
      <c r="C4" s="234"/>
      <c r="D4" s="234"/>
      <c r="E4" s="234"/>
      <c r="F4" s="234"/>
      <c r="G4" s="234"/>
      <c r="H4" s="234"/>
    </row>
    <row r="5" spans="1:10">
      <c r="A5" s="291" t="s">
        <v>300</v>
      </c>
      <c r="B5" s="292" t="s">
        <v>128</v>
      </c>
      <c r="C5" s="291" t="s">
        <v>596</v>
      </c>
      <c r="D5" s="291" t="s">
        <v>668</v>
      </c>
      <c r="E5" s="291" t="s">
        <v>669</v>
      </c>
      <c r="F5" s="291" t="s">
        <v>595</v>
      </c>
      <c r="G5" s="292"/>
      <c r="H5" s="292"/>
    </row>
    <row r="6" spans="1:10">
      <c r="A6" s="293">
        <v>7000</v>
      </c>
      <c r="B6" s="294" t="s">
        <v>670</v>
      </c>
      <c r="C6" s="295"/>
      <c r="D6" s="296"/>
      <c r="E6" s="296"/>
      <c r="F6" s="295"/>
      <c r="G6" s="297"/>
      <c r="H6" s="297"/>
      <c r="I6" s="297"/>
      <c r="J6" s="297"/>
    </row>
    <row r="7" spans="1:10">
      <c r="A7" s="293"/>
      <c r="B7" s="298"/>
      <c r="C7" s="295"/>
      <c r="D7" s="296"/>
      <c r="E7" s="296"/>
      <c r="F7" s="295"/>
      <c r="G7" s="297"/>
      <c r="H7" s="297"/>
      <c r="I7" s="297"/>
      <c r="J7" s="297"/>
    </row>
    <row r="8" spans="1:10" hidden="1">
      <c r="A8" s="293">
        <v>764</v>
      </c>
      <c r="B8" s="299" t="s">
        <v>671</v>
      </c>
      <c r="C8" s="295"/>
      <c r="D8" s="296"/>
      <c r="E8" s="296"/>
      <c r="F8" s="295"/>
      <c r="G8" s="297"/>
      <c r="H8" s="297"/>
      <c r="I8" s="297"/>
      <c r="J8" s="297"/>
    </row>
    <row r="9" spans="1:10" ht="9.6" hidden="1" customHeight="1">
      <c r="A9" s="300"/>
      <c r="B9" s="301"/>
      <c r="C9" s="302"/>
      <c r="D9" s="303"/>
      <c r="E9" s="302"/>
      <c r="F9" s="302"/>
      <c r="G9" s="297"/>
      <c r="H9" s="297"/>
      <c r="I9" s="297"/>
      <c r="J9" s="297"/>
    </row>
    <row r="10" spans="1:10">
      <c r="A10" s="301"/>
      <c r="B10" s="301"/>
      <c r="C10" s="302"/>
      <c r="D10" s="296"/>
      <c r="E10" s="296"/>
      <c r="F10" s="302"/>
      <c r="G10" s="297"/>
      <c r="H10" s="297"/>
      <c r="I10" s="297"/>
      <c r="J10" s="297"/>
    </row>
    <row r="11" spans="1:10">
      <c r="A11" s="293">
        <v>770</v>
      </c>
      <c r="B11" s="304" t="s">
        <v>672</v>
      </c>
      <c r="C11" s="295"/>
      <c r="D11" s="296"/>
      <c r="E11" s="296"/>
      <c r="F11" s="295"/>
      <c r="G11" s="297"/>
      <c r="H11" s="297"/>
      <c r="I11" s="297"/>
      <c r="J11" s="297"/>
    </row>
    <row r="12" spans="1:10">
      <c r="A12" s="305">
        <v>771</v>
      </c>
      <c r="B12" s="306" t="s">
        <v>673</v>
      </c>
      <c r="C12" s="307">
        <v>-1493168</v>
      </c>
      <c r="D12" s="307">
        <v>-35921</v>
      </c>
      <c r="E12" s="307">
        <v>0</v>
      </c>
      <c r="F12" s="307">
        <v>-1457247</v>
      </c>
    </row>
    <row r="13" spans="1:10">
      <c r="A13" s="305">
        <v>772</v>
      </c>
      <c r="B13" s="308" t="s">
        <v>674</v>
      </c>
      <c r="C13" s="307">
        <v>1493168</v>
      </c>
      <c r="D13" s="307">
        <v>0</v>
      </c>
      <c r="E13" s="307">
        <v>-35921</v>
      </c>
      <c r="F13" s="307">
        <v>1457247</v>
      </c>
    </row>
    <row r="14" spans="1:10">
      <c r="A14" s="309">
        <v>773</v>
      </c>
      <c r="B14" s="310" t="s">
        <v>675</v>
      </c>
      <c r="C14" s="307">
        <v>-16750173</v>
      </c>
      <c r="D14" s="307">
        <v>747742</v>
      </c>
      <c r="E14" s="307">
        <v>0</v>
      </c>
      <c r="F14" s="307">
        <v>-17497915</v>
      </c>
    </row>
    <row r="15" spans="1:10">
      <c r="A15" s="309">
        <v>774</v>
      </c>
      <c r="B15" s="308" t="s">
        <v>676</v>
      </c>
      <c r="C15" s="307">
        <v>16750173</v>
      </c>
      <c r="D15" s="307">
        <v>0</v>
      </c>
      <c r="E15" s="307">
        <v>747742</v>
      </c>
      <c r="F15" s="307">
        <v>17497915</v>
      </c>
    </row>
    <row r="16" spans="1:10">
      <c r="A16" s="309">
        <v>775</v>
      </c>
      <c r="B16" s="310" t="s">
        <v>677</v>
      </c>
      <c r="C16" s="307">
        <v>-8855762</v>
      </c>
      <c r="D16" s="307">
        <v>232051</v>
      </c>
      <c r="E16" s="307">
        <v>0</v>
      </c>
      <c r="F16" s="307">
        <v>-9087813</v>
      </c>
    </row>
    <row r="17" spans="1:6">
      <c r="A17" s="309">
        <v>776</v>
      </c>
      <c r="B17" s="308" t="s">
        <v>678</v>
      </c>
      <c r="C17" s="307">
        <v>8855762</v>
      </c>
      <c r="D17" s="307">
        <v>0</v>
      </c>
      <c r="E17" s="307">
        <v>232051</v>
      </c>
      <c r="F17" s="307">
        <v>9087813</v>
      </c>
    </row>
    <row r="18" spans="1:6">
      <c r="A18" s="311">
        <v>777</v>
      </c>
      <c r="B18" s="310" t="s">
        <v>679</v>
      </c>
      <c r="C18" s="307">
        <v>-408274</v>
      </c>
      <c r="D18" s="307">
        <v>-5016</v>
      </c>
      <c r="E18" s="307">
        <v>0</v>
      </c>
      <c r="F18" s="307">
        <v>-403258</v>
      </c>
    </row>
    <row r="19" spans="1:6">
      <c r="A19" s="311" t="s">
        <v>680</v>
      </c>
      <c r="B19" s="310" t="s">
        <v>679</v>
      </c>
      <c r="C19" s="307">
        <v>-408274</v>
      </c>
      <c r="D19" s="307">
        <v>-5016</v>
      </c>
      <c r="E19" s="307">
        <v>0</v>
      </c>
      <c r="F19" s="307">
        <v>-403258</v>
      </c>
    </row>
    <row r="20" spans="1:6">
      <c r="A20" s="312" t="s">
        <v>681</v>
      </c>
      <c r="B20" s="313" t="s">
        <v>682</v>
      </c>
      <c r="C20" s="307">
        <v>-765423</v>
      </c>
      <c r="D20" s="307">
        <v>-7809</v>
      </c>
      <c r="E20" s="307">
        <v>0</v>
      </c>
      <c r="F20" s="307">
        <v>-757614</v>
      </c>
    </row>
    <row r="21" spans="1:6">
      <c r="A21" s="312">
        <v>7792</v>
      </c>
      <c r="B21" s="308" t="s">
        <v>682</v>
      </c>
      <c r="C21" s="307">
        <v>765423</v>
      </c>
      <c r="D21" s="307">
        <v>0</v>
      </c>
      <c r="E21" s="307">
        <v>-7809</v>
      </c>
      <c r="F21" s="307">
        <v>757614</v>
      </c>
    </row>
    <row r="22" spans="1:6">
      <c r="A22" s="312" t="s">
        <v>683</v>
      </c>
      <c r="B22" s="313" t="s">
        <v>684</v>
      </c>
      <c r="C22" s="307">
        <v>-1491703</v>
      </c>
      <c r="D22" s="307">
        <v>-12475</v>
      </c>
      <c r="E22" s="307">
        <v>0</v>
      </c>
      <c r="F22" s="307">
        <v>-1479228</v>
      </c>
    </row>
    <row r="23" spans="1:6">
      <c r="A23" s="312" t="s">
        <v>685</v>
      </c>
      <c r="B23" s="313" t="s">
        <v>684</v>
      </c>
      <c r="C23" s="307">
        <v>1491703</v>
      </c>
      <c r="D23" s="307">
        <v>0</v>
      </c>
      <c r="E23" s="307">
        <v>-12475</v>
      </c>
      <c r="F23" s="307">
        <v>1479228</v>
      </c>
    </row>
    <row r="24" spans="1:6">
      <c r="A24" s="312" t="s">
        <v>686</v>
      </c>
      <c r="B24" s="313" t="s">
        <v>687</v>
      </c>
      <c r="C24" s="307">
        <v>-6244829</v>
      </c>
      <c r="D24" s="307">
        <v>-51033</v>
      </c>
      <c r="E24" s="307">
        <v>0</v>
      </c>
      <c r="F24" s="307">
        <v>-6193796</v>
      </c>
    </row>
    <row r="25" spans="1:6">
      <c r="A25" s="312" t="s">
        <v>688</v>
      </c>
      <c r="B25" s="313" t="s">
        <v>687</v>
      </c>
      <c r="C25" s="307">
        <v>6244829</v>
      </c>
      <c r="D25" s="307">
        <v>0</v>
      </c>
      <c r="E25" s="307">
        <v>-51033</v>
      </c>
      <c r="F25" s="307">
        <v>6193796</v>
      </c>
    </row>
    <row r="26" spans="1:6">
      <c r="A26" s="312" t="s">
        <v>689</v>
      </c>
      <c r="B26" s="313" t="s">
        <v>690</v>
      </c>
      <c r="C26" s="307">
        <v>-2064686</v>
      </c>
      <c r="D26" s="307">
        <v>-31535</v>
      </c>
      <c r="E26" s="307">
        <v>0</v>
      </c>
      <c r="F26" s="307">
        <v>-2033151</v>
      </c>
    </row>
    <row r="27" spans="1:6">
      <c r="A27" s="312" t="s">
        <v>691</v>
      </c>
      <c r="B27" s="313" t="s">
        <v>690</v>
      </c>
      <c r="C27" s="307">
        <v>2064686</v>
      </c>
      <c r="D27" s="307">
        <v>0</v>
      </c>
      <c r="E27" s="307">
        <v>-31535</v>
      </c>
      <c r="F27" s="307">
        <v>2033151</v>
      </c>
    </row>
    <row r="28" spans="1:6">
      <c r="A28" s="312" t="s">
        <v>692</v>
      </c>
      <c r="B28" s="313" t="s">
        <v>693</v>
      </c>
      <c r="C28" s="307">
        <v>-1820258</v>
      </c>
      <c r="D28" s="307">
        <v>-26028</v>
      </c>
      <c r="E28" s="307">
        <v>0</v>
      </c>
      <c r="F28" s="307">
        <v>-1794230</v>
      </c>
    </row>
    <row r="29" spans="1:6">
      <c r="A29" s="312">
        <v>782</v>
      </c>
      <c r="B29" s="313" t="s">
        <v>693</v>
      </c>
      <c r="C29" s="307">
        <v>1820258</v>
      </c>
      <c r="D29" s="307">
        <v>0</v>
      </c>
      <c r="E29" s="307">
        <v>-26028</v>
      </c>
      <c r="F29" s="307">
        <v>1794230</v>
      </c>
    </row>
    <row r="30" spans="1:6">
      <c r="A30" s="312">
        <v>783</v>
      </c>
      <c r="B30" s="313" t="s">
        <v>694</v>
      </c>
      <c r="C30" s="307">
        <v>-2394660</v>
      </c>
      <c r="D30" s="307">
        <v>-42330</v>
      </c>
      <c r="E30" s="307">
        <v>0</v>
      </c>
      <c r="F30" s="307">
        <v>-2352330</v>
      </c>
    </row>
    <row r="31" spans="1:6">
      <c r="A31" s="312" t="s">
        <v>695</v>
      </c>
      <c r="B31" s="313" t="s">
        <v>694</v>
      </c>
      <c r="C31" s="307">
        <v>2394660</v>
      </c>
      <c r="D31" s="307">
        <v>0</v>
      </c>
      <c r="E31" s="307">
        <v>-42330</v>
      </c>
      <c r="F31" s="307">
        <v>2352330</v>
      </c>
    </row>
    <row r="32" spans="1:6">
      <c r="A32" s="312">
        <v>785</v>
      </c>
      <c r="B32" s="313" t="s">
        <v>696</v>
      </c>
      <c r="C32" s="307">
        <v>-3911790</v>
      </c>
      <c r="D32" s="307">
        <v>-87106</v>
      </c>
      <c r="E32" s="307">
        <v>0</v>
      </c>
      <c r="F32" s="307">
        <v>-3824684</v>
      </c>
    </row>
    <row r="33" spans="1:6">
      <c r="A33" s="312" t="s">
        <v>697</v>
      </c>
      <c r="B33" s="313" t="s">
        <v>696</v>
      </c>
      <c r="C33" s="307">
        <v>3911790</v>
      </c>
      <c r="D33" s="307">
        <v>0</v>
      </c>
      <c r="E33" s="307">
        <v>-87106</v>
      </c>
      <c r="F33" s="307">
        <v>3824684</v>
      </c>
    </row>
    <row r="34" spans="1:6">
      <c r="A34" s="312">
        <v>787</v>
      </c>
      <c r="B34" s="300" t="s">
        <v>698</v>
      </c>
      <c r="C34" s="307">
        <v>-6948711</v>
      </c>
      <c r="D34" s="307">
        <v>-182514</v>
      </c>
      <c r="E34" s="307">
        <v>0</v>
      </c>
      <c r="F34" s="307">
        <v>-6766197</v>
      </c>
    </row>
    <row r="35" spans="1:6">
      <c r="A35" s="312">
        <v>788</v>
      </c>
      <c r="B35" s="300" t="s">
        <v>698</v>
      </c>
      <c r="C35" s="307">
        <v>6948711</v>
      </c>
      <c r="D35" s="307">
        <v>0</v>
      </c>
      <c r="E35" s="307">
        <v>-182514</v>
      </c>
      <c r="F35" s="307">
        <v>6766197</v>
      </c>
    </row>
    <row r="36" spans="1:6">
      <c r="A36" s="312">
        <v>791</v>
      </c>
      <c r="B36" s="300" t="s">
        <v>699</v>
      </c>
      <c r="C36" s="307">
        <v>-13546734</v>
      </c>
      <c r="D36" s="307">
        <v>-579751</v>
      </c>
      <c r="E36" s="307">
        <v>0</v>
      </c>
      <c r="F36" s="307">
        <v>-12966983</v>
      </c>
    </row>
    <row r="37" spans="1:6">
      <c r="A37" s="312">
        <v>792</v>
      </c>
      <c r="B37" s="300" t="s">
        <v>699</v>
      </c>
      <c r="C37" s="307">
        <v>13546734</v>
      </c>
      <c r="D37" s="307">
        <v>0</v>
      </c>
      <c r="E37" s="307">
        <v>-579751</v>
      </c>
      <c r="F37" s="307">
        <v>12966983</v>
      </c>
    </row>
    <row r="38" spans="1:6">
      <c r="A38" s="314">
        <v>793</v>
      </c>
      <c r="B38" s="315" t="s">
        <v>700</v>
      </c>
      <c r="C38" s="307">
        <v>-34353479</v>
      </c>
      <c r="D38" s="307">
        <v>701173</v>
      </c>
      <c r="E38" s="307">
        <v>0</v>
      </c>
      <c r="F38" s="307">
        <v>-35054652</v>
      </c>
    </row>
    <row r="39" spans="1:6">
      <c r="A39" s="314">
        <v>794</v>
      </c>
      <c r="B39" s="315" t="s">
        <v>700</v>
      </c>
      <c r="C39" s="307">
        <v>34353479</v>
      </c>
      <c r="D39" s="307">
        <v>0</v>
      </c>
      <c r="E39" s="307">
        <v>701173</v>
      </c>
      <c r="F39" s="307">
        <v>35054652</v>
      </c>
    </row>
    <row r="40" spans="1:6">
      <c r="A40" s="316"/>
      <c r="B40" s="317"/>
      <c r="C40" s="318"/>
      <c r="D40" s="318"/>
      <c r="E40" s="318"/>
      <c r="F40" s="318"/>
    </row>
    <row r="42" spans="1:6">
      <c r="A42" s="217"/>
      <c r="B42" s="214" t="s">
        <v>56</v>
      </c>
      <c r="C42" s="319"/>
      <c r="D42" s="215"/>
      <c r="E42" s="320"/>
      <c r="F42" s="321"/>
    </row>
    <row r="43" spans="1:6">
      <c r="A43" s="217"/>
      <c r="B43" s="319"/>
      <c r="C43" s="214"/>
      <c r="D43" s="215"/>
      <c r="E43" s="320"/>
      <c r="F43" s="321"/>
    </row>
    <row r="44" spans="1:6">
      <c r="A44" s="217"/>
      <c r="B44" s="319"/>
      <c r="C44" s="184"/>
      <c r="D44" s="184"/>
      <c r="E44" s="320"/>
      <c r="F44" s="321"/>
    </row>
    <row r="45" spans="1:6">
      <c r="A45" s="217"/>
      <c r="B45" s="180" t="s">
        <v>57</v>
      </c>
      <c r="C45" s="180" t="s">
        <v>57</v>
      </c>
      <c r="D45" s="319"/>
      <c r="E45" s="320"/>
      <c r="F45" s="321"/>
    </row>
    <row r="46" spans="1:6">
      <c r="A46" s="217"/>
      <c r="B46" s="184"/>
      <c r="C46" s="184"/>
      <c r="D46" s="319"/>
      <c r="E46" s="320"/>
      <c r="F46" s="321"/>
    </row>
    <row r="47" spans="1:6" ht="12.75" customHeight="1">
      <c r="A47" s="217"/>
      <c r="B47" s="180" t="s">
        <v>58</v>
      </c>
      <c r="C47" s="179" t="s">
        <v>179</v>
      </c>
      <c r="D47" s="319"/>
      <c r="E47" s="320"/>
      <c r="F47" s="321"/>
    </row>
    <row r="48" spans="1:6" ht="11.25" customHeight="1">
      <c r="A48" s="217"/>
      <c r="B48" s="28" t="s">
        <v>60</v>
      </c>
      <c r="C48" s="697" t="s">
        <v>61</v>
      </c>
      <c r="D48" s="697"/>
      <c r="E48" s="320"/>
      <c r="F48" s="321"/>
    </row>
    <row r="49" spans="1:10" ht="11.25" customHeight="1">
      <c r="A49" s="217"/>
      <c r="B49" s="28" t="s">
        <v>62</v>
      </c>
      <c r="C49" s="230" t="s">
        <v>63</v>
      </c>
      <c r="D49" s="319"/>
      <c r="E49" s="320"/>
      <c r="F49" s="321"/>
    </row>
    <row r="50" spans="1:10">
      <c r="A50" s="217"/>
      <c r="B50" s="184"/>
      <c r="E50" s="320"/>
      <c r="F50" s="321"/>
    </row>
    <row r="51" spans="1:10">
      <c r="A51" s="217"/>
      <c r="B51" s="218"/>
      <c r="E51" s="320"/>
      <c r="F51" s="321"/>
    </row>
    <row r="52" spans="1:10">
      <c r="A52" s="217"/>
      <c r="B52" s="184" t="s">
        <v>64</v>
      </c>
      <c r="C52" s="184"/>
      <c r="D52" s="184"/>
      <c r="E52" s="320"/>
      <c r="F52" s="321"/>
    </row>
    <row r="53" spans="1:10">
      <c r="A53" s="217"/>
      <c r="B53" s="184"/>
      <c r="C53" s="184"/>
      <c r="D53" s="184"/>
      <c r="E53" s="320"/>
      <c r="F53" s="321"/>
    </row>
    <row r="54" spans="1:10" ht="12.75" customHeight="1">
      <c r="A54" s="217"/>
      <c r="B54" s="184" t="s">
        <v>65</v>
      </c>
      <c r="C54" s="710"/>
      <c r="D54" s="710"/>
      <c r="E54" s="320"/>
      <c r="F54" s="321"/>
    </row>
    <row r="55" spans="1:10" ht="11.25" customHeight="1">
      <c r="A55" s="217"/>
      <c r="B55" s="184" t="s">
        <v>66</v>
      </c>
      <c r="C55" s="710"/>
      <c r="D55" s="710"/>
      <c r="E55" s="320"/>
      <c r="F55" s="321"/>
    </row>
    <row r="56" spans="1:10" ht="10.5" customHeight="1">
      <c r="A56" s="217"/>
      <c r="B56" s="184" t="s">
        <v>67</v>
      </c>
      <c r="C56" s="710"/>
      <c r="D56" s="710"/>
      <c r="E56" s="320"/>
      <c r="F56" s="321"/>
    </row>
    <row r="57" spans="1:10">
      <c r="A57" s="217"/>
      <c r="B57" s="322"/>
      <c r="C57" s="323"/>
      <c r="D57" s="320"/>
      <c r="E57" s="320"/>
      <c r="F57" s="321"/>
    </row>
    <row r="61" spans="1:10" hidden="1">
      <c r="A61" s="324" t="s">
        <v>300</v>
      </c>
      <c r="B61" s="235" t="s">
        <v>128</v>
      </c>
      <c r="C61" s="235" t="s">
        <v>596</v>
      </c>
      <c r="D61" s="235" t="s">
        <v>668</v>
      </c>
      <c r="E61" s="235" t="s">
        <v>669</v>
      </c>
      <c r="F61" s="235" t="s">
        <v>595</v>
      </c>
      <c r="G61" s="235" t="s">
        <v>701</v>
      </c>
      <c r="H61" s="235" t="s">
        <v>702</v>
      </c>
      <c r="I61" s="235" t="s">
        <v>703</v>
      </c>
      <c r="J61" s="235" t="s">
        <v>704</v>
      </c>
    </row>
    <row r="62" spans="1:10" s="326" customFormat="1" hidden="1">
      <c r="A62" s="325">
        <v>7000</v>
      </c>
      <c r="B62" s="326" t="s">
        <v>670</v>
      </c>
    </row>
    <row r="63" spans="1:10" hidden="1">
      <c r="A63" s="236">
        <v>7110</v>
      </c>
      <c r="B63" s="217" t="s">
        <v>701</v>
      </c>
      <c r="C63" s="238">
        <v>0</v>
      </c>
      <c r="D63" s="238">
        <v>0</v>
      </c>
      <c r="E63" s="238">
        <v>0</v>
      </c>
      <c r="F63" s="238">
        <v>0</v>
      </c>
    </row>
    <row r="64" spans="1:10" hidden="1">
      <c r="A64" s="236">
        <v>7120</v>
      </c>
      <c r="B64" s="217" t="s">
        <v>705</v>
      </c>
      <c r="C64" s="238">
        <v>0</v>
      </c>
      <c r="D64" s="238">
        <v>0</v>
      </c>
      <c r="E64" s="238">
        <v>0</v>
      </c>
      <c r="F64" s="238">
        <v>0</v>
      </c>
    </row>
    <row r="65" spans="1:6" hidden="1">
      <c r="A65" s="236">
        <v>7130</v>
      </c>
      <c r="B65" s="217" t="s">
        <v>706</v>
      </c>
      <c r="C65" s="238">
        <v>0</v>
      </c>
      <c r="D65" s="238">
        <v>0</v>
      </c>
      <c r="E65" s="238">
        <v>0</v>
      </c>
      <c r="F65" s="238">
        <v>0</v>
      </c>
    </row>
    <row r="66" spans="1:6" hidden="1">
      <c r="A66" s="236">
        <v>7140</v>
      </c>
      <c r="B66" s="217" t="s">
        <v>707</v>
      </c>
      <c r="C66" s="238">
        <v>0</v>
      </c>
      <c r="D66" s="238">
        <v>0</v>
      </c>
      <c r="E66" s="238">
        <v>0</v>
      </c>
      <c r="F66" s="238">
        <v>0</v>
      </c>
    </row>
    <row r="67" spans="1:6" hidden="1">
      <c r="A67" s="236">
        <v>7150</v>
      </c>
      <c r="B67" s="217" t="s">
        <v>708</v>
      </c>
      <c r="C67" s="238">
        <v>0</v>
      </c>
      <c r="D67" s="238">
        <v>0</v>
      </c>
      <c r="E67" s="238">
        <v>0</v>
      </c>
      <c r="F67" s="238">
        <v>0</v>
      </c>
    </row>
    <row r="68" spans="1:6" hidden="1">
      <c r="A68" s="236">
        <v>7160</v>
      </c>
      <c r="B68" s="217" t="s">
        <v>709</v>
      </c>
      <c r="C68" s="238">
        <v>0</v>
      </c>
      <c r="D68" s="238">
        <v>0</v>
      </c>
      <c r="E68" s="238">
        <v>0</v>
      </c>
      <c r="F68" s="238">
        <v>0</v>
      </c>
    </row>
    <row r="69" spans="1:6" hidden="1">
      <c r="A69" s="236">
        <v>7210</v>
      </c>
      <c r="B69" s="217" t="s">
        <v>710</v>
      </c>
      <c r="C69" s="238">
        <v>0</v>
      </c>
      <c r="D69" s="238">
        <v>0</v>
      </c>
      <c r="E69" s="238">
        <v>0</v>
      </c>
      <c r="F69" s="238">
        <v>0</v>
      </c>
    </row>
    <row r="70" spans="1:6" hidden="1">
      <c r="A70" s="236">
        <v>7220</v>
      </c>
      <c r="B70" s="217" t="s">
        <v>711</v>
      </c>
      <c r="C70" s="238">
        <v>0</v>
      </c>
      <c r="D70" s="238">
        <v>0</v>
      </c>
      <c r="E70" s="238">
        <v>0</v>
      </c>
      <c r="F70" s="238">
        <v>0</v>
      </c>
    </row>
    <row r="71" spans="1:6" hidden="1">
      <c r="A71" s="236">
        <v>7230</v>
      </c>
      <c r="B71" s="217" t="s">
        <v>712</v>
      </c>
      <c r="C71" s="238">
        <v>0</v>
      </c>
      <c r="D71" s="238">
        <v>0</v>
      </c>
      <c r="E71" s="238">
        <v>0</v>
      </c>
      <c r="F71" s="238">
        <v>0</v>
      </c>
    </row>
    <row r="72" spans="1:6" hidden="1">
      <c r="A72" s="236">
        <v>7240</v>
      </c>
      <c r="B72" s="217" t="s">
        <v>713</v>
      </c>
      <c r="C72" s="238">
        <v>0</v>
      </c>
      <c r="D72" s="238">
        <v>0</v>
      </c>
      <c r="E72" s="238">
        <v>0</v>
      </c>
      <c r="F72" s="238">
        <v>0</v>
      </c>
    </row>
    <row r="73" spans="1:6" hidden="1">
      <c r="A73" s="236">
        <v>7250</v>
      </c>
      <c r="B73" s="217" t="s">
        <v>714</v>
      </c>
      <c r="C73" s="238">
        <v>0</v>
      </c>
      <c r="D73" s="238">
        <v>0</v>
      </c>
      <c r="E73" s="238">
        <v>0</v>
      </c>
      <c r="F73" s="238">
        <v>0</v>
      </c>
    </row>
    <row r="74" spans="1:6" hidden="1">
      <c r="A74" s="236">
        <v>7260</v>
      </c>
      <c r="B74" s="217" t="s">
        <v>715</v>
      </c>
      <c r="C74" s="238">
        <v>0</v>
      </c>
      <c r="D74" s="238">
        <v>0</v>
      </c>
      <c r="E74" s="238">
        <v>0</v>
      </c>
      <c r="F74" s="238">
        <v>0</v>
      </c>
    </row>
    <row r="75" spans="1:6" hidden="1">
      <c r="A75" s="236">
        <v>7310</v>
      </c>
      <c r="B75" s="217" t="s">
        <v>716</v>
      </c>
      <c r="C75" s="238">
        <v>0</v>
      </c>
      <c r="D75" s="238">
        <v>0</v>
      </c>
      <c r="E75" s="238">
        <v>0</v>
      </c>
      <c r="F75" s="238">
        <v>0</v>
      </c>
    </row>
    <row r="76" spans="1:6" hidden="1">
      <c r="A76" s="236">
        <v>7320</v>
      </c>
      <c r="B76" s="217" t="s">
        <v>717</v>
      </c>
      <c r="C76" s="238">
        <v>0</v>
      </c>
      <c r="D76" s="238">
        <v>0</v>
      </c>
      <c r="E76" s="238">
        <v>0</v>
      </c>
      <c r="F76" s="238">
        <v>0</v>
      </c>
    </row>
    <row r="77" spans="1:6" hidden="1">
      <c r="A77" s="236">
        <v>7330</v>
      </c>
      <c r="B77" s="217" t="s">
        <v>718</v>
      </c>
      <c r="C77" s="238">
        <v>0</v>
      </c>
      <c r="D77" s="238">
        <v>0</v>
      </c>
      <c r="E77" s="238">
        <v>0</v>
      </c>
      <c r="F77" s="238">
        <v>0</v>
      </c>
    </row>
    <row r="78" spans="1:6" hidden="1">
      <c r="A78" s="236">
        <v>7340</v>
      </c>
      <c r="B78" s="217" t="s">
        <v>719</v>
      </c>
      <c r="C78" s="238">
        <v>0</v>
      </c>
      <c r="D78" s="238">
        <v>0</v>
      </c>
      <c r="E78" s="238">
        <v>0</v>
      </c>
      <c r="F78" s="238">
        <v>0</v>
      </c>
    </row>
    <row r="79" spans="1:6" hidden="1">
      <c r="A79" s="236">
        <v>7350</v>
      </c>
      <c r="B79" s="217" t="s">
        <v>720</v>
      </c>
      <c r="C79" s="238">
        <v>0</v>
      </c>
      <c r="D79" s="238">
        <v>0</v>
      </c>
      <c r="E79" s="238">
        <v>0</v>
      </c>
      <c r="F79" s="238">
        <v>0</v>
      </c>
    </row>
    <row r="80" spans="1:6" hidden="1">
      <c r="A80" s="236">
        <v>7360</v>
      </c>
      <c r="B80" s="217" t="s">
        <v>721</v>
      </c>
      <c r="C80" s="238">
        <v>0</v>
      </c>
      <c r="D80" s="238">
        <v>0</v>
      </c>
      <c r="E80" s="238">
        <v>0</v>
      </c>
      <c r="F80" s="238">
        <v>0</v>
      </c>
    </row>
    <row r="81" spans="1:9" hidden="1">
      <c r="A81" s="236">
        <v>7410</v>
      </c>
      <c r="B81" s="217" t="s">
        <v>722</v>
      </c>
      <c r="C81" s="238">
        <v>0</v>
      </c>
      <c r="D81" s="238">
        <v>0</v>
      </c>
      <c r="E81" s="238">
        <v>0</v>
      </c>
      <c r="F81" s="238">
        <v>0</v>
      </c>
    </row>
    <row r="82" spans="1:9" hidden="1">
      <c r="A82" s="236">
        <v>7420</v>
      </c>
      <c r="B82" s="217" t="s">
        <v>723</v>
      </c>
      <c r="C82" s="238">
        <v>0</v>
      </c>
      <c r="D82" s="238">
        <v>0</v>
      </c>
      <c r="E82" s="238">
        <v>0</v>
      </c>
      <c r="F82" s="238">
        <v>0</v>
      </c>
    </row>
    <row r="83" spans="1:9" hidden="1">
      <c r="A83" s="236">
        <v>7510</v>
      </c>
      <c r="B83" s="217" t="s">
        <v>724</v>
      </c>
      <c r="C83" s="238">
        <v>0</v>
      </c>
      <c r="D83" s="238">
        <v>0</v>
      </c>
      <c r="E83" s="238">
        <v>0</v>
      </c>
      <c r="F83" s="238">
        <v>0</v>
      </c>
    </row>
    <row r="84" spans="1:9" hidden="1">
      <c r="A84" s="236">
        <v>7520</v>
      </c>
      <c r="B84" s="217" t="s">
        <v>725</v>
      </c>
      <c r="C84" s="238">
        <v>0</v>
      </c>
      <c r="D84" s="238">
        <v>0</v>
      </c>
      <c r="E84" s="238">
        <v>0</v>
      </c>
      <c r="F84" s="238">
        <v>0</v>
      </c>
    </row>
    <row r="85" spans="1:9" hidden="1">
      <c r="A85" s="236">
        <v>7610</v>
      </c>
      <c r="B85" s="217" t="s">
        <v>726</v>
      </c>
      <c r="C85" s="238">
        <v>0</v>
      </c>
      <c r="D85" s="238">
        <v>0</v>
      </c>
      <c r="E85" s="238">
        <v>0</v>
      </c>
      <c r="F85" s="238">
        <v>0</v>
      </c>
    </row>
    <row r="86" spans="1:9" hidden="1">
      <c r="A86" s="236">
        <v>7620</v>
      </c>
      <c r="B86" s="217" t="s">
        <v>727</v>
      </c>
      <c r="C86" s="238">
        <v>0</v>
      </c>
      <c r="D86" s="238">
        <v>0</v>
      </c>
      <c r="E86" s="238">
        <v>0</v>
      </c>
      <c r="F86" s="238">
        <v>0</v>
      </c>
    </row>
    <row r="87" spans="1:9" hidden="1">
      <c r="A87" s="236">
        <v>7630</v>
      </c>
      <c r="B87" s="217" t="s">
        <v>728</v>
      </c>
      <c r="C87" s="238">
        <v>0</v>
      </c>
      <c r="D87" s="238">
        <v>0</v>
      </c>
      <c r="E87" s="238">
        <v>0</v>
      </c>
      <c r="F87" s="238">
        <v>0</v>
      </c>
    </row>
    <row r="88" spans="1:9" hidden="1">
      <c r="A88" s="236">
        <v>7640</v>
      </c>
      <c r="B88" s="217" t="s">
        <v>729</v>
      </c>
      <c r="C88" s="238">
        <v>0</v>
      </c>
      <c r="D88" s="238">
        <v>0</v>
      </c>
      <c r="E88" s="238">
        <v>0</v>
      </c>
      <c r="F88" s="238">
        <v>0</v>
      </c>
    </row>
    <row r="89" spans="1:9" s="326" customFormat="1">
      <c r="A89" s="293">
        <v>8000</v>
      </c>
      <c r="B89" s="294" t="s">
        <v>730</v>
      </c>
      <c r="C89" s="327" t="s">
        <v>731</v>
      </c>
      <c r="D89" s="328" t="s">
        <v>732</v>
      </c>
      <c r="E89" s="329"/>
    </row>
    <row r="90" spans="1:9" ht="15" customHeight="1">
      <c r="A90" s="330">
        <v>8110</v>
      </c>
      <c r="B90" s="331" t="s">
        <v>733</v>
      </c>
      <c r="C90" s="303">
        <v>543608662.64999998</v>
      </c>
      <c r="D90" s="303">
        <v>543608662.64999998</v>
      </c>
      <c r="E90" s="332"/>
    </row>
    <row r="91" spans="1:9">
      <c r="A91" s="330">
        <v>8120</v>
      </c>
      <c r="B91" s="331" t="s">
        <v>734</v>
      </c>
      <c r="C91" s="307">
        <v>41249100.219999999</v>
      </c>
      <c r="D91" s="307">
        <v>-55454313.259999998</v>
      </c>
      <c r="E91" s="332"/>
    </row>
    <row r="92" spans="1:9">
      <c r="A92" s="330">
        <v>8130</v>
      </c>
      <c r="B92" s="331" t="s">
        <v>735</v>
      </c>
      <c r="C92" s="307">
        <v>578308464.87</v>
      </c>
      <c r="D92" s="307">
        <v>578308464.87</v>
      </c>
      <c r="E92" s="332"/>
    </row>
    <row r="93" spans="1:9">
      <c r="A93" s="330">
        <v>8140</v>
      </c>
      <c r="B93" s="331" t="s">
        <v>736</v>
      </c>
      <c r="C93" s="333">
        <v>0</v>
      </c>
      <c r="D93" s="333">
        <v>0</v>
      </c>
      <c r="E93" s="332"/>
    </row>
    <row r="94" spans="1:9" ht="13.2" customHeight="1">
      <c r="A94" s="330">
        <v>8150</v>
      </c>
      <c r="B94" s="331" t="s">
        <v>737</v>
      </c>
      <c r="C94" s="307">
        <v>1080668027.3</v>
      </c>
      <c r="D94" s="307">
        <v>1196954746.4000001</v>
      </c>
      <c r="E94" s="332"/>
      <c r="I94" s="334"/>
    </row>
    <row r="95" spans="1:9">
      <c r="A95" s="330">
        <v>8210</v>
      </c>
      <c r="B95" s="331" t="s">
        <v>738</v>
      </c>
      <c r="C95" s="333">
        <v>543608662.63999999</v>
      </c>
      <c r="D95" s="333">
        <v>543608662.63999999</v>
      </c>
      <c r="E95" s="335"/>
      <c r="F95" s="336"/>
      <c r="G95" s="238"/>
      <c r="I95" s="238"/>
    </row>
    <row r="96" spans="1:9">
      <c r="A96" s="330">
        <v>8220</v>
      </c>
      <c r="B96" s="331" t="s">
        <v>739</v>
      </c>
      <c r="C96" s="337">
        <v>308054933.94014716</v>
      </c>
      <c r="D96" s="337">
        <v>149039608.59964716</v>
      </c>
      <c r="E96" s="332"/>
      <c r="F96" s="336"/>
      <c r="I96" s="238"/>
    </row>
    <row r="97" spans="1:9">
      <c r="A97" s="330">
        <v>8230</v>
      </c>
      <c r="B97" s="331" t="s">
        <v>740</v>
      </c>
      <c r="C97" s="338">
        <v>-578308464.87264705</v>
      </c>
      <c r="D97" s="338">
        <v>-578308464.87264705</v>
      </c>
      <c r="E97" s="332"/>
      <c r="F97" s="336"/>
      <c r="I97" s="238"/>
    </row>
    <row r="98" spans="1:9">
      <c r="A98" s="330">
        <v>8240</v>
      </c>
      <c r="B98" s="331" t="s">
        <v>741</v>
      </c>
      <c r="C98" s="338">
        <v>276268799.1825</v>
      </c>
      <c r="D98" s="338">
        <v>0</v>
      </c>
      <c r="E98" s="332"/>
      <c r="F98" s="336"/>
      <c r="I98" s="238"/>
    </row>
    <row r="99" spans="1:9">
      <c r="A99" s="330">
        <v>8250</v>
      </c>
      <c r="B99" s="331" t="s">
        <v>742</v>
      </c>
      <c r="C99" s="338">
        <v>0</v>
      </c>
      <c r="D99" s="338">
        <v>220551228.16299999</v>
      </c>
      <c r="E99" s="332"/>
      <c r="F99" s="336"/>
      <c r="I99" s="238"/>
    </row>
    <row r="100" spans="1:9">
      <c r="A100" s="330">
        <v>8260</v>
      </c>
      <c r="B100" s="331" t="s">
        <v>743</v>
      </c>
      <c r="C100" s="338">
        <v>5648900.9600000381</v>
      </c>
      <c r="D100" s="338">
        <v>28972935.800000072</v>
      </c>
      <c r="E100" s="332"/>
      <c r="F100" s="336"/>
      <c r="I100" s="238"/>
    </row>
    <row r="101" spans="1:9">
      <c r="A101" s="330">
        <v>8270</v>
      </c>
      <c r="B101" s="331" t="s">
        <v>744</v>
      </c>
      <c r="C101" s="338">
        <v>576069517.44999993</v>
      </c>
      <c r="D101" s="338">
        <v>723353354.94999993</v>
      </c>
      <c r="E101" s="332"/>
      <c r="F101" s="336"/>
      <c r="I101" s="238"/>
    </row>
    <row r="104" spans="1:9">
      <c r="B104" s="214" t="s">
        <v>56</v>
      </c>
      <c r="C104" s="319"/>
      <c r="D104" s="215"/>
      <c r="E104" s="320"/>
      <c r="F104" s="321"/>
    </row>
    <row r="105" spans="1:9">
      <c r="B105" s="319"/>
      <c r="C105" s="214"/>
      <c r="D105" s="215"/>
      <c r="E105" s="320"/>
      <c r="F105" s="321"/>
    </row>
    <row r="106" spans="1:9">
      <c r="A106" s="217"/>
      <c r="B106" s="319"/>
      <c r="C106" s="184"/>
      <c r="D106" s="184"/>
      <c r="E106" s="320"/>
      <c r="F106" s="321"/>
    </row>
    <row r="107" spans="1:9">
      <c r="A107" s="217"/>
      <c r="B107" s="180" t="s">
        <v>57</v>
      </c>
      <c r="C107" s="180" t="s">
        <v>57</v>
      </c>
      <c r="D107" s="319"/>
      <c r="E107" s="320"/>
      <c r="F107" s="321"/>
    </row>
    <row r="108" spans="1:9">
      <c r="A108" s="217"/>
      <c r="B108" s="184"/>
      <c r="C108" s="184"/>
      <c r="D108" s="319"/>
      <c r="E108" s="320"/>
      <c r="F108" s="321"/>
    </row>
    <row r="109" spans="1:9">
      <c r="A109" s="217"/>
      <c r="B109" s="180" t="s">
        <v>58</v>
      </c>
      <c r="C109" s="179" t="s">
        <v>179</v>
      </c>
      <c r="D109" s="319"/>
      <c r="E109" s="320"/>
      <c r="F109" s="321"/>
    </row>
    <row r="110" spans="1:9" ht="11.25" customHeight="1">
      <c r="A110" s="217"/>
      <c r="B110" s="28" t="s">
        <v>60</v>
      </c>
      <c r="C110" s="697" t="s">
        <v>61</v>
      </c>
      <c r="D110" s="697"/>
      <c r="E110" s="320"/>
      <c r="F110" s="321"/>
    </row>
    <row r="111" spans="1:9" ht="9.75" customHeight="1">
      <c r="A111" s="217"/>
      <c r="B111" s="28" t="s">
        <v>62</v>
      </c>
      <c r="C111" s="230" t="s">
        <v>63</v>
      </c>
      <c r="D111" s="319"/>
      <c r="E111" s="320"/>
      <c r="F111" s="321"/>
    </row>
    <row r="112" spans="1:9">
      <c r="A112" s="217"/>
      <c r="B112" s="184"/>
      <c r="C112" s="319"/>
      <c r="D112" s="184"/>
      <c r="E112" s="320"/>
      <c r="F112" s="321"/>
    </row>
    <row r="113" spans="1:6">
      <c r="A113" s="217"/>
      <c r="B113" s="218"/>
      <c r="C113" s="319"/>
      <c r="D113" s="184"/>
      <c r="E113" s="320"/>
      <c r="F113" s="321"/>
    </row>
    <row r="114" spans="1:6">
      <c r="A114" s="217"/>
      <c r="B114" s="184" t="s">
        <v>64</v>
      </c>
      <c r="C114" s="184" t="s">
        <v>64</v>
      </c>
      <c r="D114" s="184"/>
      <c r="E114" s="320"/>
      <c r="F114" s="321"/>
    </row>
    <row r="115" spans="1:6">
      <c r="A115" s="217"/>
      <c r="B115" s="184"/>
      <c r="C115" s="184"/>
      <c r="D115" s="184"/>
      <c r="E115" s="320"/>
      <c r="F115" s="321"/>
    </row>
    <row r="116" spans="1:6">
      <c r="A116" s="217"/>
      <c r="B116" s="184" t="s">
        <v>65</v>
      </c>
      <c r="C116" s="710" t="s">
        <v>65</v>
      </c>
      <c r="D116" s="710"/>
      <c r="E116" s="710"/>
      <c r="F116" s="710"/>
    </row>
    <row r="117" spans="1:6">
      <c r="A117" s="217"/>
      <c r="B117" s="339" t="s">
        <v>625</v>
      </c>
      <c r="C117" s="710" t="s">
        <v>666</v>
      </c>
      <c r="D117" s="710"/>
      <c r="E117" s="710"/>
      <c r="F117" s="710"/>
    </row>
    <row r="118" spans="1:6">
      <c r="A118" s="217"/>
      <c r="B118" s="339" t="s">
        <v>626</v>
      </c>
      <c r="C118" s="710" t="s">
        <v>667</v>
      </c>
      <c r="D118" s="710"/>
      <c r="E118" s="710"/>
      <c r="F118" s="710"/>
    </row>
    <row r="119" spans="1:6">
      <c r="A119" s="217"/>
      <c r="B119" s="319"/>
      <c r="C119" s="319"/>
      <c r="D119" s="319"/>
      <c r="E119" s="319"/>
      <c r="F119" s="319"/>
    </row>
  </sheetData>
  <sheetProtection formatCells="0" formatColumns="0" formatRows="0" insertColumns="0" insertRows="0" insertHyperlinks="0" deleteColumns="0" deleteRows="0" sort="0" autoFilter="0" pivotTables="0"/>
  <mergeCells count="11">
    <mergeCell ref="C55:D55"/>
    <mergeCell ref="A1:F1"/>
    <mergeCell ref="A2:F2"/>
    <mergeCell ref="A3:F3"/>
    <mergeCell ref="C48:D48"/>
    <mergeCell ref="C54:D54"/>
    <mergeCell ref="C56:D56"/>
    <mergeCell ref="C110:D110"/>
    <mergeCell ref="C116:F116"/>
    <mergeCell ref="C117:F117"/>
    <mergeCell ref="C118:F118"/>
  </mergeCells>
  <pageMargins left="0.70866141732283472" right="0.70866141732283472" top="0.74803149606299213" bottom="0.74803149606299213" header="0.31496062992125984" footer="0.31496062992125984"/>
  <pageSetup scale="54"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showGridLines="0" topLeftCell="A30" zoomScaleNormal="100" workbookViewId="0">
      <selection activeCell="L40" sqref="L40"/>
    </sheetView>
  </sheetViews>
  <sheetFormatPr baseColWidth="10" defaultColWidth="12" defaultRowHeight="10.199999999999999"/>
  <cols>
    <col min="1" max="1" width="62.42578125" style="340" customWidth="1"/>
    <col min="2" max="2" width="17.85546875" style="340" customWidth="1"/>
    <col min="3" max="3" width="19.85546875" style="340" customWidth="1"/>
    <col min="4" max="5" width="17.85546875" style="340" customWidth="1"/>
    <col min="6" max="6" width="18.85546875" style="340" customWidth="1"/>
    <col min="7" max="7" width="17.85546875" style="340" customWidth="1"/>
    <col min="8" max="8" width="13.7109375" style="340" bestFit="1" customWidth="1"/>
    <col min="9" max="16384" width="12" style="340"/>
  </cols>
  <sheetData>
    <row r="1" spans="1:9" ht="33.6" customHeight="1">
      <c r="A1" s="721" t="s">
        <v>776</v>
      </c>
      <c r="B1" s="722"/>
      <c r="C1" s="722"/>
      <c r="D1" s="722"/>
      <c r="E1" s="722"/>
      <c r="F1" s="722"/>
      <c r="G1" s="723"/>
    </row>
    <row r="2" spans="1:9" s="382" customFormat="1">
      <c r="A2" s="383"/>
      <c r="B2" s="727" t="s">
        <v>770</v>
      </c>
      <c r="C2" s="728"/>
      <c r="D2" s="728"/>
      <c r="E2" s="728"/>
      <c r="F2" s="729"/>
      <c r="G2" s="724" t="s">
        <v>769</v>
      </c>
    </row>
    <row r="3" spans="1:9" s="379" customFormat="1" ht="24.9" customHeight="1">
      <c r="A3" s="381" t="s">
        <v>775</v>
      </c>
      <c r="B3" s="364" t="s">
        <v>767</v>
      </c>
      <c r="C3" s="363" t="s">
        <v>766</v>
      </c>
      <c r="D3" s="363" t="s">
        <v>765</v>
      </c>
      <c r="E3" s="363" t="s">
        <v>764</v>
      </c>
      <c r="F3" s="362" t="s">
        <v>763</v>
      </c>
      <c r="G3" s="725"/>
    </row>
    <row r="4" spans="1:9" s="379" customFormat="1">
      <c r="A4" s="380"/>
      <c r="B4" s="360" t="s">
        <v>762</v>
      </c>
      <c r="C4" s="359" t="s">
        <v>761</v>
      </c>
      <c r="D4" s="359" t="s">
        <v>760</v>
      </c>
      <c r="E4" s="359" t="s">
        <v>759</v>
      </c>
      <c r="F4" s="359" t="s">
        <v>758</v>
      </c>
      <c r="G4" s="359" t="s">
        <v>757</v>
      </c>
    </row>
    <row r="5" spans="1:9">
      <c r="A5" s="376" t="s">
        <v>3</v>
      </c>
      <c r="B5" s="378"/>
      <c r="C5" s="378"/>
      <c r="D5" s="378"/>
      <c r="E5" s="378"/>
      <c r="F5" s="378"/>
      <c r="G5" s="378"/>
    </row>
    <row r="6" spans="1:9">
      <c r="A6" s="377" t="s">
        <v>4</v>
      </c>
      <c r="B6" s="375"/>
      <c r="C6" s="375"/>
      <c r="D6" s="375"/>
      <c r="E6" s="375"/>
      <c r="F6" s="375"/>
      <c r="G6" s="375"/>
    </row>
    <row r="7" spans="1:9">
      <c r="A7" s="376" t="s">
        <v>5</v>
      </c>
      <c r="B7" s="375"/>
      <c r="C7" s="375"/>
      <c r="D7" s="375"/>
      <c r="E7" s="375"/>
      <c r="F7" s="375"/>
      <c r="G7" s="375"/>
    </row>
    <row r="8" spans="1:9">
      <c r="A8" s="376" t="s">
        <v>6</v>
      </c>
      <c r="B8" s="375"/>
      <c r="C8" s="375"/>
      <c r="D8" s="375"/>
      <c r="E8" s="375"/>
      <c r="F8" s="375"/>
      <c r="G8" s="375"/>
    </row>
    <row r="9" spans="1:9">
      <c r="A9" s="376" t="s">
        <v>7</v>
      </c>
      <c r="B9" s="375">
        <v>18427838.120000001</v>
      </c>
      <c r="C9" s="375"/>
      <c r="D9" s="375">
        <f>+B9+C9</f>
        <v>18427838.120000001</v>
      </c>
      <c r="E9" s="375">
        <v>32913956.18</v>
      </c>
      <c r="F9" s="375">
        <v>32913956.18</v>
      </c>
      <c r="G9" s="375">
        <f>+F9-B9</f>
        <v>14486118.059999999</v>
      </c>
    </row>
    <row r="10" spans="1:9">
      <c r="A10" s="377" t="s">
        <v>8</v>
      </c>
      <c r="B10" s="375">
        <v>2815112.55</v>
      </c>
      <c r="C10" s="375"/>
      <c r="D10" s="375">
        <f>+B10+C10</f>
        <v>2815112.55</v>
      </c>
      <c r="E10" s="375">
        <v>9272572.379999999</v>
      </c>
      <c r="F10" s="375">
        <v>9272572.379999999</v>
      </c>
      <c r="G10" s="375">
        <f>+F10-B10</f>
        <v>6457459.8299999991</v>
      </c>
    </row>
    <row r="11" spans="1:9" ht="20.399999999999999">
      <c r="A11" s="376" t="s">
        <v>774</v>
      </c>
      <c r="B11" s="375">
        <v>522365711.97899455</v>
      </c>
      <c r="C11" s="375">
        <f>477173593.24+1700000</f>
        <v>478873593.24000001</v>
      </c>
      <c r="D11" s="375">
        <f>+B11+C11</f>
        <v>1001239305.2189946</v>
      </c>
      <c r="E11" s="375">
        <v>1042968938.0199997</v>
      </c>
      <c r="F11" s="375">
        <v>1042968938.0199997</v>
      </c>
      <c r="G11" s="375">
        <f>+F11-B11</f>
        <v>520603226.04100519</v>
      </c>
    </row>
    <row r="12" spans="1:9" ht="20.399999999999999">
      <c r="A12" s="376" t="s">
        <v>773</v>
      </c>
      <c r="B12" s="375"/>
      <c r="C12" s="375">
        <f>99754871.65-320000.02</f>
        <v>99434871.63000001</v>
      </c>
      <c r="D12" s="375">
        <f>+B12+C12</f>
        <v>99434871.63000001</v>
      </c>
      <c r="E12" s="375">
        <v>111799279.82000001</v>
      </c>
      <c r="F12" s="375">
        <v>111799279.82000001</v>
      </c>
      <c r="G12" s="375">
        <f>+F12-B12</f>
        <v>111799279.82000001</v>
      </c>
    </row>
    <row r="13" spans="1:9" ht="20.399999999999999">
      <c r="A13" s="376" t="s">
        <v>12</v>
      </c>
      <c r="B13" s="375"/>
      <c r="C13" s="375"/>
      <c r="D13" s="375"/>
      <c r="E13" s="375"/>
      <c r="F13" s="375"/>
      <c r="G13" s="375"/>
    </row>
    <row r="14" spans="1:9">
      <c r="A14" s="376" t="s">
        <v>621</v>
      </c>
      <c r="B14" s="375"/>
      <c r="C14" s="375"/>
      <c r="D14" s="375"/>
      <c r="E14" s="375"/>
      <c r="F14" s="375"/>
      <c r="G14" s="375"/>
    </row>
    <row r="15" spans="1:9">
      <c r="B15" s="374"/>
      <c r="C15" s="374"/>
      <c r="D15" s="374"/>
      <c r="E15" s="374"/>
      <c r="F15" s="374"/>
      <c r="G15" s="374"/>
    </row>
    <row r="16" spans="1:9">
      <c r="A16" s="373" t="s">
        <v>133</v>
      </c>
      <c r="B16" s="350">
        <f t="shared" ref="B16:G16" si="0">SUM(B9:B15)</f>
        <v>543608662.64899457</v>
      </c>
      <c r="C16" s="350">
        <f t="shared" si="0"/>
        <v>578308464.87</v>
      </c>
      <c r="D16" s="350">
        <f t="shared" si="0"/>
        <v>1121917127.5189946</v>
      </c>
      <c r="E16" s="350">
        <f t="shared" si="0"/>
        <v>1196954746.3999996</v>
      </c>
      <c r="F16" s="350">
        <f t="shared" si="0"/>
        <v>1196954746.3999996</v>
      </c>
      <c r="G16" s="350">
        <f t="shared" si="0"/>
        <v>653346083.75100529</v>
      </c>
      <c r="H16" s="372" t="s">
        <v>772</v>
      </c>
      <c r="I16" s="344" t="s">
        <v>772</v>
      </c>
    </row>
    <row r="17" spans="1:8">
      <c r="A17" s="371"/>
      <c r="B17" s="370"/>
      <c r="C17" s="370"/>
      <c r="D17" s="369"/>
      <c r="E17" s="368" t="s">
        <v>749</v>
      </c>
      <c r="F17" s="367"/>
      <c r="G17" s="355"/>
    </row>
    <row r="18" spans="1:8" ht="41.25" customHeight="1">
      <c r="A18" s="717" t="s">
        <v>771</v>
      </c>
      <c r="B18" s="718"/>
      <c r="C18" s="718"/>
      <c r="D18" s="718"/>
      <c r="E18" s="718"/>
      <c r="F18" s="718"/>
      <c r="G18" s="719"/>
      <c r="H18" s="366"/>
    </row>
    <row r="19" spans="1:8" ht="10.5" customHeight="1">
      <c r="A19" s="365"/>
      <c r="B19" s="730" t="s">
        <v>770</v>
      </c>
      <c r="C19" s="731"/>
      <c r="D19" s="731"/>
      <c r="E19" s="731"/>
      <c r="F19" s="732"/>
      <c r="G19" s="726" t="s">
        <v>769</v>
      </c>
    </row>
    <row r="20" spans="1:8" ht="20.399999999999999">
      <c r="A20" s="365" t="s">
        <v>768</v>
      </c>
      <c r="B20" s="364" t="s">
        <v>767</v>
      </c>
      <c r="C20" s="363" t="s">
        <v>766</v>
      </c>
      <c r="D20" s="363" t="s">
        <v>765</v>
      </c>
      <c r="E20" s="363" t="s">
        <v>764</v>
      </c>
      <c r="F20" s="362" t="s">
        <v>763</v>
      </c>
      <c r="G20" s="725"/>
    </row>
    <row r="21" spans="1:8">
      <c r="A21" s="361"/>
      <c r="B21" s="360" t="s">
        <v>762</v>
      </c>
      <c r="C21" s="359" t="s">
        <v>761</v>
      </c>
      <c r="D21" s="359" t="s">
        <v>760</v>
      </c>
      <c r="E21" s="359" t="s">
        <v>759</v>
      </c>
      <c r="F21" s="359" t="s">
        <v>758</v>
      </c>
      <c r="G21" s="359" t="s">
        <v>757</v>
      </c>
    </row>
    <row r="22" spans="1:8">
      <c r="A22" s="358" t="s">
        <v>756</v>
      </c>
      <c r="B22" s="348"/>
      <c r="C22" s="348"/>
      <c r="D22" s="348"/>
      <c r="E22" s="348"/>
      <c r="F22" s="348"/>
      <c r="G22" s="348"/>
    </row>
    <row r="23" spans="1:8">
      <c r="A23" s="353" t="s">
        <v>3</v>
      </c>
      <c r="B23" s="355"/>
      <c r="C23" s="355"/>
      <c r="D23" s="355"/>
      <c r="E23" s="355"/>
      <c r="F23" s="355"/>
      <c r="G23" s="355"/>
    </row>
    <row r="24" spans="1:8">
      <c r="A24" s="353" t="s">
        <v>4</v>
      </c>
      <c r="B24" s="355"/>
      <c r="C24" s="355"/>
      <c r="D24" s="355"/>
      <c r="E24" s="355"/>
      <c r="F24" s="355"/>
      <c r="G24" s="355"/>
    </row>
    <row r="25" spans="1:8">
      <c r="A25" s="353" t="s">
        <v>5</v>
      </c>
      <c r="B25" s="355"/>
      <c r="C25" s="355"/>
      <c r="D25" s="355"/>
      <c r="E25" s="355"/>
      <c r="F25" s="355"/>
      <c r="G25" s="355"/>
    </row>
    <row r="26" spans="1:8">
      <c r="A26" s="353" t="s">
        <v>6</v>
      </c>
      <c r="B26" s="355"/>
      <c r="C26" s="355"/>
      <c r="D26" s="355"/>
      <c r="E26" s="355"/>
      <c r="F26" s="355"/>
      <c r="G26" s="355"/>
    </row>
    <row r="27" spans="1:8" ht="11.4">
      <c r="A27" s="353" t="s">
        <v>755</v>
      </c>
      <c r="B27" s="355"/>
      <c r="C27" s="355"/>
      <c r="D27" s="355"/>
      <c r="E27" s="355"/>
      <c r="F27" s="355"/>
      <c r="G27" s="355"/>
    </row>
    <row r="28" spans="1:8" ht="11.4">
      <c r="A28" s="353" t="s">
        <v>754</v>
      </c>
      <c r="B28" s="355"/>
      <c r="C28" s="355"/>
      <c r="D28" s="355"/>
      <c r="E28" s="355"/>
      <c r="F28" s="355"/>
      <c r="G28" s="355"/>
    </row>
    <row r="29" spans="1:8" ht="20.399999999999999">
      <c r="A29" s="353" t="s">
        <v>11</v>
      </c>
      <c r="B29" s="355"/>
      <c r="C29" s="355"/>
      <c r="D29" s="355"/>
      <c r="E29" s="355"/>
      <c r="F29" s="355"/>
      <c r="G29" s="355"/>
    </row>
    <row r="30" spans="1:8" ht="20.399999999999999">
      <c r="A30" s="353" t="s">
        <v>12</v>
      </c>
      <c r="B30" s="355"/>
      <c r="C30" s="355"/>
      <c r="D30" s="355"/>
      <c r="E30" s="355"/>
      <c r="F30" s="355"/>
      <c r="G30" s="355"/>
    </row>
    <row r="31" spans="1:8">
      <c r="A31" s="353"/>
      <c r="B31" s="355"/>
      <c r="C31" s="355"/>
      <c r="D31" s="355"/>
      <c r="E31" s="355"/>
      <c r="F31" s="355"/>
      <c r="G31" s="355"/>
    </row>
    <row r="32" spans="1:8" ht="30.6">
      <c r="A32" s="357" t="s">
        <v>753</v>
      </c>
      <c r="B32" s="352"/>
      <c r="C32" s="352"/>
      <c r="D32" s="352"/>
      <c r="E32" s="352"/>
      <c r="F32" s="352"/>
      <c r="G32" s="352"/>
    </row>
    <row r="33" spans="1:9">
      <c r="A33" s="353" t="s">
        <v>4</v>
      </c>
      <c r="B33" s="355"/>
      <c r="C33" s="355"/>
      <c r="D33" s="355"/>
      <c r="E33" s="355"/>
      <c r="F33" s="355"/>
      <c r="G33" s="355"/>
    </row>
    <row r="34" spans="1:9" ht="11.4">
      <c r="A34" s="353" t="s">
        <v>752</v>
      </c>
      <c r="B34" s="355">
        <v>18427838.120000001</v>
      </c>
      <c r="C34" s="355"/>
      <c r="D34" s="355">
        <f>+B34+C34</f>
        <v>18427838.120000001</v>
      </c>
      <c r="E34" s="355">
        <v>32913956.18</v>
      </c>
      <c r="F34" s="355">
        <v>32913956.18</v>
      </c>
      <c r="G34" s="355">
        <f>+F34-B34</f>
        <v>14486118.059999999</v>
      </c>
    </row>
    <row r="35" spans="1:9" ht="21.6">
      <c r="A35" s="353" t="s">
        <v>751</v>
      </c>
      <c r="B35" s="355">
        <v>525180824.52899456</v>
      </c>
      <c r="C35" s="355">
        <v>578308464.87</v>
      </c>
      <c r="D35" s="355">
        <f>+B35+C35</f>
        <v>1103489289.3989944</v>
      </c>
      <c r="E35" s="355">
        <v>1164040790.22</v>
      </c>
      <c r="F35" s="355">
        <v>1164040790.22</v>
      </c>
      <c r="G35" s="355">
        <f>+F35-B35</f>
        <v>638859965.69100547</v>
      </c>
    </row>
    <row r="36" spans="1:9" ht="20.399999999999999">
      <c r="A36" s="353" t="s">
        <v>12</v>
      </c>
      <c r="B36" s="355"/>
      <c r="C36" s="355"/>
      <c r="D36" s="355"/>
      <c r="E36" s="355"/>
      <c r="F36" s="355"/>
      <c r="G36" s="355"/>
    </row>
    <row r="37" spans="1:9">
      <c r="A37" s="356"/>
      <c r="B37" s="355"/>
      <c r="C37" s="355"/>
      <c r="D37" s="355"/>
      <c r="E37" s="355"/>
      <c r="F37" s="355"/>
      <c r="G37" s="355"/>
    </row>
    <row r="38" spans="1:9">
      <c r="A38" s="354" t="s">
        <v>750</v>
      </c>
      <c r="B38" s="352"/>
      <c r="C38" s="352"/>
      <c r="D38" s="352"/>
      <c r="E38" s="352"/>
      <c r="F38" s="352"/>
      <c r="G38" s="352"/>
    </row>
    <row r="39" spans="1:9">
      <c r="A39" s="353" t="s">
        <v>621</v>
      </c>
      <c r="B39" s="352"/>
      <c r="C39" s="352"/>
      <c r="D39" s="352"/>
      <c r="E39" s="352"/>
      <c r="F39" s="352"/>
      <c r="G39" s="352"/>
    </row>
    <row r="40" spans="1:9">
      <c r="A40" s="353"/>
      <c r="B40" s="352"/>
      <c r="C40" s="352"/>
      <c r="D40" s="352"/>
      <c r="E40" s="352"/>
      <c r="F40" s="352"/>
      <c r="G40" s="352"/>
    </row>
    <row r="41" spans="1:9">
      <c r="A41" s="351" t="s">
        <v>133</v>
      </c>
      <c r="B41" s="350">
        <f t="shared" ref="B41:G41" si="1">SUM(B34:B40)</f>
        <v>543608662.64899457</v>
      </c>
      <c r="C41" s="350">
        <f t="shared" si="1"/>
        <v>578308464.87</v>
      </c>
      <c r="D41" s="350">
        <f t="shared" si="1"/>
        <v>1121917127.5189943</v>
      </c>
      <c r="E41" s="350">
        <f t="shared" si="1"/>
        <v>1196954746.4000001</v>
      </c>
      <c r="F41" s="350">
        <f t="shared" si="1"/>
        <v>1196954746.4000001</v>
      </c>
      <c r="G41" s="350">
        <f t="shared" si="1"/>
        <v>653346083.75100541</v>
      </c>
    </row>
    <row r="42" spans="1:9">
      <c r="A42" s="349"/>
      <c r="B42" s="347"/>
      <c r="C42" s="347"/>
      <c r="D42" s="347"/>
      <c r="E42" s="348" t="s">
        <v>749</v>
      </c>
      <c r="F42" s="348"/>
      <c r="G42" s="347"/>
    </row>
    <row r="43" spans="1:9" ht="26.4" customHeight="1">
      <c r="A43" s="714" t="s">
        <v>748</v>
      </c>
      <c r="B43" s="715"/>
      <c r="C43" s="715"/>
      <c r="D43" s="715"/>
      <c r="E43" s="715"/>
      <c r="F43" s="715"/>
      <c r="G43" s="716"/>
      <c r="H43" s="346"/>
      <c r="I43" s="345"/>
    </row>
    <row r="44" spans="1:9">
      <c r="A44" s="720" t="s">
        <v>747</v>
      </c>
      <c r="B44" s="720"/>
      <c r="C44" s="720"/>
      <c r="D44" s="720"/>
      <c r="E44" s="720"/>
      <c r="F44" s="720"/>
      <c r="G44" s="720"/>
    </row>
    <row r="45" spans="1:9" ht="11.4">
      <c r="A45" s="344" t="s">
        <v>746</v>
      </c>
    </row>
    <row r="46" spans="1:9">
      <c r="A46" s="713" t="s">
        <v>745</v>
      </c>
      <c r="B46" s="713"/>
      <c r="C46" s="713"/>
      <c r="D46" s="713"/>
      <c r="E46" s="713"/>
      <c r="F46" s="713"/>
      <c r="G46" s="713"/>
    </row>
    <row r="47" spans="1:9">
      <c r="A47" s="343"/>
      <c r="B47" s="343"/>
      <c r="C47" s="343"/>
      <c r="D47" s="343"/>
      <c r="E47" s="343"/>
      <c r="F47" s="343"/>
      <c r="G47" s="343"/>
    </row>
    <row r="49" spans="1:5">
      <c r="A49" s="214" t="s">
        <v>56</v>
      </c>
      <c r="B49" s="341"/>
      <c r="C49" s="341"/>
      <c r="D49" s="341"/>
      <c r="E49" s="341"/>
    </row>
    <row r="50" spans="1:5">
      <c r="A50" s="341"/>
      <c r="B50" s="215"/>
      <c r="C50" s="215"/>
      <c r="D50" s="341"/>
      <c r="E50" s="341"/>
    </row>
    <row r="51" spans="1:5">
      <c r="A51" s="184"/>
      <c r="B51" s="184"/>
      <c r="C51" s="216"/>
      <c r="D51" s="341"/>
      <c r="E51" s="341"/>
    </row>
    <row r="52" spans="1:5">
      <c r="A52" s="180" t="s">
        <v>57</v>
      </c>
      <c r="B52" s="217"/>
      <c r="D52" s="341"/>
      <c r="E52" s="341"/>
    </row>
    <row r="53" spans="1:5">
      <c r="A53" s="184"/>
      <c r="B53" s="217"/>
      <c r="D53" s="341"/>
      <c r="E53" s="341"/>
    </row>
    <row r="54" spans="1:5">
      <c r="A54" s="179" t="s">
        <v>58</v>
      </c>
      <c r="B54" s="217"/>
      <c r="D54" s="341"/>
      <c r="E54" s="341"/>
    </row>
    <row r="55" spans="1:5" ht="10.199999999999999" customHeight="1">
      <c r="A55" s="181" t="s">
        <v>61</v>
      </c>
      <c r="B55" s="181"/>
      <c r="D55" s="341"/>
      <c r="E55" s="341"/>
    </row>
    <row r="56" spans="1:5">
      <c r="A56" s="230" t="s">
        <v>63</v>
      </c>
      <c r="B56" s="217"/>
      <c r="D56" s="341"/>
      <c r="E56" s="341"/>
    </row>
    <row r="57" spans="1:5">
      <c r="A57" s="184"/>
      <c r="B57" s="184"/>
      <c r="C57" s="216"/>
      <c r="D57" s="341"/>
      <c r="E57" s="341"/>
    </row>
    <row r="58" spans="1:5">
      <c r="A58" s="342"/>
      <c r="B58" s="184"/>
      <c r="C58" s="216"/>
      <c r="D58" s="341"/>
      <c r="E58" s="341"/>
    </row>
    <row r="59" spans="1:5">
      <c r="A59" s="184" t="s">
        <v>64</v>
      </c>
      <c r="B59" s="184"/>
      <c r="C59" s="216"/>
      <c r="D59" s="341"/>
      <c r="E59" s="341"/>
    </row>
    <row r="60" spans="1:5">
      <c r="A60" s="184"/>
      <c r="B60" s="184"/>
      <c r="C60" s="216"/>
      <c r="D60" s="341"/>
      <c r="E60" s="341"/>
    </row>
    <row r="61" spans="1:5">
      <c r="A61" s="184" t="s">
        <v>65</v>
      </c>
      <c r="B61" s="710"/>
      <c r="C61" s="710"/>
      <c r="D61" s="341"/>
      <c r="E61" s="341"/>
    </row>
    <row r="62" spans="1:5">
      <c r="A62" s="339" t="s">
        <v>625</v>
      </c>
      <c r="B62" s="339"/>
      <c r="C62" s="216"/>
      <c r="D62" s="341"/>
      <c r="E62" s="341"/>
    </row>
    <row r="63" spans="1:5">
      <c r="A63" s="184" t="s">
        <v>626</v>
      </c>
      <c r="B63" s="184"/>
      <c r="C63" s="184"/>
      <c r="D63" s="341"/>
      <c r="E63" s="341"/>
    </row>
  </sheetData>
  <sheetProtection formatCells="0" formatColumns="0" formatRows="0" insertRows="0" autoFilter="0"/>
  <mergeCells count="10">
    <mergeCell ref="A1:G1"/>
    <mergeCell ref="G2:G3"/>
    <mergeCell ref="G19:G20"/>
    <mergeCell ref="B2:F2"/>
    <mergeCell ref="B19:F19"/>
    <mergeCell ref="A46:G46"/>
    <mergeCell ref="B61:C61"/>
    <mergeCell ref="A43:G43"/>
    <mergeCell ref="A18:G18"/>
    <mergeCell ref="A44:G44"/>
  </mergeCells>
  <pageMargins left="0.70866141732283472" right="0.70866141732283472" top="0.74803149606299213" bottom="0.74803149606299213" header="0.31496062992125984" footer="0.31496062992125984"/>
  <pageSetup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5"/>
  <sheetViews>
    <sheetView showGridLines="0" workbookViewId="0">
      <selection activeCell="H11" sqref="H11"/>
    </sheetView>
  </sheetViews>
  <sheetFormatPr baseColWidth="10" defaultColWidth="12" defaultRowHeight="10.199999999999999"/>
  <cols>
    <col min="1" max="1" width="62.85546875" style="384" customWidth="1"/>
    <col min="2" max="2" width="18.28515625" style="384" customWidth="1"/>
    <col min="3" max="3" width="19.85546875" style="384" customWidth="1"/>
    <col min="4" max="7" width="18.28515625" style="384" customWidth="1"/>
    <col min="8" max="16384" width="12" style="384"/>
  </cols>
  <sheetData>
    <row r="1" spans="1:7" ht="45" customHeight="1">
      <c r="A1" s="733" t="s">
        <v>777</v>
      </c>
      <c r="B1" s="734"/>
      <c r="C1" s="734"/>
      <c r="D1" s="734"/>
      <c r="E1" s="734"/>
      <c r="F1" s="734"/>
      <c r="G1" s="735"/>
    </row>
    <row r="2" spans="1:7">
      <c r="A2" s="385"/>
      <c r="B2" s="386" t="s">
        <v>778</v>
      </c>
      <c r="C2" s="387"/>
      <c r="D2" s="387"/>
      <c r="E2" s="387"/>
      <c r="F2" s="388"/>
      <c r="G2" s="736" t="s">
        <v>779</v>
      </c>
    </row>
    <row r="3" spans="1:7" ht="24.9" customHeight="1">
      <c r="A3" s="389" t="s">
        <v>128</v>
      </c>
      <c r="B3" s="390" t="s">
        <v>780</v>
      </c>
      <c r="C3" s="390" t="s">
        <v>781</v>
      </c>
      <c r="D3" s="390" t="s">
        <v>765</v>
      </c>
      <c r="E3" s="390" t="s">
        <v>764</v>
      </c>
      <c r="F3" s="390" t="s">
        <v>782</v>
      </c>
      <c r="G3" s="737"/>
    </row>
    <row r="4" spans="1:7">
      <c r="A4" s="391"/>
      <c r="B4" s="392">
        <v>1</v>
      </c>
      <c r="C4" s="392">
        <v>2</v>
      </c>
      <c r="D4" s="392" t="s">
        <v>783</v>
      </c>
      <c r="E4" s="392">
        <v>4</v>
      </c>
      <c r="F4" s="392">
        <v>5</v>
      </c>
      <c r="G4" s="392" t="s">
        <v>784</v>
      </c>
    </row>
    <row r="5" spans="1:7">
      <c r="A5" s="393" t="s">
        <v>22</v>
      </c>
      <c r="B5" s="394">
        <f t="shared" ref="B5:G5" si="0">SUM(B6:B12)</f>
        <v>125501090.7</v>
      </c>
      <c r="C5" s="394">
        <f t="shared" si="0"/>
        <v>-5.0002196803689003E-4</v>
      </c>
      <c r="D5" s="394">
        <f t="shared" si="0"/>
        <v>125501090.69949999</v>
      </c>
      <c r="E5" s="394">
        <f t="shared" si="0"/>
        <v>116678257.62000002</v>
      </c>
      <c r="F5" s="394">
        <f t="shared" si="0"/>
        <v>116677508.76000002</v>
      </c>
      <c r="G5" s="394">
        <f t="shared" si="0"/>
        <v>8822833.0794999599</v>
      </c>
    </row>
    <row r="6" spans="1:7">
      <c r="A6" s="395" t="s">
        <v>488</v>
      </c>
      <c r="B6" s="396">
        <v>87081433.629999995</v>
      </c>
      <c r="C6" s="396">
        <f>D6-B6</f>
        <v>-2036379.8555000126</v>
      </c>
      <c r="D6" s="396">
        <v>85045053.774499983</v>
      </c>
      <c r="E6" s="396">
        <v>83085558.100000009</v>
      </c>
      <c r="F6" s="396">
        <v>83084809.24000001</v>
      </c>
      <c r="G6" s="396">
        <f>D6-E6</f>
        <v>1959495.6744999737</v>
      </c>
    </row>
    <row r="7" spans="1:7">
      <c r="A7" s="395" t="s">
        <v>489</v>
      </c>
      <c r="B7" s="396">
        <v>0</v>
      </c>
      <c r="C7" s="396">
        <f t="shared" ref="C7:C12" si="1">D7-B7</f>
        <v>0</v>
      </c>
      <c r="D7" s="396">
        <v>0</v>
      </c>
      <c r="E7" s="396">
        <v>0</v>
      </c>
      <c r="F7" s="396">
        <v>0</v>
      </c>
      <c r="G7" s="396">
        <f t="shared" ref="G7:G12" si="2">D7-E7</f>
        <v>0</v>
      </c>
    </row>
    <row r="8" spans="1:7">
      <c r="A8" s="395" t="s">
        <v>490</v>
      </c>
      <c r="B8" s="396">
        <v>13306080.440000001</v>
      </c>
      <c r="C8" s="396">
        <f t="shared" si="1"/>
        <v>1649737.9799999986</v>
      </c>
      <c r="D8" s="396">
        <v>14955818.42</v>
      </c>
      <c r="E8" s="396">
        <v>13111293.990000004</v>
      </c>
      <c r="F8" s="396">
        <v>13111293.990000004</v>
      </c>
      <c r="G8" s="396">
        <f t="shared" si="2"/>
        <v>1844524.429999996</v>
      </c>
    </row>
    <row r="9" spans="1:7">
      <c r="A9" s="395" t="s">
        <v>491</v>
      </c>
      <c r="B9" s="396">
        <v>23506249.149999999</v>
      </c>
      <c r="C9" s="396">
        <f t="shared" si="1"/>
        <v>-2126143.6950000077</v>
      </c>
      <c r="D9" s="396">
        <v>21380105.454999991</v>
      </c>
      <c r="E9" s="396">
        <v>18902279.41</v>
      </c>
      <c r="F9" s="396">
        <v>18902279.41</v>
      </c>
      <c r="G9" s="396">
        <f t="shared" si="2"/>
        <v>2477826.0449999906</v>
      </c>
    </row>
    <row r="10" spans="1:7">
      <c r="A10" s="395" t="s">
        <v>492</v>
      </c>
      <c r="B10" s="396">
        <v>1602327.48</v>
      </c>
      <c r="C10" s="396">
        <f t="shared" si="1"/>
        <v>1019503.4499999997</v>
      </c>
      <c r="D10" s="396">
        <v>2621830.9299999997</v>
      </c>
      <c r="E10" s="396">
        <v>1579126.12</v>
      </c>
      <c r="F10" s="396">
        <v>1579126.12</v>
      </c>
      <c r="G10" s="396">
        <f t="shared" si="2"/>
        <v>1042704.8099999996</v>
      </c>
    </row>
    <row r="11" spans="1:7">
      <c r="A11" s="395" t="s">
        <v>785</v>
      </c>
      <c r="B11" s="396">
        <v>5000</v>
      </c>
      <c r="C11" s="396">
        <f t="shared" si="1"/>
        <v>1493282.12</v>
      </c>
      <c r="D11" s="396">
        <v>1498282.12</v>
      </c>
      <c r="E11" s="396">
        <v>0</v>
      </c>
      <c r="F11" s="396">
        <v>0</v>
      </c>
      <c r="G11" s="396">
        <f t="shared" si="2"/>
        <v>1498282.12</v>
      </c>
    </row>
    <row r="12" spans="1:7">
      <c r="A12" s="395" t="s">
        <v>493</v>
      </c>
      <c r="B12" s="396">
        <v>0</v>
      </c>
      <c r="C12" s="396">
        <f t="shared" si="1"/>
        <v>0</v>
      </c>
      <c r="D12" s="396">
        <v>0</v>
      </c>
      <c r="E12" s="396">
        <v>0</v>
      </c>
      <c r="F12" s="396">
        <v>0</v>
      </c>
      <c r="G12" s="396">
        <f t="shared" si="2"/>
        <v>0</v>
      </c>
    </row>
    <row r="13" spans="1:7">
      <c r="A13" s="393" t="s">
        <v>786</v>
      </c>
      <c r="B13" s="397">
        <f t="shared" ref="B13:G13" si="3">SUM(B14:B22)</f>
        <v>41808506.048082016</v>
      </c>
      <c r="C13" s="397">
        <f t="shared" si="3"/>
        <v>14791445.563217971</v>
      </c>
      <c r="D13" s="397">
        <f t="shared" si="3"/>
        <v>56599951.611299992</v>
      </c>
      <c r="E13" s="397">
        <f t="shared" si="3"/>
        <v>47214361.68999999</v>
      </c>
      <c r="F13" s="397">
        <f t="shared" si="3"/>
        <v>46675064.189999983</v>
      </c>
      <c r="G13" s="397">
        <f t="shared" si="3"/>
        <v>9385589.921299994</v>
      </c>
    </row>
    <row r="14" spans="1:7">
      <c r="A14" s="395" t="s">
        <v>494</v>
      </c>
      <c r="B14" s="396">
        <v>1702301.2400000002</v>
      </c>
      <c r="C14" s="396">
        <f t="shared" ref="C14:C22" si="4">D14-B14</f>
        <v>494761.62999999942</v>
      </c>
      <c r="D14" s="396">
        <v>2197062.8699999996</v>
      </c>
      <c r="E14" s="396">
        <v>1449882.71</v>
      </c>
      <c r="F14" s="396">
        <v>1405245.92</v>
      </c>
      <c r="G14" s="396">
        <f t="shared" ref="G14:G22" si="5">D14-E14</f>
        <v>747180.15999999968</v>
      </c>
    </row>
    <row r="15" spans="1:7">
      <c r="A15" s="395" t="s">
        <v>495</v>
      </c>
      <c r="B15" s="396">
        <v>387509.87000000005</v>
      </c>
      <c r="C15" s="396">
        <f t="shared" si="4"/>
        <v>-39973.380000000063</v>
      </c>
      <c r="D15" s="396">
        <v>347536.49</v>
      </c>
      <c r="E15" s="396">
        <v>218882.19999999987</v>
      </c>
      <c r="F15" s="396">
        <v>218882.19999999987</v>
      </c>
      <c r="G15" s="396">
        <f t="shared" si="5"/>
        <v>128654.29000000012</v>
      </c>
    </row>
    <row r="16" spans="1:7">
      <c r="A16" s="395" t="s">
        <v>496</v>
      </c>
      <c r="B16" s="396">
        <v>0</v>
      </c>
      <c r="C16" s="396">
        <f t="shared" si="4"/>
        <v>0</v>
      </c>
      <c r="D16" s="396">
        <v>0</v>
      </c>
      <c r="E16" s="396">
        <v>0</v>
      </c>
      <c r="F16" s="396">
        <v>0</v>
      </c>
      <c r="G16" s="396">
        <f t="shared" si="5"/>
        <v>0</v>
      </c>
    </row>
    <row r="17" spans="1:7">
      <c r="A17" s="395" t="s">
        <v>497</v>
      </c>
      <c r="B17" s="396">
        <v>16566930.117899997</v>
      </c>
      <c r="C17" s="396">
        <f t="shared" si="4"/>
        <v>204820.31459999643</v>
      </c>
      <c r="D17" s="396">
        <v>16771750.432499994</v>
      </c>
      <c r="E17" s="396">
        <v>14988331.479999993</v>
      </c>
      <c r="F17" s="396">
        <v>14936284.399999993</v>
      </c>
      <c r="G17" s="396">
        <f t="shared" si="5"/>
        <v>1783418.9525000006</v>
      </c>
    </row>
    <row r="18" spans="1:7">
      <c r="A18" s="395" t="s">
        <v>498</v>
      </c>
      <c r="B18" s="396">
        <v>10645509.338500001</v>
      </c>
      <c r="C18" s="396">
        <f t="shared" si="4"/>
        <v>13008600.224299993</v>
      </c>
      <c r="D18" s="396">
        <v>23654109.562799994</v>
      </c>
      <c r="E18" s="396">
        <v>19616479.360000003</v>
      </c>
      <c r="F18" s="396">
        <v>19237776.18</v>
      </c>
      <c r="G18" s="396">
        <f t="shared" si="5"/>
        <v>4037630.2027999908</v>
      </c>
    </row>
    <row r="19" spans="1:7">
      <c r="A19" s="395" t="s">
        <v>499</v>
      </c>
      <c r="B19" s="396">
        <v>8669217.8794320188</v>
      </c>
      <c r="C19" s="396">
        <f t="shared" si="4"/>
        <v>376076.01606797986</v>
      </c>
      <c r="D19" s="396">
        <v>9045293.8954999987</v>
      </c>
      <c r="E19" s="396">
        <v>8398518.1699999962</v>
      </c>
      <c r="F19" s="396">
        <v>8334607.7199999979</v>
      </c>
      <c r="G19" s="396">
        <f t="shared" si="5"/>
        <v>646775.7255000025</v>
      </c>
    </row>
    <row r="20" spans="1:7">
      <c r="A20" s="395" t="s">
        <v>500</v>
      </c>
      <c r="B20" s="396">
        <v>1892505.8617500002</v>
      </c>
      <c r="C20" s="396">
        <f t="shared" si="4"/>
        <v>-41404.771750000073</v>
      </c>
      <c r="D20" s="396">
        <v>1851101.09</v>
      </c>
      <c r="E20" s="396">
        <v>375270.32999999996</v>
      </c>
      <c r="F20" s="396">
        <v>375270.32999999996</v>
      </c>
      <c r="G20" s="396">
        <f t="shared" si="5"/>
        <v>1475830.7600000002</v>
      </c>
    </row>
    <row r="21" spans="1:7">
      <c r="A21" s="395" t="s">
        <v>787</v>
      </c>
      <c r="B21" s="396">
        <v>0</v>
      </c>
      <c r="C21" s="396">
        <f t="shared" si="4"/>
        <v>0</v>
      </c>
      <c r="D21" s="396">
        <v>0</v>
      </c>
      <c r="E21" s="396">
        <v>0</v>
      </c>
      <c r="F21" s="396">
        <v>0</v>
      </c>
      <c r="G21" s="396">
        <f t="shared" si="5"/>
        <v>0</v>
      </c>
    </row>
    <row r="22" spans="1:7">
      <c r="A22" s="395" t="s">
        <v>502</v>
      </c>
      <c r="B22" s="396">
        <v>1944531.7405000003</v>
      </c>
      <c r="C22" s="396">
        <f t="shared" si="4"/>
        <v>788565.53000000073</v>
      </c>
      <c r="D22" s="396">
        <v>2733097.270500001</v>
      </c>
      <c r="E22" s="396">
        <v>2166997.4400000004</v>
      </c>
      <c r="F22" s="396">
        <v>2166997.4400000004</v>
      </c>
      <c r="G22" s="396">
        <f t="shared" si="5"/>
        <v>566099.83050000062</v>
      </c>
    </row>
    <row r="23" spans="1:7">
      <c r="A23" s="393" t="s">
        <v>24</v>
      </c>
      <c r="B23" s="397">
        <f t="shared" ref="B23:G23" si="6">SUM(B24:B32)</f>
        <v>133884843.95446801</v>
      </c>
      <c r="C23" s="397">
        <f t="shared" si="6"/>
        <v>79288001.697462156</v>
      </c>
      <c r="D23" s="397">
        <f t="shared" si="6"/>
        <v>213172845.65193012</v>
      </c>
      <c r="E23" s="397">
        <f t="shared" si="6"/>
        <v>181736330.78000003</v>
      </c>
      <c r="F23" s="397">
        <f t="shared" si="6"/>
        <v>179043001.98000002</v>
      </c>
      <c r="G23" s="397">
        <f t="shared" si="6"/>
        <v>31436514.871930137</v>
      </c>
    </row>
    <row r="24" spans="1:7">
      <c r="A24" s="395" t="s">
        <v>503</v>
      </c>
      <c r="B24" s="396">
        <v>76687612.3882</v>
      </c>
      <c r="C24" s="396">
        <f t="shared" ref="C24:C32" si="7">D24-B24</f>
        <v>32507061.250000015</v>
      </c>
      <c r="D24" s="396">
        <v>109194673.63820001</v>
      </c>
      <c r="E24" s="396">
        <v>88494214.37000002</v>
      </c>
      <c r="F24" s="396">
        <v>88471071.37000002</v>
      </c>
      <c r="G24" s="396">
        <f t="shared" ref="G24:G32" si="8">D24-E24</f>
        <v>20700459.268199995</v>
      </c>
    </row>
    <row r="25" spans="1:7">
      <c r="A25" s="395" t="s">
        <v>504</v>
      </c>
      <c r="B25" s="396">
        <v>3625299.7872500001</v>
      </c>
      <c r="C25" s="396">
        <f t="shared" si="7"/>
        <v>7525058.4402499991</v>
      </c>
      <c r="D25" s="396">
        <v>11150358.227499999</v>
      </c>
      <c r="E25" s="396">
        <v>10163940.390000001</v>
      </c>
      <c r="F25" s="396">
        <v>10161040.390000001</v>
      </c>
      <c r="G25" s="396">
        <f t="shared" si="8"/>
        <v>986417.83749999851</v>
      </c>
    </row>
    <row r="26" spans="1:7">
      <c r="A26" s="395" t="s">
        <v>788</v>
      </c>
      <c r="B26" s="396">
        <v>8120751.0599999996</v>
      </c>
      <c r="C26" s="396">
        <f t="shared" si="7"/>
        <v>17989006.920000002</v>
      </c>
      <c r="D26" s="396">
        <v>26109757.98</v>
      </c>
      <c r="E26" s="396">
        <v>20266084.470000003</v>
      </c>
      <c r="F26" s="396">
        <v>19809468.280000001</v>
      </c>
      <c r="G26" s="396">
        <f t="shared" si="8"/>
        <v>5843673.5099999979</v>
      </c>
    </row>
    <row r="27" spans="1:7">
      <c r="A27" s="395" t="s">
        <v>506</v>
      </c>
      <c r="B27" s="396">
        <v>4008612.1524</v>
      </c>
      <c r="C27" s="396">
        <f t="shared" si="7"/>
        <v>824574.04860000033</v>
      </c>
      <c r="D27" s="396">
        <v>4833186.2010000004</v>
      </c>
      <c r="E27" s="396">
        <v>4213487.4999999991</v>
      </c>
      <c r="F27" s="396">
        <v>4213487.4999999991</v>
      </c>
      <c r="G27" s="396">
        <f t="shared" si="8"/>
        <v>619698.70100000128</v>
      </c>
    </row>
    <row r="28" spans="1:7">
      <c r="A28" s="395" t="s">
        <v>507</v>
      </c>
      <c r="B28" s="396">
        <v>12242777.917700002</v>
      </c>
      <c r="C28" s="396">
        <f t="shared" si="7"/>
        <v>7294746.2967999969</v>
      </c>
      <c r="D28" s="396">
        <v>19537524.214499999</v>
      </c>
      <c r="E28" s="396">
        <v>17702556.050000004</v>
      </c>
      <c r="F28" s="396">
        <v>16423327.209999999</v>
      </c>
      <c r="G28" s="396">
        <f t="shared" si="8"/>
        <v>1834968.1644999944</v>
      </c>
    </row>
    <row r="29" spans="1:7">
      <c r="A29" s="395" t="s">
        <v>789</v>
      </c>
      <c r="B29" s="396">
        <v>2382397.38</v>
      </c>
      <c r="C29" s="396">
        <f t="shared" si="7"/>
        <v>569171</v>
      </c>
      <c r="D29" s="396">
        <v>2951568.38</v>
      </c>
      <c r="E29" s="396">
        <v>2508667.75</v>
      </c>
      <c r="F29" s="396">
        <v>2430483.75</v>
      </c>
      <c r="G29" s="396">
        <f t="shared" si="8"/>
        <v>442900.62999999989</v>
      </c>
    </row>
    <row r="30" spans="1:7">
      <c r="A30" s="395" t="s">
        <v>509</v>
      </c>
      <c r="B30" s="396">
        <v>171588.95475</v>
      </c>
      <c r="C30" s="396">
        <f t="shared" si="7"/>
        <v>456609.93999999994</v>
      </c>
      <c r="D30" s="396">
        <v>628198.89474999998</v>
      </c>
      <c r="E30" s="396">
        <v>287706.13</v>
      </c>
      <c r="F30" s="396">
        <v>287706.13</v>
      </c>
      <c r="G30" s="396">
        <f t="shared" si="8"/>
        <v>340492.76474999997</v>
      </c>
    </row>
    <row r="31" spans="1:7">
      <c r="A31" s="395" t="s">
        <v>510</v>
      </c>
      <c r="B31" s="396">
        <v>188855.2</v>
      </c>
      <c r="C31" s="396">
        <f t="shared" si="7"/>
        <v>2902518.5899999994</v>
      </c>
      <c r="D31" s="396">
        <v>3091373.7899999996</v>
      </c>
      <c r="E31" s="396">
        <v>3062734.8699999996</v>
      </c>
      <c r="F31" s="396">
        <v>3062734.8699999996</v>
      </c>
      <c r="G31" s="396">
        <f t="shared" si="8"/>
        <v>28638.919999999925</v>
      </c>
    </row>
    <row r="32" spans="1:7">
      <c r="A32" s="395" t="s">
        <v>511</v>
      </c>
      <c r="B32" s="396">
        <v>26456949.114167999</v>
      </c>
      <c r="C32" s="396">
        <f t="shared" si="7"/>
        <v>9219255.2118121348</v>
      </c>
      <c r="D32" s="396">
        <v>35676204.325980134</v>
      </c>
      <c r="E32" s="396">
        <v>35036939.249999985</v>
      </c>
      <c r="F32" s="396">
        <v>34183682.479999997</v>
      </c>
      <c r="G32" s="396">
        <f t="shared" si="8"/>
        <v>639265.07598014921</v>
      </c>
    </row>
    <row r="33" spans="1:7">
      <c r="A33" s="393" t="s">
        <v>790</v>
      </c>
      <c r="B33" s="397">
        <f t="shared" ref="B33:G33" si="9">SUM(B34:B42)</f>
        <v>1111582.6299999999</v>
      </c>
      <c r="C33" s="397">
        <f t="shared" si="9"/>
        <v>-986558.92</v>
      </c>
      <c r="D33" s="397">
        <f t="shared" si="9"/>
        <v>125023.70999999999</v>
      </c>
      <c r="E33" s="397">
        <f t="shared" si="9"/>
        <v>46855.149999999994</v>
      </c>
      <c r="F33" s="397">
        <f t="shared" si="9"/>
        <v>46855.149999999994</v>
      </c>
      <c r="G33" s="397">
        <f t="shared" si="9"/>
        <v>78168.56</v>
      </c>
    </row>
    <row r="34" spans="1:7">
      <c r="A34" s="395" t="s">
        <v>26</v>
      </c>
      <c r="B34" s="396">
        <v>0</v>
      </c>
      <c r="C34" s="396">
        <f t="shared" ref="C34:C42" si="10">D34-B34</f>
        <v>0</v>
      </c>
      <c r="D34" s="396">
        <v>0</v>
      </c>
      <c r="E34" s="396">
        <v>0</v>
      </c>
      <c r="F34" s="396">
        <v>0</v>
      </c>
      <c r="G34" s="396">
        <f t="shared" ref="G34:G42" si="11">D34-E34</f>
        <v>0</v>
      </c>
    </row>
    <row r="35" spans="1:7">
      <c r="A35" s="395" t="s">
        <v>27</v>
      </c>
      <c r="B35" s="396">
        <v>0</v>
      </c>
      <c r="C35" s="396">
        <f t="shared" si="10"/>
        <v>0</v>
      </c>
      <c r="D35" s="396">
        <v>0</v>
      </c>
      <c r="E35" s="396">
        <v>0</v>
      </c>
      <c r="F35" s="396">
        <v>0</v>
      </c>
      <c r="G35" s="396">
        <f t="shared" si="11"/>
        <v>0</v>
      </c>
    </row>
    <row r="36" spans="1:7">
      <c r="A36" s="395" t="s">
        <v>28</v>
      </c>
      <c r="B36" s="396">
        <v>0</v>
      </c>
      <c r="C36" s="396">
        <f t="shared" si="10"/>
        <v>0</v>
      </c>
      <c r="D36" s="396">
        <v>0</v>
      </c>
      <c r="E36" s="396">
        <v>0</v>
      </c>
      <c r="F36" s="396">
        <v>0</v>
      </c>
      <c r="G36" s="396">
        <f t="shared" si="11"/>
        <v>0</v>
      </c>
    </row>
    <row r="37" spans="1:7">
      <c r="A37" s="395" t="s">
        <v>29</v>
      </c>
      <c r="B37" s="396">
        <v>111582.63</v>
      </c>
      <c r="C37" s="396">
        <f t="shared" si="10"/>
        <v>-16558.920000000013</v>
      </c>
      <c r="D37" s="396">
        <v>95023.709999999992</v>
      </c>
      <c r="E37" s="396">
        <v>46855.149999999994</v>
      </c>
      <c r="F37" s="396">
        <v>46855.149999999994</v>
      </c>
      <c r="G37" s="396">
        <f t="shared" si="11"/>
        <v>48168.56</v>
      </c>
    </row>
    <row r="38" spans="1:7">
      <c r="A38" s="395" t="s">
        <v>30</v>
      </c>
      <c r="B38" s="396">
        <v>0</v>
      </c>
      <c r="C38" s="396">
        <f t="shared" si="10"/>
        <v>0</v>
      </c>
      <c r="D38" s="396">
        <v>0</v>
      </c>
      <c r="E38" s="396">
        <v>0</v>
      </c>
      <c r="F38" s="396">
        <v>0</v>
      </c>
      <c r="G38" s="396">
        <f t="shared" si="11"/>
        <v>0</v>
      </c>
    </row>
    <row r="39" spans="1:7">
      <c r="A39" s="395" t="s">
        <v>791</v>
      </c>
      <c r="B39" s="396">
        <v>0</v>
      </c>
      <c r="C39" s="396">
        <f t="shared" si="10"/>
        <v>0</v>
      </c>
      <c r="D39" s="396">
        <v>0</v>
      </c>
      <c r="E39" s="396">
        <v>0</v>
      </c>
      <c r="F39" s="396">
        <v>0</v>
      </c>
      <c r="G39" s="396">
        <f t="shared" si="11"/>
        <v>0</v>
      </c>
    </row>
    <row r="40" spans="1:7">
      <c r="A40" s="395" t="s">
        <v>32</v>
      </c>
      <c r="B40" s="396">
        <v>0</v>
      </c>
      <c r="C40" s="396">
        <f t="shared" si="10"/>
        <v>0</v>
      </c>
      <c r="D40" s="396">
        <v>0</v>
      </c>
      <c r="E40" s="396">
        <v>0</v>
      </c>
      <c r="F40" s="396">
        <v>0</v>
      </c>
      <c r="G40" s="396">
        <f t="shared" si="11"/>
        <v>0</v>
      </c>
    </row>
    <row r="41" spans="1:7">
      <c r="A41" s="395" t="s">
        <v>33</v>
      </c>
      <c r="B41" s="396">
        <v>1000000</v>
      </c>
      <c r="C41" s="396">
        <f t="shared" si="10"/>
        <v>-970000</v>
      </c>
      <c r="D41" s="396">
        <v>30000</v>
      </c>
      <c r="E41" s="396">
        <v>0</v>
      </c>
      <c r="F41" s="396">
        <v>0</v>
      </c>
      <c r="G41" s="396">
        <f t="shared" si="11"/>
        <v>30000</v>
      </c>
    </row>
    <row r="42" spans="1:7">
      <c r="A42" s="395" t="s">
        <v>34</v>
      </c>
      <c r="B42" s="396">
        <v>0</v>
      </c>
      <c r="C42" s="396">
        <f t="shared" si="10"/>
        <v>0</v>
      </c>
      <c r="D42" s="396">
        <v>0</v>
      </c>
      <c r="E42" s="396">
        <v>0</v>
      </c>
      <c r="F42" s="396">
        <v>0</v>
      </c>
      <c r="G42" s="396">
        <f t="shared" si="11"/>
        <v>0</v>
      </c>
    </row>
    <row r="43" spans="1:7">
      <c r="A43" s="393" t="s">
        <v>792</v>
      </c>
      <c r="B43" s="397">
        <f t="shared" ref="B43:G43" si="12">SUM(B44:B52)</f>
        <v>25988399.319200002</v>
      </c>
      <c r="C43" s="397">
        <f t="shared" si="12"/>
        <v>124375850.52079998</v>
      </c>
      <c r="D43" s="397">
        <f t="shared" si="12"/>
        <v>150364249.84</v>
      </c>
      <c r="E43" s="397">
        <f t="shared" si="12"/>
        <v>132757112.38999999</v>
      </c>
      <c r="F43" s="397">
        <f t="shared" si="12"/>
        <v>132107593.36999997</v>
      </c>
      <c r="G43" s="397">
        <f t="shared" si="12"/>
        <v>17607137.450000007</v>
      </c>
    </row>
    <row r="44" spans="1:7">
      <c r="A44" s="395" t="s">
        <v>357</v>
      </c>
      <c r="B44" s="396">
        <v>2116804.0300000003</v>
      </c>
      <c r="C44" s="396">
        <f t="shared" ref="C44:C52" si="13">D44-B44</f>
        <v>9459400.4299999997</v>
      </c>
      <c r="D44" s="396">
        <v>11576204.460000001</v>
      </c>
      <c r="E44" s="396">
        <v>11059054.329999998</v>
      </c>
      <c r="F44" s="396">
        <v>11059054.329999998</v>
      </c>
      <c r="G44" s="396">
        <f t="shared" ref="G44:G52" si="14">D44-E44</f>
        <v>517150.13000000268</v>
      </c>
    </row>
    <row r="45" spans="1:7">
      <c r="A45" s="395" t="s">
        <v>358</v>
      </c>
      <c r="B45" s="396">
        <v>0</v>
      </c>
      <c r="C45" s="396">
        <f t="shared" si="13"/>
        <v>151520</v>
      </c>
      <c r="D45" s="396">
        <v>151520</v>
      </c>
      <c r="E45" s="396">
        <v>76720</v>
      </c>
      <c r="F45" s="396">
        <v>76720</v>
      </c>
      <c r="G45" s="396">
        <f t="shared" si="14"/>
        <v>74800</v>
      </c>
    </row>
    <row r="46" spans="1:7">
      <c r="A46" s="395" t="s">
        <v>359</v>
      </c>
      <c r="B46" s="396">
        <v>0</v>
      </c>
      <c r="C46" s="396">
        <f t="shared" si="13"/>
        <v>54748.52</v>
      </c>
      <c r="D46" s="396">
        <v>54748.52</v>
      </c>
      <c r="E46" s="396">
        <v>54748.52</v>
      </c>
      <c r="F46" s="396">
        <v>54748.52</v>
      </c>
      <c r="G46" s="396">
        <f t="shared" si="14"/>
        <v>0</v>
      </c>
    </row>
    <row r="47" spans="1:7">
      <c r="A47" s="395" t="s">
        <v>360</v>
      </c>
      <c r="B47" s="396">
        <v>3050000</v>
      </c>
      <c r="C47" s="396">
        <f t="shared" si="13"/>
        <v>43315295.07</v>
      </c>
      <c r="D47" s="396">
        <v>46365295.07</v>
      </c>
      <c r="E47" s="396">
        <v>35876063.219999999</v>
      </c>
      <c r="F47" s="396">
        <v>35876063.219999999</v>
      </c>
      <c r="G47" s="396">
        <f t="shared" si="14"/>
        <v>10489231.850000001</v>
      </c>
    </row>
    <row r="48" spans="1:7">
      <c r="A48" s="395" t="s">
        <v>361</v>
      </c>
      <c r="B48" s="396">
        <v>0</v>
      </c>
      <c r="C48" s="396">
        <f t="shared" si="13"/>
        <v>0</v>
      </c>
      <c r="D48" s="396">
        <v>0</v>
      </c>
      <c r="E48" s="396">
        <v>0</v>
      </c>
      <c r="F48" s="396">
        <v>0</v>
      </c>
      <c r="G48" s="396">
        <f t="shared" si="14"/>
        <v>0</v>
      </c>
    </row>
    <row r="49" spans="1:7">
      <c r="A49" s="395" t="s">
        <v>362</v>
      </c>
      <c r="B49" s="396">
        <v>11327000</v>
      </c>
      <c r="C49" s="396">
        <f t="shared" si="13"/>
        <v>80649301.929999992</v>
      </c>
      <c r="D49" s="396">
        <v>91976301.929999992</v>
      </c>
      <c r="E49" s="396">
        <v>85462211.25999999</v>
      </c>
      <c r="F49" s="396">
        <v>84812692.23999998</v>
      </c>
      <c r="G49" s="396">
        <f t="shared" si="14"/>
        <v>6514090.6700000018</v>
      </c>
    </row>
    <row r="50" spans="1:7">
      <c r="A50" s="395" t="s">
        <v>364</v>
      </c>
      <c r="B50" s="396">
        <v>0</v>
      </c>
      <c r="C50" s="396">
        <f t="shared" si="13"/>
        <v>0</v>
      </c>
      <c r="D50" s="396">
        <v>0</v>
      </c>
      <c r="E50" s="396">
        <v>0</v>
      </c>
      <c r="F50" s="396">
        <v>0</v>
      </c>
      <c r="G50" s="396">
        <f t="shared" si="14"/>
        <v>0</v>
      </c>
    </row>
    <row r="51" spans="1:7">
      <c r="A51" s="395" t="s">
        <v>631</v>
      </c>
      <c r="B51" s="396">
        <v>9494595.2892000005</v>
      </c>
      <c r="C51" s="396">
        <f t="shared" si="13"/>
        <v>-9494595.2892000005</v>
      </c>
      <c r="D51" s="396">
        <v>0</v>
      </c>
      <c r="E51" s="396">
        <v>0</v>
      </c>
      <c r="F51" s="396">
        <v>0</v>
      </c>
      <c r="G51" s="396">
        <f t="shared" si="14"/>
        <v>0</v>
      </c>
    </row>
    <row r="52" spans="1:7">
      <c r="A52" s="395" t="s">
        <v>99</v>
      </c>
      <c r="B52" s="396">
        <v>0</v>
      </c>
      <c r="C52" s="396">
        <f t="shared" si="13"/>
        <v>240179.86</v>
      </c>
      <c r="D52" s="396">
        <v>240179.86</v>
      </c>
      <c r="E52" s="396">
        <v>228315.06</v>
      </c>
      <c r="F52" s="396">
        <v>228315.06</v>
      </c>
      <c r="G52" s="396">
        <f t="shared" si="14"/>
        <v>11864.799999999988</v>
      </c>
    </row>
    <row r="53" spans="1:7">
      <c r="A53" s="393" t="s">
        <v>52</v>
      </c>
      <c r="B53" s="397">
        <f t="shared" ref="B53:G53" si="15">SUM(B54:B56)</f>
        <v>215314240</v>
      </c>
      <c r="C53" s="397">
        <f t="shared" si="15"/>
        <v>133656840.88999996</v>
      </c>
      <c r="D53" s="397">
        <f t="shared" si="15"/>
        <v>348971080.88999999</v>
      </c>
      <c r="E53" s="397">
        <f t="shared" si="15"/>
        <v>123876058.75999998</v>
      </c>
      <c r="F53" s="397">
        <f t="shared" si="15"/>
        <v>98786017.140000001</v>
      </c>
      <c r="G53" s="397">
        <f t="shared" si="15"/>
        <v>225095022.13</v>
      </c>
    </row>
    <row r="54" spans="1:7">
      <c r="A54" s="395" t="s">
        <v>634</v>
      </c>
      <c r="B54" s="396">
        <v>182354240</v>
      </c>
      <c r="C54" s="396">
        <f t="shared" ref="C54:C56" si="16">D54-B54</f>
        <v>122964849.47999996</v>
      </c>
      <c r="D54" s="396">
        <v>305319089.47999996</v>
      </c>
      <c r="E54" s="396">
        <v>103239274.08999997</v>
      </c>
      <c r="F54" s="396">
        <v>85729422.439999998</v>
      </c>
      <c r="G54" s="396">
        <f>D54-E54</f>
        <v>202079815.38999999</v>
      </c>
    </row>
    <row r="55" spans="1:7">
      <c r="A55" s="395" t="s">
        <v>636</v>
      </c>
      <c r="B55" s="396">
        <v>32960000</v>
      </c>
      <c r="C55" s="396">
        <f t="shared" si="16"/>
        <v>10691991.409999996</v>
      </c>
      <c r="D55" s="396">
        <v>43651991.409999996</v>
      </c>
      <c r="E55" s="396">
        <v>20636784.670000002</v>
      </c>
      <c r="F55" s="396">
        <v>13056594.700000001</v>
      </c>
      <c r="G55" s="396">
        <f>D55-E55</f>
        <v>23015206.739999995</v>
      </c>
    </row>
    <row r="56" spans="1:7">
      <c r="A56" s="395" t="s">
        <v>793</v>
      </c>
      <c r="B56" s="396">
        <v>0</v>
      </c>
      <c r="C56" s="396">
        <f t="shared" si="16"/>
        <v>0</v>
      </c>
      <c r="D56" s="396">
        <v>0</v>
      </c>
      <c r="E56" s="396">
        <v>0</v>
      </c>
      <c r="F56" s="396">
        <v>0</v>
      </c>
      <c r="G56" s="396">
        <f>D56-E56</f>
        <v>0</v>
      </c>
    </row>
    <row r="57" spans="1:7">
      <c r="A57" s="393" t="s">
        <v>794</v>
      </c>
      <c r="B57" s="397">
        <f t="shared" ref="B57:G57" si="17">SUM(B58:B64)</f>
        <v>0</v>
      </c>
      <c r="C57" s="397">
        <f t="shared" si="17"/>
        <v>227160109.08000022</v>
      </c>
      <c r="D57" s="397">
        <f t="shared" si="17"/>
        <v>227160109.08000022</v>
      </c>
      <c r="E57" s="397">
        <f t="shared" si="17"/>
        <v>150000000</v>
      </c>
      <c r="F57" s="397">
        <f t="shared" si="17"/>
        <v>150000000</v>
      </c>
      <c r="G57" s="397">
        <f t="shared" si="17"/>
        <v>77160109.080000237</v>
      </c>
    </row>
    <row r="58" spans="1:7">
      <c r="A58" s="395" t="s">
        <v>795</v>
      </c>
      <c r="B58" s="396">
        <v>0</v>
      </c>
      <c r="C58" s="396">
        <f t="shared" ref="C58:C64" si="18">D58-B58</f>
        <v>0</v>
      </c>
      <c r="D58" s="396">
        <v>0</v>
      </c>
      <c r="E58" s="396">
        <v>0</v>
      </c>
      <c r="F58" s="396">
        <v>0</v>
      </c>
      <c r="G58" s="396">
        <f t="shared" ref="G58:G64" si="19">D58-E58</f>
        <v>0</v>
      </c>
    </row>
    <row r="59" spans="1:7">
      <c r="A59" s="395" t="s">
        <v>638</v>
      </c>
      <c r="B59" s="396">
        <v>0</v>
      </c>
      <c r="C59" s="396">
        <f t="shared" si="18"/>
        <v>0</v>
      </c>
      <c r="D59" s="396">
        <v>0</v>
      </c>
      <c r="E59" s="396">
        <v>0</v>
      </c>
      <c r="F59" s="396">
        <v>0</v>
      </c>
      <c r="G59" s="396">
        <f t="shared" si="19"/>
        <v>0</v>
      </c>
    </row>
    <row r="60" spans="1:7">
      <c r="A60" s="395" t="s">
        <v>640</v>
      </c>
      <c r="B60" s="396">
        <v>0</v>
      </c>
      <c r="C60" s="396">
        <f t="shared" si="18"/>
        <v>0</v>
      </c>
      <c r="D60" s="396">
        <v>0</v>
      </c>
      <c r="E60" s="396">
        <v>0</v>
      </c>
      <c r="F60" s="396">
        <v>0</v>
      </c>
      <c r="G60" s="396">
        <f t="shared" si="19"/>
        <v>0</v>
      </c>
    </row>
    <row r="61" spans="1:7">
      <c r="A61" s="395" t="s">
        <v>642</v>
      </c>
      <c r="B61" s="396">
        <v>0</v>
      </c>
      <c r="C61" s="396">
        <f t="shared" si="18"/>
        <v>150000000</v>
      </c>
      <c r="D61" s="396">
        <v>150000000</v>
      </c>
      <c r="E61" s="396">
        <v>150000000</v>
      </c>
      <c r="F61" s="396">
        <v>150000000</v>
      </c>
      <c r="G61" s="396">
        <f t="shared" si="19"/>
        <v>0</v>
      </c>
    </row>
    <row r="62" spans="1:7">
      <c r="A62" s="395" t="s">
        <v>644</v>
      </c>
      <c r="B62" s="396">
        <v>0</v>
      </c>
      <c r="C62" s="396">
        <f t="shared" si="18"/>
        <v>0</v>
      </c>
      <c r="D62" s="396">
        <v>0</v>
      </c>
      <c r="E62" s="396">
        <v>0</v>
      </c>
      <c r="F62" s="396">
        <v>0</v>
      </c>
      <c r="G62" s="396">
        <f t="shared" si="19"/>
        <v>0</v>
      </c>
    </row>
    <row r="63" spans="1:7">
      <c r="A63" s="395" t="s">
        <v>796</v>
      </c>
      <c r="B63" s="396">
        <v>0</v>
      </c>
      <c r="C63" s="396">
        <f t="shared" si="18"/>
        <v>0</v>
      </c>
      <c r="D63" s="396">
        <v>0</v>
      </c>
      <c r="E63" s="396">
        <v>0</v>
      </c>
      <c r="F63" s="396">
        <v>0</v>
      </c>
      <c r="G63" s="396">
        <f t="shared" si="19"/>
        <v>0</v>
      </c>
    </row>
    <row r="64" spans="1:7">
      <c r="A64" s="395" t="s">
        <v>646</v>
      </c>
      <c r="B64" s="396">
        <v>0</v>
      </c>
      <c r="C64" s="396">
        <f t="shared" si="18"/>
        <v>77160109.080000237</v>
      </c>
      <c r="D64" s="396">
        <v>77160109.080000237</v>
      </c>
      <c r="E64" s="396">
        <v>0</v>
      </c>
      <c r="F64" s="396">
        <v>0</v>
      </c>
      <c r="G64" s="396">
        <f t="shared" si="19"/>
        <v>77160109.080000237</v>
      </c>
    </row>
    <row r="65" spans="1:7">
      <c r="A65" s="393" t="s">
        <v>797</v>
      </c>
      <c r="B65" s="397">
        <f t="shared" ref="B65:G65" si="20">SUM(B66:B68)</f>
        <v>0</v>
      </c>
      <c r="C65" s="397">
        <f t="shared" si="20"/>
        <v>22776.04</v>
      </c>
      <c r="D65" s="397">
        <f t="shared" si="20"/>
        <v>22776.04</v>
      </c>
      <c r="E65" s="397">
        <f t="shared" si="20"/>
        <v>17314.36</v>
      </c>
      <c r="F65" s="397">
        <f t="shared" si="20"/>
        <v>17314.36</v>
      </c>
      <c r="G65" s="397">
        <f t="shared" si="20"/>
        <v>5461.68</v>
      </c>
    </row>
    <row r="66" spans="1:7">
      <c r="A66" s="395" t="s">
        <v>36</v>
      </c>
      <c r="B66" s="396">
        <v>0</v>
      </c>
      <c r="C66" s="396">
        <f t="shared" ref="C66:C68" si="21">D66-B66</f>
        <v>0</v>
      </c>
      <c r="D66" s="396">
        <v>0</v>
      </c>
      <c r="E66" s="396">
        <v>0</v>
      </c>
      <c r="F66" s="396">
        <v>0</v>
      </c>
      <c r="G66" s="396">
        <f>D66-E66</f>
        <v>0</v>
      </c>
    </row>
    <row r="67" spans="1:7">
      <c r="A67" s="395" t="s">
        <v>37</v>
      </c>
      <c r="B67" s="396">
        <v>0</v>
      </c>
      <c r="C67" s="396">
        <f t="shared" si="21"/>
        <v>0</v>
      </c>
      <c r="D67" s="396">
        <v>0</v>
      </c>
      <c r="E67" s="396">
        <v>0</v>
      </c>
      <c r="F67" s="396">
        <v>0</v>
      </c>
      <c r="G67" s="396">
        <f>D67-E67</f>
        <v>0</v>
      </c>
    </row>
    <row r="68" spans="1:7">
      <c r="A68" s="395" t="s">
        <v>38</v>
      </c>
      <c r="B68" s="396">
        <v>0</v>
      </c>
      <c r="C68" s="396">
        <f t="shared" si="21"/>
        <v>22776.04</v>
      </c>
      <c r="D68" s="396">
        <v>22776.04</v>
      </c>
      <c r="E68" s="396">
        <v>17314.36</v>
      </c>
      <c r="F68" s="396">
        <v>17314.36</v>
      </c>
      <c r="G68" s="396">
        <f>D68-E68</f>
        <v>5461.68</v>
      </c>
    </row>
    <row r="69" spans="1:7">
      <c r="A69" s="393" t="s">
        <v>798</v>
      </c>
      <c r="B69" s="397">
        <f t="shared" ref="B69:G69" si="22">SUM(B70:B76)</f>
        <v>0</v>
      </c>
      <c r="C69" s="397">
        <f t="shared" si="22"/>
        <v>0</v>
      </c>
      <c r="D69" s="397">
        <f t="shared" si="22"/>
        <v>0</v>
      </c>
      <c r="E69" s="397">
        <f t="shared" si="22"/>
        <v>0</v>
      </c>
      <c r="F69" s="397">
        <f t="shared" si="22"/>
        <v>0</v>
      </c>
      <c r="G69" s="397">
        <f t="shared" si="22"/>
        <v>0</v>
      </c>
    </row>
    <row r="70" spans="1:7">
      <c r="A70" s="395" t="s">
        <v>648</v>
      </c>
      <c r="B70" s="396">
        <v>0</v>
      </c>
      <c r="C70" s="396">
        <f t="shared" ref="C70:C76" si="23">D70-B70</f>
        <v>0</v>
      </c>
      <c r="D70" s="396">
        <v>0</v>
      </c>
      <c r="E70" s="396">
        <v>0</v>
      </c>
      <c r="F70" s="396">
        <v>0</v>
      </c>
      <c r="G70" s="396">
        <f t="shared" ref="G70:G76" si="24">D70-E70</f>
        <v>0</v>
      </c>
    </row>
    <row r="71" spans="1:7">
      <c r="A71" s="395" t="s">
        <v>40</v>
      </c>
      <c r="B71" s="396">
        <v>0</v>
      </c>
      <c r="C71" s="396">
        <f t="shared" si="23"/>
        <v>0</v>
      </c>
      <c r="D71" s="396">
        <v>0</v>
      </c>
      <c r="E71" s="396">
        <v>0</v>
      </c>
      <c r="F71" s="396">
        <v>0</v>
      </c>
      <c r="G71" s="396">
        <f t="shared" si="24"/>
        <v>0</v>
      </c>
    </row>
    <row r="72" spans="1:7">
      <c r="A72" s="395" t="s">
        <v>41</v>
      </c>
      <c r="B72" s="396">
        <v>0</v>
      </c>
      <c r="C72" s="396">
        <f t="shared" si="23"/>
        <v>0</v>
      </c>
      <c r="D72" s="396">
        <v>0</v>
      </c>
      <c r="E72" s="396">
        <v>0</v>
      </c>
      <c r="F72" s="396">
        <v>0</v>
      </c>
      <c r="G72" s="396">
        <f t="shared" si="24"/>
        <v>0</v>
      </c>
    </row>
    <row r="73" spans="1:7">
      <c r="A73" s="395" t="s">
        <v>42</v>
      </c>
      <c r="B73" s="396">
        <v>0</v>
      </c>
      <c r="C73" s="396">
        <f t="shared" si="23"/>
        <v>0</v>
      </c>
      <c r="D73" s="396">
        <v>0</v>
      </c>
      <c r="E73" s="396">
        <v>0</v>
      </c>
      <c r="F73" s="396">
        <v>0</v>
      </c>
      <c r="G73" s="396">
        <f t="shared" si="24"/>
        <v>0</v>
      </c>
    </row>
    <row r="74" spans="1:7">
      <c r="A74" s="395" t="s">
        <v>43</v>
      </c>
      <c r="B74" s="396">
        <v>0</v>
      </c>
      <c r="C74" s="396">
        <f t="shared" si="23"/>
        <v>0</v>
      </c>
      <c r="D74" s="396">
        <v>0</v>
      </c>
      <c r="E74" s="396">
        <v>0</v>
      </c>
      <c r="F74" s="396">
        <v>0</v>
      </c>
      <c r="G74" s="396">
        <f t="shared" si="24"/>
        <v>0</v>
      </c>
    </row>
    <row r="75" spans="1:7">
      <c r="A75" s="395" t="s">
        <v>44</v>
      </c>
      <c r="B75" s="396">
        <v>0</v>
      </c>
      <c r="C75" s="396">
        <f t="shared" si="23"/>
        <v>0</v>
      </c>
      <c r="D75" s="396">
        <v>0</v>
      </c>
      <c r="E75" s="396">
        <v>0</v>
      </c>
      <c r="F75" s="396">
        <v>0</v>
      </c>
      <c r="G75" s="396">
        <f t="shared" si="24"/>
        <v>0</v>
      </c>
    </row>
    <row r="76" spans="1:7">
      <c r="A76" s="398" t="s">
        <v>799</v>
      </c>
      <c r="B76" s="396">
        <v>0</v>
      </c>
      <c r="C76" s="396">
        <f t="shared" si="23"/>
        <v>0</v>
      </c>
      <c r="D76" s="396">
        <v>0</v>
      </c>
      <c r="E76" s="396">
        <v>0</v>
      </c>
      <c r="F76" s="396">
        <v>0</v>
      </c>
      <c r="G76" s="396">
        <f t="shared" si="24"/>
        <v>0</v>
      </c>
    </row>
    <row r="77" spans="1:7">
      <c r="A77" s="399" t="s">
        <v>800</v>
      </c>
      <c r="B77" s="400">
        <f t="shared" ref="B77:G77" si="25">B5+B13+B23+B33+B43+B53+B57+B65+B69</f>
        <v>543608662.65175009</v>
      </c>
      <c r="C77" s="400">
        <f t="shared" si="25"/>
        <v>578308464.87098026</v>
      </c>
      <c r="D77" s="400">
        <f t="shared" si="25"/>
        <v>1121917127.5227304</v>
      </c>
      <c r="E77" s="400">
        <f t="shared" si="25"/>
        <v>752326290.75</v>
      </c>
      <c r="F77" s="400">
        <f t="shared" si="25"/>
        <v>723353354.94999993</v>
      </c>
      <c r="G77" s="400">
        <f t="shared" si="25"/>
        <v>369590836.77273035</v>
      </c>
    </row>
    <row r="80" spans="1:7">
      <c r="A80" s="384" t="s">
        <v>56</v>
      </c>
    </row>
    <row r="83" spans="1:4">
      <c r="A83" s="384" t="s">
        <v>57</v>
      </c>
      <c r="D83" s="384" t="s">
        <v>57</v>
      </c>
    </row>
    <row r="85" spans="1:4">
      <c r="A85" s="384" t="s">
        <v>148</v>
      </c>
      <c r="D85" s="384" t="s">
        <v>179</v>
      </c>
    </row>
    <row r="86" spans="1:4">
      <c r="A86" s="384" t="s">
        <v>60</v>
      </c>
      <c r="D86" s="384" t="s">
        <v>61</v>
      </c>
    </row>
    <row r="87" spans="1:4">
      <c r="A87" s="384" t="s">
        <v>62</v>
      </c>
      <c r="D87" s="384" t="s">
        <v>63</v>
      </c>
    </row>
    <row r="91" spans="1:4">
      <c r="A91" s="384" t="s">
        <v>64</v>
      </c>
    </row>
    <row r="93" spans="1:4">
      <c r="A93" s="384" t="s">
        <v>148</v>
      </c>
    </row>
    <row r="94" spans="1:4">
      <c r="A94" s="384" t="s">
        <v>666</v>
      </c>
    </row>
    <row r="95" spans="1:4">
      <c r="A95" s="384" t="s">
        <v>801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6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showGridLines="0" workbookViewId="0">
      <selection sqref="A1:G95"/>
    </sheetView>
  </sheetViews>
  <sheetFormatPr baseColWidth="10" defaultColWidth="12" defaultRowHeight="10.199999999999999"/>
  <cols>
    <col min="1" max="1" width="47.7109375" style="384" customWidth="1"/>
    <col min="2" max="7" width="18.28515625" style="384" customWidth="1"/>
    <col min="8" max="16384" width="12" style="384"/>
  </cols>
  <sheetData>
    <row r="1" spans="1:7" ht="45" customHeight="1">
      <c r="A1" s="733" t="s">
        <v>802</v>
      </c>
      <c r="B1" s="734"/>
      <c r="C1" s="734"/>
      <c r="D1" s="734"/>
      <c r="E1" s="734"/>
      <c r="F1" s="734"/>
      <c r="G1" s="735"/>
    </row>
    <row r="2" spans="1:7">
      <c r="A2" s="385"/>
      <c r="B2" s="386" t="s">
        <v>778</v>
      </c>
      <c r="C2" s="387"/>
      <c r="D2" s="387"/>
      <c r="E2" s="387"/>
      <c r="F2" s="388"/>
      <c r="G2" s="736" t="s">
        <v>779</v>
      </c>
    </row>
    <row r="3" spans="1:7" ht="24.9" customHeight="1">
      <c r="A3" s="389" t="s">
        <v>128</v>
      </c>
      <c r="B3" s="390" t="s">
        <v>780</v>
      </c>
      <c r="C3" s="390" t="s">
        <v>781</v>
      </c>
      <c r="D3" s="390" t="s">
        <v>765</v>
      </c>
      <c r="E3" s="390" t="s">
        <v>764</v>
      </c>
      <c r="F3" s="390" t="s">
        <v>782</v>
      </c>
      <c r="G3" s="737"/>
    </row>
    <row r="4" spans="1:7">
      <c r="A4" s="391"/>
      <c r="B4" s="392">
        <v>1</v>
      </c>
      <c r="C4" s="392">
        <v>2</v>
      </c>
      <c r="D4" s="392" t="s">
        <v>783</v>
      </c>
      <c r="E4" s="392">
        <v>4</v>
      </c>
      <c r="F4" s="392">
        <v>5</v>
      </c>
      <c r="G4" s="392" t="s">
        <v>784</v>
      </c>
    </row>
    <row r="5" spans="1:7">
      <c r="A5" s="401"/>
      <c r="B5" s="402"/>
      <c r="C5" s="402"/>
      <c r="D5" s="402"/>
      <c r="E5" s="402"/>
      <c r="F5" s="402"/>
      <c r="G5" s="402"/>
    </row>
    <row r="6" spans="1:7">
      <c r="A6" s="401" t="s">
        <v>803</v>
      </c>
      <c r="B6" s="403">
        <v>302306023.33254999</v>
      </c>
      <c r="C6" s="396">
        <f>D6-B6</f>
        <v>93092888.340180457</v>
      </c>
      <c r="D6" s="403">
        <v>395398911.67273045</v>
      </c>
      <c r="E6" s="403">
        <v>345675805.24000072</v>
      </c>
      <c r="F6" s="403">
        <v>342442430.08000058</v>
      </c>
      <c r="G6" s="403">
        <f>D6-E6</f>
        <v>49723106.432729721</v>
      </c>
    </row>
    <row r="7" spans="1:7">
      <c r="A7" s="401"/>
      <c r="B7" s="403"/>
      <c r="C7" s="403"/>
      <c r="D7" s="403"/>
      <c r="E7" s="403"/>
      <c r="F7" s="403"/>
      <c r="G7" s="403"/>
    </row>
    <row r="8" spans="1:7">
      <c r="A8" s="401" t="s">
        <v>804</v>
      </c>
      <c r="B8" s="403">
        <v>241302639.31920001</v>
      </c>
      <c r="C8" s="396">
        <f>D8-B8</f>
        <v>485192800.49080002</v>
      </c>
      <c r="D8" s="403">
        <v>726495439.81000006</v>
      </c>
      <c r="E8" s="403">
        <v>406633171.1500001</v>
      </c>
      <c r="F8" s="403">
        <v>380893610.51000005</v>
      </c>
      <c r="G8" s="403">
        <f t="shared" ref="G8:G15" si="0">D8-E8</f>
        <v>319862268.65999997</v>
      </c>
    </row>
    <row r="9" spans="1:7">
      <c r="A9" s="401"/>
      <c r="B9" s="403"/>
      <c r="C9" s="403"/>
      <c r="D9" s="403"/>
      <c r="E9" s="403"/>
      <c r="F9" s="403"/>
      <c r="G9" s="403"/>
    </row>
    <row r="10" spans="1:7">
      <c r="A10" s="401" t="s">
        <v>805</v>
      </c>
      <c r="B10" s="403">
        <v>0</v>
      </c>
      <c r="C10" s="396">
        <f>D10-B10</f>
        <v>0</v>
      </c>
      <c r="D10" s="403">
        <v>0</v>
      </c>
      <c r="E10" s="403">
        <v>0</v>
      </c>
      <c r="F10" s="403">
        <v>0</v>
      </c>
      <c r="G10" s="403">
        <f t="shared" si="0"/>
        <v>0</v>
      </c>
    </row>
    <row r="11" spans="1:7">
      <c r="A11" s="401"/>
      <c r="B11" s="403"/>
      <c r="C11" s="403"/>
      <c r="D11" s="403"/>
      <c r="E11" s="403"/>
      <c r="F11" s="403"/>
      <c r="G11" s="403"/>
    </row>
    <row r="12" spans="1:7">
      <c r="A12" s="401" t="s">
        <v>30</v>
      </c>
      <c r="B12" s="403">
        <v>0</v>
      </c>
      <c r="C12" s="396">
        <f>D12-B12</f>
        <v>0</v>
      </c>
      <c r="D12" s="403">
        <v>0</v>
      </c>
      <c r="E12" s="403">
        <v>0</v>
      </c>
      <c r="F12" s="403">
        <v>0</v>
      </c>
      <c r="G12" s="403">
        <f t="shared" si="0"/>
        <v>0</v>
      </c>
    </row>
    <row r="13" spans="1:7">
      <c r="A13" s="401"/>
      <c r="B13" s="403"/>
      <c r="C13" s="403"/>
      <c r="D13" s="403"/>
      <c r="E13" s="403"/>
      <c r="F13" s="403"/>
      <c r="G13" s="403"/>
    </row>
    <row r="14" spans="1:7">
      <c r="A14" s="401" t="s">
        <v>36</v>
      </c>
      <c r="B14" s="403">
        <v>0</v>
      </c>
      <c r="C14" s="396">
        <f>D14-B14</f>
        <v>22776.04</v>
      </c>
      <c r="D14" s="403">
        <v>22776.04</v>
      </c>
      <c r="E14" s="403">
        <v>17314.36</v>
      </c>
      <c r="F14" s="403">
        <v>17314.36</v>
      </c>
      <c r="G14" s="403">
        <f t="shared" si="0"/>
        <v>5461.68</v>
      </c>
    </row>
    <row r="15" spans="1:7">
      <c r="A15" s="404"/>
      <c r="B15" s="403"/>
      <c r="C15" s="403"/>
      <c r="D15" s="403"/>
      <c r="E15" s="403"/>
      <c r="F15" s="403"/>
      <c r="G15" s="403">
        <f t="shared" si="0"/>
        <v>0</v>
      </c>
    </row>
    <row r="16" spans="1:7">
      <c r="A16" s="405" t="s">
        <v>800</v>
      </c>
      <c r="B16" s="406">
        <f t="shared" ref="B16:G16" si="1">SUM(B6:B15)</f>
        <v>543608662.65174997</v>
      </c>
      <c r="C16" s="406">
        <f t="shared" si="1"/>
        <v>578308464.8709805</v>
      </c>
      <c r="D16" s="406">
        <f t="shared" si="1"/>
        <v>1121917127.5227304</v>
      </c>
      <c r="E16" s="406">
        <f t="shared" si="1"/>
        <v>752326290.75000083</v>
      </c>
      <c r="F16" s="406">
        <f t="shared" si="1"/>
        <v>723353354.95000064</v>
      </c>
      <c r="G16" s="406">
        <f t="shared" si="1"/>
        <v>369590836.77272969</v>
      </c>
    </row>
    <row r="19" spans="1:4">
      <c r="A19" s="384" t="s">
        <v>56</v>
      </c>
    </row>
    <row r="22" spans="1:4">
      <c r="A22" s="384" t="s">
        <v>57</v>
      </c>
      <c r="D22" s="384" t="s">
        <v>57</v>
      </c>
    </row>
    <row r="24" spans="1:4">
      <c r="A24" s="384" t="s">
        <v>148</v>
      </c>
      <c r="D24" s="384" t="s">
        <v>179</v>
      </c>
    </row>
    <row r="25" spans="1:4">
      <c r="A25" s="384" t="s">
        <v>60</v>
      </c>
      <c r="D25" s="384" t="s">
        <v>61</v>
      </c>
    </row>
    <row r="26" spans="1:4">
      <c r="A26" s="384" t="s">
        <v>62</v>
      </c>
      <c r="D26" s="384" t="s">
        <v>63</v>
      </c>
    </row>
    <row r="30" spans="1:4">
      <c r="A30" s="384" t="s">
        <v>64</v>
      </c>
    </row>
    <row r="32" spans="1:4">
      <c r="A32" s="384" t="s">
        <v>148</v>
      </c>
    </row>
    <row r="33" spans="1:1">
      <c r="A33" s="384" t="s">
        <v>666</v>
      </c>
    </row>
    <row r="34" spans="1:1">
      <c r="A34" s="384" t="s">
        <v>801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
  <sheetViews>
    <sheetView showGridLines="0" zoomScaleNormal="100" zoomScaleSheetLayoutView="100" workbookViewId="0">
      <selection sqref="A1:G1"/>
    </sheetView>
  </sheetViews>
  <sheetFormatPr baseColWidth="10" defaultColWidth="12" defaultRowHeight="10.199999999999999"/>
  <cols>
    <col min="1" max="1" width="67.85546875" style="28" customWidth="1"/>
    <col min="2" max="2" width="18.85546875" style="28" customWidth="1"/>
    <col min="3" max="3" width="18.85546875" style="67" customWidth="1"/>
    <col min="4" max="4" width="1" style="67" customWidth="1"/>
    <col min="5" max="5" width="64.28515625" style="67" customWidth="1"/>
    <col min="6" max="7" width="18.85546875" style="67" customWidth="1"/>
    <col min="8" max="8" width="12" style="26" customWidth="1"/>
    <col min="9" max="16384" width="12" style="26"/>
  </cols>
  <sheetData>
    <row r="1" spans="1:7" ht="39.9" customHeight="1">
      <c r="A1" s="686" t="s">
        <v>68</v>
      </c>
      <c r="B1" s="687"/>
      <c r="C1" s="687"/>
      <c r="D1" s="687"/>
      <c r="E1" s="687"/>
      <c r="F1" s="687"/>
      <c r="G1" s="688"/>
    </row>
    <row r="2" spans="1:7" s="2" customFormat="1">
      <c r="A2" s="40" t="s">
        <v>69</v>
      </c>
      <c r="B2" s="41">
        <v>2022</v>
      </c>
      <c r="C2" s="41">
        <v>2021</v>
      </c>
      <c r="D2" s="42"/>
      <c r="E2" s="43" t="s">
        <v>70</v>
      </c>
      <c r="F2" s="41">
        <v>2022</v>
      </c>
      <c r="G2" s="44">
        <v>2021</v>
      </c>
    </row>
    <row r="3" spans="1:7" s="2" customFormat="1">
      <c r="A3" s="45"/>
      <c r="B3" s="46"/>
      <c r="C3" s="46"/>
      <c r="D3" s="47"/>
      <c r="E3" s="48"/>
      <c r="F3" s="46"/>
      <c r="G3" s="49"/>
    </row>
    <row r="4" spans="1:7">
      <c r="A4" s="5" t="s">
        <v>71</v>
      </c>
      <c r="B4" s="50"/>
      <c r="C4" s="50"/>
      <c r="D4" s="26"/>
      <c r="E4" s="48" t="s">
        <v>72</v>
      </c>
      <c r="F4" s="51"/>
      <c r="G4" s="52"/>
    </row>
    <row r="5" spans="1:7">
      <c r="A5" s="53" t="s">
        <v>73</v>
      </c>
      <c r="B5" s="54">
        <v>384995036.38999999</v>
      </c>
      <c r="C5" s="54">
        <v>511900591.05000001</v>
      </c>
      <c r="D5" s="55"/>
      <c r="E5" s="39" t="s">
        <v>74</v>
      </c>
      <c r="F5" s="54">
        <v>31102759.329999998</v>
      </c>
      <c r="G5" s="56">
        <v>16725777.310000001</v>
      </c>
    </row>
    <row r="6" spans="1:7">
      <c r="A6" s="53" t="s">
        <v>75</v>
      </c>
      <c r="B6" s="54">
        <v>47119578.5</v>
      </c>
      <c r="C6" s="54">
        <v>28679586.710000001</v>
      </c>
      <c r="D6" s="55"/>
      <c r="E6" s="39" t="s">
        <v>76</v>
      </c>
      <c r="F6" s="54">
        <v>0</v>
      </c>
      <c r="G6" s="56">
        <v>0</v>
      </c>
    </row>
    <row r="7" spans="1:7">
      <c r="A7" s="53" t="s">
        <v>77</v>
      </c>
      <c r="B7" s="54">
        <v>71417129.680000007</v>
      </c>
      <c r="C7" s="54">
        <v>16475958.710000001</v>
      </c>
      <c r="D7" s="55"/>
      <c r="E7" s="39" t="s">
        <v>78</v>
      </c>
      <c r="F7" s="54">
        <v>0</v>
      </c>
      <c r="G7" s="56">
        <v>0</v>
      </c>
    </row>
    <row r="8" spans="1:7">
      <c r="A8" s="53" t="s">
        <v>79</v>
      </c>
      <c r="B8" s="54">
        <v>0</v>
      </c>
      <c r="C8" s="54">
        <v>0</v>
      </c>
      <c r="D8" s="55"/>
      <c r="E8" s="39" t="s">
        <v>80</v>
      </c>
      <c r="F8" s="54">
        <v>0</v>
      </c>
      <c r="G8" s="56">
        <v>0</v>
      </c>
    </row>
    <row r="9" spans="1:7">
      <c r="A9" s="53" t="s">
        <v>81</v>
      </c>
      <c r="B9" s="54">
        <v>10690546.380000001</v>
      </c>
      <c r="C9" s="54">
        <v>21726845.48</v>
      </c>
      <c r="D9" s="55"/>
      <c r="E9" s="39" t="s">
        <v>82</v>
      </c>
      <c r="F9" s="54">
        <v>3355759.28</v>
      </c>
      <c r="G9" s="56">
        <v>3021291.95</v>
      </c>
    </row>
    <row r="10" spans="1:7" ht="13.5" customHeight="1">
      <c r="A10" s="53" t="s">
        <v>83</v>
      </c>
      <c r="B10" s="54">
        <v>0</v>
      </c>
      <c r="C10" s="54">
        <v>0</v>
      </c>
      <c r="D10" s="55"/>
      <c r="E10" s="39" t="s">
        <v>84</v>
      </c>
      <c r="F10" s="54">
        <v>0</v>
      </c>
      <c r="G10" s="56">
        <v>0</v>
      </c>
    </row>
    <row r="11" spans="1:7">
      <c r="A11" s="53" t="s">
        <v>85</v>
      </c>
      <c r="B11" s="54">
        <v>0</v>
      </c>
      <c r="C11" s="54">
        <v>0</v>
      </c>
      <c r="D11" s="55"/>
      <c r="E11" s="39" t="s">
        <v>86</v>
      </c>
      <c r="F11" s="54">
        <v>0</v>
      </c>
      <c r="G11" s="56">
        <v>0</v>
      </c>
    </row>
    <row r="12" spans="1:7">
      <c r="A12" s="53"/>
      <c r="B12" s="54"/>
      <c r="C12" s="54"/>
      <c r="D12" s="55"/>
      <c r="E12" s="39" t="s">
        <v>87</v>
      </c>
      <c r="F12" s="54">
        <v>0</v>
      </c>
      <c r="G12" s="56">
        <v>0</v>
      </c>
    </row>
    <row r="13" spans="1:7">
      <c r="A13" s="6" t="s">
        <v>88</v>
      </c>
      <c r="B13" s="50">
        <v>514222290.94999999</v>
      </c>
      <c r="C13" s="50">
        <v>578782981.95000005</v>
      </c>
      <c r="D13" s="55"/>
      <c r="E13" s="39"/>
      <c r="F13" s="51"/>
      <c r="G13" s="57"/>
    </row>
    <row r="14" spans="1:7">
      <c r="A14" s="4"/>
      <c r="B14" s="50"/>
      <c r="C14" s="50"/>
      <c r="D14" s="47"/>
      <c r="E14" s="58" t="s">
        <v>89</v>
      </c>
      <c r="F14" s="50">
        <v>34458518.609999999</v>
      </c>
      <c r="G14" s="59">
        <v>19747069.260000002</v>
      </c>
    </row>
    <row r="15" spans="1:7">
      <c r="A15" s="4" t="s">
        <v>90</v>
      </c>
      <c r="B15" s="54"/>
      <c r="C15" s="54"/>
      <c r="D15" s="55"/>
      <c r="E15" s="48"/>
      <c r="F15" s="51"/>
      <c r="G15" s="57"/>
    </row>
    <row r="16" spans="1:7">
      <c r="A16" s="53" t="s">
        <v>91</v>
      </c>
      <c r="B16" s="54">
        <v>0</v>
      </c>
      <c r="C16" s="54">
        <v>0</v>
      </c>
      <c r="D16" s="47"/>
      <c r="E16" s="48" t="s">
        <v>92</v>
      </c>
      <c r="F16" s="51"/>
      <c r="G16" s="57"/>
    </row>
    <row r="17" spans="1:7">
      <c r="A17" s="53" t="s">
        <v>93</v>
      </c>
      <c r="B17" s="54">
        <v>131568627.45999999</v>
      </c>
      <c r="C17" s="54">
        <v>0</v>
      </c>
      <c r="D17" s="55"/>
      <c r="E17" s="39" t="s">
        <v>94</v>
      </c>
      <c r="F17" s="54">
        <v>0</v>
      </c>
      <c r="G17" s="56">
        <v>0</v>
      </c>
    </row>
    <row r="18" spans="1:7">
      <c r="A18" s="53" t="s">
        <v>95</v>
      </c>
      <c r="B18" s="54">
        <v>1025556413.98</v>
      </c>
      <c r="C18" s="54">
        <v>984461585.52999997</v>
      </c>
      <c r="D18" s="55"/>
      <c r="E18" s="39" t="s">
        <v>96</v>
      </c>
      <c r="F18" s="54">
        <v>0</v>
      </c>
      <c r="G18" s="56">
        <v>0</v>
      </c>
    </row>
    <row r="19" spans="1:7">
      <c r="A19" s="53" t="s">
        <v>97</v>
      </c>
      <c r="B19" s="54">
        <v>347834868.57999998</v>
      </c>
      <c r="C19" s="54">
        <v>234216974.18000001</v>
      </c>
      <c r="D19" s="55"/>
      <c r="E19" s="39" t="s">
        <v>98</v>
      </c>
      <c r="F19" s="54">
        <v>0</v>
      </c>
      <c r="G19" s="56">
        <v>0</v>
      </c>
    </row>
    <row r="20" spans="1:7">
      <c r="A20" s="53" t="s">
        <v>99</v>
      </c>
      <c r="B20" s="54">
        <v>2831536.44</v>
      </c>
      <c r="C20" s="54">
        <v>2634713.11</v>
      </c>
      <c r="D20" s="55"/>
      <c r="E20" s="39" t="s">
        <v>100</v>
      </c>
      <c r="F20" s="54">
        <v>0</v>
      </c>
      <c r="G20" s="56">
        <v>0</v>
      </c>
    </row>
    <row r="21" spans="1:7">
      <c r="A21" s="53" t="s">
        <v>101</v>
      </c>
      <c r="B21" s="54">
        <v>-513651705.51999998</v>
      </c>
      <c r="C21" s="54">
        <v>-464659108.43000001</v>
      </c>
      <c r="D21" s="55"/>
      <c r="E21" s="27" t="s">
        <v>102</v>
      </c>
      <c r="F21" s="54">
        <v>0</v>
      </c>
      <c r="G21" s="56">
        <v>0</v>
      </c>
    </row>
    <row r="22" spans="1:7">
      <c r="A22" s="53" t="s">
        <v>103</v>
      </c>
      <c r="B22" s="54">
        <v>2162972.85</v>
      </c>
      <c r="C22" s="54">
        <v>2162972.85</v>
      </c>
      <c r="D22" s="55"/>
      <c r="E22" s="39" t="s">
        <v>104</v>
      </c>
      <c r="F22" s="54">
        <v>0</v>
      </c>
      <c r="G22" s="56">
        <v>0</v>
      </c>
    </row>
    <row r="23" spans="1:7">
      <c r="A23" s="53" t="s">
        <v>105</v>
      </c>
      <c r="B23" s="54">
        <v>0</v>
      </c>
      <c r="C23" s="54">
        <v>0</v>
      </c>
      <c r="D23" s="47"/>
      <c r="E23" s="39"/>
      <c r="F23" s="60"/>
      <c r="G23" s="61"/>
    </row>
    <row r="24" spans="1:7">
      <c r="A24" s="53" t="s">
        <v>106</v>
      </c>
      <c r="B24" s="54">
        <v>0</v>
      </c>
      <c r="C24" s="54">
        <v>0</v>
      </c>
      <c r="D24" s="55"/>
      <c r="E24" s="58" t="s">
        <v>107</v>
      </c>
      <c r="F24" s="50">
        <v>0</v>
      </c>
      <c r="G24" s="59">
        <v>0</v>
      </c>
    </row>
    <row r="25" spans="1:7" s="2" customFormat="1">
      <c r="A25" s="53"/>
      <c r="B25" s="54"/>
      <c r="C25" s="54"/>
      <c r="D25" s="47"/>
      <c r="E25" s="39"/>
      <c r="F25" s="50"/>
      <c r="G25" s="59"/>
    </row>
    <row r="26" spans="1:7">
      <c r="A26" s="6" t="s">
        <v>108</v>
      </c>
      <c r="B26" s="50">
        <v>996302713.78999996</v>
      </c>
      <c r="C26" s="50">
        <v>758817137.24000001</v>
      </c>
      <c r="D26" s="55"/>
      <c r="E26" s="58" t="s">
        <v>109</v>
      </c>
      <c r="F26" s="50">
        <v>34458518.609999999</v>
      </c>
      <c r="G26" s="59">
        <v>19747069.260000002</v>
      </c>
    </row>
    <row r="27" spans="1:7">
      <c r="A27" s="4"/>
      <c r="B27" s="50"/>
      <c r="C27" s="50"/>
      <c r="D27" s="26"/>
      <c r="E27" s="48"/>
      <c r="F27" s="51"/>
      <c r="G27" s="57"/>
    </row>
    <row r="28" spans="1:7">
      <c r="A28" s="4" t="s">
        <v>110</v>
      </c>
      <c r="B28" s="50">
        <v>1510525004.74</v>
      </c>
      <c r="C28" s="50">
        <v>1337600119.1900001</v>
      </c>
      <c r="D28" s="26"/>
      <c r="E28" s="48" t="s">
        <v>111</v>
      </c>
      <c r="F28" s="51"/>
      <c r="G28" s="57"/>
    </row>
    <row r="29" spans="1:7">
      <c r="A29" s="62"/>
      <c r="B29" s="60"/>
      <c r="C29" s="60"/>
      <c r="D29" s="47"/>
      <c r="E29" s="48"/>
      <c r="F29" s="51"/>
      <c r="G29" s="57"/>
    </row>
    <row r="30" spans="1:7">
      <c r="A30" s="63"/>
      <c r="B30" s="64"/>
      <c r="C30" s="64"/>
      <c r="D30" s="55"/>
      <c r="E30" s="58" t="s">
        <v>112</v>
      </c>
      <c r="F30" s="50">
        <v>419012247.80000001</v>
      </c>
      <c r="G30" s="59">
        <v>415844877.82999998</v>
      </c>
    </row>
    <row r="31" spans="1:7">
      <c r="A31" s="63"/>
      <c r="B31" s="64"/>
      <c r="C31" s="64"/>
      <c r="D31" s="55"/>
      <c r="E31" s="39" t="s">
        <v>37</v>
      </c>
      <c r="F31" s="54">
        <v>4610300.5999999996</v>
      </c>
      <c r="G31" s="56">
        <v>4610300.5999999996</v>
      </c>
    </row>
    <row r="32" spans="1:7">
      <c r="A32" s="63"/>
      <c r="B32" s="64"/>
      <c r="C32" s="64"/>
      <c r="D32" s="55"/>
      <c r="E32" s="39" t="s">
        <v>113</v>
      </c>
      <c r="F32" s="54">
        <v>31384572.539999999</v>
      </c>
      <c r="G32" s="56">
        <v>28217202.57</v>
      </c>
    </row>
    <row r="33" spans="1:7">
      <c r="A33" s="63"/>
      <c r="B33" s="64"/>
      <c r="C33" s="64"/>
      <c r="D33" s="55"/>
      <c r="E33" s="39" t="s">
        <v>114</v>
      </c>
      <c r="F33" s="54">
        <v>383017374.66000003</v>
      </c>
      <c r="G33" s="56">
        <v>383017374.66000003</v>
      </c>
    </row>
    <row r="34" spans="1:7">
      <c r="A34" s="63"/>
      <c r="B34" s="64"/>
      <c r="C34" s="64"/>
      <c r="D34" s="47"/>
      <c r="E34" s="39"/>
      <c r="F34" s="60"/>
      <c r="G34" s="61"/>
    </row>
    <row r="35" spans="1:7">
      <c r="A35" s="63"/>
      <c r="B35" s="64"/>
      <c r="C35" s="64"/>
      <c r="D35" s="55"/>
      <c r="E35" s="58" t="s">
        <v>115</v>
      </c>
      <c r="F35" s="50">
        <v>1057054238.33</v>
      </c>
      <c r="G35" s="59">
        <v>902008172.10000002</v>
      </c>
    </row>
    <row r="36" spans="1:7">
      <c r="A36" s="63"/>
      <c r="B36" s="64"/>
      <c r="C36" s="64"/>
      <c r="D36" s="55"/>
      <c r="E36" s="39" t="s">
        <v>116</v>
      </c>
      <c r="F36" s="54">
        <v>160527443.87</v>
      </c>
      <c r="G36" s="56">
        <v>-24236171.940000001</v>
      </c>
    </row>
    <row r="37" spans="1:7">
      <c r="A37" s="63"/>
      <c r="B37" s="64"/>
      <c r="C37" s="64"/>
      <c r="D37" s="55"/>
      <c r="E37" s="39" t="s">
        <v>117</v>
      </c>
      <c r="F37" s="54">
        <v>889211648.59000003</v>
      </c>
      <c r="G37" s="56">
        <v>918929198.16999996</v>
      </c>
    </row>
    <row r="38" spans="1:7">
      <c r="A38" s="63"/>
      <c r="B38" s="65"/>
      <c r="C38" s="65"/>
      <c r="D38" s="55"/>
      <c r="E38" s="39" t="s">
        <v>118</v>
      </c>
      <c r="F38" s="54">
        <v>5064933.6100000003</v>
      </c>
      <c r="G38" s="56">
        <v>5064933.6100000003</v>
      </c>
    </row>
    <row r="39" spans="1:7">
      <c r="A39" s="63"/>
      <c r="B39" s="64"/>
      <c r="C39" s="64"/>
      <c r="D39" s="66"/>
      <c r="E39" s="39" t="s">
        <v>119</v>
      </c>
      <c r="F39" s="54">
        <v>0</v>
      </c>
      <c r="G39" s="56">
        <v>0</v>
      </c>
    </row>
    <row r="40" spans="1:7">
      <c r="A40" s="63"/>
      <c r="B40" s="64"/>
      <c r="C40" s="64"/>
      <c r="E40" s="39" t="s">
        <v>120</v>
      </c>
      <c r="F40" s="54">
        <v>2250212.2599999998</v>
      </c>
      <c r="G40" s="56">
        <v>2250212.2599999998</v>
      </c>
    </row>
    <row r="41" spans="1:7">
      <c r="A41" s="63"/>
      <c r="B41" s="64"/>
      <c r="C41" s="64"/>
      <c r="E41" s="39"/>
      <c r="F41" s="60"/>
      <c r="G41" s="61"/>
    </row>
    <row r="42" spans="1:7" ht="20.399999999999999">
      <c r="A42" s="63"/>
      <c r="E42" s="58" t="s">
        <v>121</v>
      </c>
      <c r="F42" s="50">
        <v>0</v>
      </c>
      <c r="G42" s="59">
        <v>0</v>
      </c>
    </row>
    <row r="43" spans="1:7">
      <c r="A43" s="62"/>
      <c r="E43" s="39" t="s">
        <v>122</v>
      </c>
      <c r="F43" s="54">
        <v>0</v>
      </c>
      <c r="G43" s="56">
        <v>0</v>
      </c>
    </row>
    <row r="44" spans="1:7">
      <c r="A44" s="62"/>
      <c r="E44" s="39" t="s">
        <v>123</v>
      </c>
      <c r="F44" s="54">
        <v>0</v>
      </c>
      <c r="G44" s="56">
        <v>0</v>
      </c>
    </row>
    <row r="45" spans="1:7">
      <c r="A45" s="62"/>
      <c r="E45" s="39"/>
      <c r="F45" s="60"/>
      <c r="G45" s="61"/>
    </row>
    <row r="46" spans="1:7">
      <c r="A46" s="62"/>
      <c r="E46" s="58" t="s">
        <v>124</v>
      </c>
      <c r="F46" s="50">
        <v>1476066486.1300001</v>
      </c>
      <c r="G46" s="59">
        <v>1317853049.9300001</v>
      </c>
    </row>
    <row r="47" spans="1:7">
      <c r="A47" s="62"/>
      <c r="E47" s="48"/>
      <c r="F47" s="51"/>
      <c r="G47" s="57"/>
    </row>
    <row r="48" spans="1:7">
      <c r="A48" s="62"/>
      <c r="E48" s="58" t="s">
        <v>125</v>
      </c>
      <c r="F48" s="51">
        <f>F26+F46</f>
        <v>1510525004.74</v>
      </c>
      <c r="G48" s="57">
        <f>G26+G46</f>
        <v>1337600119.1900001</v>
      </c>
    </row>
    <row r="49" spans="1:7">
      <c r="A49" s="68"/>
      <c r="B49" s="69"/>
      <c r="C49" s="70"/>
      <c r="D49" s="70"/>
      <c r="E49" s="70"/>
      <c r="F49" s="70"/>
      <c r="G49" s="71"/>
    </row>
    <row r="51" spans="1:7">
      <c r="A51" s="29" t="s">
        <v>56</v>
      </c>
      <c r="B51" s="72"/>
      <c r="C51" s="72"/>
    </row>
    <row r="53" spans="1:7">
      <c r="A53" s="28" t="s">
        <v>57</v>
      </c>
      <c r="B53" s="28" t="s">
        <v>57</v>
      </c>
    </row>
    <row r="55" spans="1:7">
      <c r="A55" s="28" t="s">
        <v>58</v>
      </c>
      <c r="B55" s="26" t="s">
        <v>126</v>
      </c>
    </row>
    <row r="56" spans="1:7">
      <c r="A56" s="28" t="s">
        <v>60</v>
      </c>
      <c r="B56" s="685" t="s">
        <v>61</v>
      </c>
      <c r="C56" s="685"/>
    </row>
    <row r="57" spans="1:7">
      <c r="A57" s="28" t="s">
        <v>62</v>
      </c>
      <c r="B57" s="27" t="s">
        <v>63</v>
      </c>
    </row>
    <row r="59" spans="1:7">
      <c r="A59" s="28" t="s">
        <v>64</v>
      </c>
    </row>
    <row r="61" spans="1:7">
      <c r="A61" s="28" t="s">
        <v>58</v>
      </c>
    </row>
    <row r="62" spans="1:7">
      <c r="A62" s="28" t="s">
        <v>66</v>
      </c>
    </row>
    <row r="63" spans="1:7">
      <c r="A63" s="28" t="s">
        <v>67</v>
      </c>
    </row>
  </sheetData>
  <sheetProtection formatCells="0" formatColumns="0" formatRows="0" autoFilter="0"/>
  <mergeCells count="2">
    <mergeCell ref="A1:G1"/>
    <mergeCell ref="B56:C56"/>
  </mergeCells>
  <printOptions horizontalCentered="1"/>
  <pageMargins left="0.59055118110236227" right="0.59055118110236227" top="0.59055118110236227" bottom="0.59055118110236227" header="0" footer="0"/>
  <pageSetup scale="76"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9"/>
  <sheetViews>
    <sheetView showGridLines="0" topLeftCell="A118" workbookViewId="0">
      <selection sqref="A1:G95"/>
    </sheetView>
  </sheetViews>
  <sheetFormatPr baseColWidth="10" defaultColWidth="12" defaultRowHeight="10.199999999999999"/>
  <cols>
    <col min="1" max="1" width="60.85546875" style="384" customWidth="1"/>
    <col min="2" max="7" width="18.28515625" style="384" customWidth="1"/>
    <col min="8" max="16384" width="12" style="384"/>
  </cols>
  <sheetData>
    <row r="1" spans="1:7" ht="45" customHeight="1">
      <c r="A1" s="733" t="s">
        <v>806</v>
      </c>
      <c r="B1" s="734"/>
      <c r="C1" s="734"/>
      <c r="D1" s="734"/>
      <c r="E1" s="734"/>
      <c r="F1" s="734"/>
      <c r="G1" s="735"/>
    </row>
    <row r="2" spans="1:7">
      <c r="A2" s="407"/>
      <c r="B2" s="407"/>
      <c r="C2" s="407"/>
      <c r="D2" s="407"/>
      <c r="E2" s="407"/>
      <c r="F2" s="407"/>
      <c r="G2" s="407"/>
    </row>
    <row r="3" spans="1:7">
      <c r="A3" s="385"/>
      <c r="B3" s="386" t="s">
        <v>778</v>
      </c>
      <c r="C3" s="387"/>
      <c r="D3" s="387"/>
      <c r="E3" s="387"/>
      <c r="F3" s="388"/>
      <c r="G3" s="736" t="s">
        <v>779</v>
      </c>
    </row>
    <row r="4" spans="1:7" ht="24.9" customHeight="1">
      <c r="A4" s="389" t="s">
        <v>128</v>
      </c>
      <c r="B4" s="390" t="s">
        <v>780</v>
      </c>
      <c r="C4" s="390" t="s">
        <v>781</v>
      </c>
      <c r="D4" s="390" t="s">
        <v>765</v>
      </c>
      <c r="E4" s="390" t="s">
        <v>764</v>
      </c>
      <c r="F4" s="390" t="s">
        <v>782</v>
      </c>
      <c r="G4" s="737"/>
    </row>
    <row r="5" spans="1:7">
      <c r="A5" s="391"/>
      <c r="B5" s="392">
        <v>1</v>
      </c>
      <c r="C5" s="392">
        <v>2</v>
      </c>
      <c r="D5" s="392" t="s">
        <v>783</v>
      </c>
      <c r="E5" s="392">
        <v>4</v>
      </c>
      <c r="F5" s="392">
        <v>5</v>
      </c>
      <c r="G5" s="392" t="s">
        <v>784</v>
      </c>
    </row>
    <row r="6" spans="1:7">
      <c r="A6" s="408"/>
      <c r="B6" s="409"/>
      <c r="C6" s="409"/>
      <c r="D6" s="409"/>
      <c r="E6" s="409"/>
      <c r="F6" s="409"/>
      <c r="G6" s="409"/>
    </row>
    <row r="7" spans="1:7">
      <c r="A7" s="410" t="s">
        <v>807</v>
      </c>
      <c r="B7" s="396">
        <v>1645628.5299999998</v>
      </c>
      <c r="C7" s="396">
        <f>D7-B7</f>
        <v>-1347719.0199999996</v>
      </c>
      <c r="D7" s="396">
        <v>297909.51000000013</v>
      </c>
      <c r="E7" s="396">
        <v>297909.51</v>
      </c>
      <c r="F7" s="396">
        <v>297909.51</v>
      </c>
      <c r="G7" s="396">
        <f>D7-E7</f>
        <v>0</v>
      </c>
    </row>
    <row r="8" spans="1:7">
      <c r="A8" s="410" t="s">
        <v>808</v>
      </c>
      <c r="B8" s="396">
        <v>2755585.47</v>
      </c>
      <c r="C8" s="396">
        <f t="shared" ref="C8:C71" si="0">D8-B8</f>
        <v>-2372177.89</v>
      </c>
      <c r="D8" s="396">
        <v>383407.57999999996</v>
      </c>
      <c r="E8" s="396">
        <v>383407.57999999996</v>
      </c>
      <c r="F8" s="396">
        <v>383407.57999999996</v>
      </c>
      <c r="G8" s="396">
        <f t="shared" ref="G8:G71" si="1">D8-E8</f>
        <v>0</v>
      </c>
    </row>
    <row r="9" spans="1:7">
      <c r="A9" s="410" t="s">
        <v>809</v>
      </c>
      <c r="B9" s="396">
        <v>4161478.0399999996</v>
      </c>
      <c r="C9" s="396">
        <f t="shared" si="0"/>
        <v>-2674141.58</v>
      </c>
      <c r="D9" s="396">
        <v>1487336.4599999995</v>
      </c>
      <c r="E9" s="396">
        <v>1487336.46</v>
      </c>
      <c r="F9" s="396">
        <v>1487336.46</v>
      </c>
      <c r="G9" s="396">
        <f t="shared" si="1"/>
        <v>0</v>
      </c>
    </row>
    <row r="10" spans="1:7">
      <c r="A10" s="410" t="s">
        <v>810</v>
      </c>
      <c r="B10" s="396">
        <v>1418707.01</v>
      </c>
      <c r="C10" s="396">
        <f t="shared" si="0"/>
        <v>-1200988.49</v>
      </c>
      <c r="D10" s="396">
        <v>217718.52000000005</v>
      </c>
      <c r="E10" s="396">
        <v>217718.52000000005</v>
      </c>
      <c r="F10" s="396">
        <v>217718.52000000005</v>
      </c>
      <c r="G10" s="396">
        <f t="shared" si="1"/>
        <v>0</v>
      </c>
    </row>
    <row r="11" spans="1:7">
      <c r="A11" s="410" t="s">
        <v>811</v>
      </c>
      <c r="B11" s="396">
        <v>925402.85000000033</v>
      </c>
      <c r="C11" s="396">
        <f t="shared" si="0"/>
        <v>-736526.35000000009</v>
      </c>
      <c r="D11" s="396">
        <v>188876.50000000023</v>
      </c>
      <c r="E11" s="396">
        <v>188876.5</v>
      </c>
      <c r="F11" s="396">
        <v>188876.5</v>
      </c>
      <c r="G11" s="396">
        <f t="shared" si="1"/>
        <v>2.3283064365386963E-10</v>
      </c>
    </row>
    <row r="12" spans="1:7">
      <c r="A12" s="410" t="s">
        <v>812</v>
      </c>
      <c r="B12" s="396">
        <v>920376.17</v>
      </c>
      <c r="C12" s="396">
        <f t="shared" si="0"/>
        <v>-734768.95000000007</v>
      </c>
      <c r="D12" s="396">
        <v>185607.22</v>
      </c>
      <c r="E12" s="396">
        <v>185607.22000000003</v>
      </c>
      <c r="F12" s="396">
        <v>185607.22000000003</v>
      </c>
      <c r="G12" s="396">
        <f t="shared" si="1"/>
        <v>0</v>
      </c>
    </row>
    <row r="13" spans="1:7">
      <c r="A13" s="410" t="s">
        <v>813</v>
      </c>
      <c r="B13" s="396">
        <v>3202514.4300000006</v>
      </c>
      <c r="C13" s="396">
        <f t="shared" si="0"/>
        <v>-2726994.2700000005</v>
      </c>
      <c r="D13" s="396">
        <v>475520.16000000003</v>
      </c>
      <c r="E13" s="396">
        <v>475520.16000000003</v>
      </c>
      <c r="F13" s="396">
        <v>475520.16000000003</v>
      </c>
      <c r="G13" s="396">
        <f t="shared" si="1"/>
        <v>0</v>
      </c>
    </row>
    <row r="14" spans="1:7">
      <c r="A14" s="410" t="s">
        <v>814</v>
      </c>
      <c r="B14" s="396">
        <v>1669452.4200000002</v>
      </c>
      <c r="C14" s="396">
        <f t="shared" si="0"/>
        <v>-1383841.24</v>
      </c>
      <c r="D14" s="396">
        <v>285611.18000000017</v>
      </c>
      <c r="E14" s="396">
        <v>285611.18</v>
      </c>
      <c r="F14" s="396">
        <v>285611.18</v>
      </c>
      <c r="G14" s="396">
        <f t="shared" si="1"/>
        <v>0</v>
      </c>
    </row>
    <row r="15" spans="1:7">
      <c r="A15" s="410" t="s">
        <v>815</v>
      </c>
      <c r="B15" s="396">
        <v>1988332.6799999997</v>
      </c>
      <c r="C15" s="396">
        <f t="shared" si="0"/>
        <v>-1665576.5899999996</v>
      </c>
      <c r="D15" s="396">
        <v>322756.09000000003</v>
      </c>
      <c r="E15" s="396">
        <v>322756.09000000003</v>
      </c>
      <c r="F15" s="396">
        <v>322756.09000000003</v>
      </c>
      <c r="G15" s="396">
        <f t="shared" si="1"/>
        <v>0</v>
      </c>
    </row>
    <row r="16" spans="1:7">
      <c r="A16" s="410" t="s">
        <v>816</v>
      </c>
      <c r="B16" s="396">
        <v>7478014.7500000047</v>
      </c>
      <c r="C16" s="396">
        <f t="shared" si="0"/>
        <v>-5923428.6800000025</v>
      </c>
      <c r="D16" s="396">
        <v>1554586.0700000024</v>
      </c>
      <c r="E16" s="396">
        <v>1554586.0700000003</v>
      </c>
      <c r="F16" s="396">
        <v>1554586.0700000003</v>
      </c>
      <c r="G16" s="396">
        <f t="shared" si="1"/>
        <v>2.0954757928848267E-9</v>
      </c>
    </row>
    <row r="17" spans="1:7">
      <c r="A17" s="410" t="s">
        <v>817</v>
      </c>
      <c r="B17" s="396">
        <v>6293119.1099999994</v>
      </c>
      <c r="C17" s="396">
        <f t="shared" si="0"/>
        <v>-4859252.0799999991</v>
      </c>
      <c r="D17" s="396">
        <v>1433867.0300000005</v>
      </c>
      <c r="E17" s="396">
        <v>1433867.0299999998</v>
      </c>
      <c r="F17" s="396">
        <v>1433867.0299999998</v>
      </c>
      <c r="G17" s="396">
        <f t="shared" si="1"/>
        <v>0</v>
      </c>
    </row>
    <row r="18" spans="1:7">
      <c r="A18" s="410" t="s">
        <v>818</v>
      </c>
      <c r="B18" s="396">
        <v>3981887.0200000005</v>
      </c>
      <c r="C18" s="396">
        <f t="shared" si="0"/>
        <v>-3318897.74</v>
      </c>
      <c r="D18" s="396">
        <v>662989.28</v>
      </c>
      <c r="E18" s="396">
        <v>662989.27999999991</v>
      </c>
      <c r="F18" s="396">
        <v>662989.27999999991</v>
      </c>
      <c r="G18" s="396">
        <f t="shared" si="1"/>
        <v>0</v>
      </c>
    </row>
    <row r="19" spans="1:7">
      <c r="A19" s="410" t="s">
        <v>819</v>
      </c>
      <c r="B19" s="396">
        <v>1910307.9600000002</v>
      </c>
      <c r="C19" s="396">
        <f t="shared" si="0"/>
        <v>-1500633.1800000002</v>
      </c>
      <c r="D19" s="396">
        <v>409674.78000000014</v>
      </c>
      <c r="E19" s="396">
        <v>409674.78000000009</v>
      </c>
      <c r="F19" s="396">
        <v>409674.78000000009</v>
      </c>
      <c r="G19" s="396">
        <f t="shared" si="1"/>
        <v>0</v>
      </c>
    </row>
    <row r="20" spans="1:7">
      <c r="A20" s="410" t="s">
        <v>820</v>
      </c>
      <c r="B20" s="396">
        <v>51260955</v>
      </c>
      <c r="C20" s="396">
        <f t="shared" si="0"/>
        <v>-29934473.750000004</v>
      </c>
      <c r="D20" s="396">
        <v>21326481.249999996</v>
      </c>
      <c r="E20" s="396">
        <v>7751536.8199999994</v>
      </c>
      <c r="F20" s="396">
        <v>7751536.8199999994</v>
      </c>
      <c r="G20" s="396">
        <f t="shared" si="1"/>
        <v>13574944.429999996</v>
      </c>
    </row>
    <row r="21" spans="1:7">
      <c r="A21" s="410" t="s">
        <v>821</v>
      </c>
      <c r="B21" s="396">
        <v>937503.72000000009</v>
      </c>
      <c r="C21" s="396">
        <f t="shared" si="0"/>
        <v>-768120.06</v>
      </c>
      <c r="D21" s="396">
        <v>169383.66000000009</v>
      </c>
      <c r="E21" s="396">
        <v>169383.66</v>
      </c>
      <c r="F21" s="396">
        <v>169383.66</v>
      </c>
      <c r="G21" s="396">
        <f t="shared" si="1"/>
        <v>0</v>
      </c>
    </row>
    <row r="22" spans="1:7">
      <c r="A22" s="410" t="s">
        <v>822</v>
      </c>
      <c r="B22" s="396">
        <v>5430394.1600000001</v>
      </c>
      <c r="C22" s="396">
        <f t="shared" si="0"/>
        <v>-4281262.0100000007</v>
      </c>
      <c r="D22" s="396">
        <v>1149132.1499999997</v>
      </c>
      <c r="E22" s="396">
        <v>1149132.1300000001</v>
      </c>
      <c r="F22" s="396">
        <v>1149132.1300000001</v>
      </c>
      <c r="G22" s="396">
        <f t="shared" si="1"/>
        <v>1.9999999552965164E-2</v>
      </c>
    </row>
    <row r="23" spans="1:7">
      <c r="A23" s="410" t="s">
        <v>823</v>
      </c>
      <c r="B23" s="396">
        <v>5461350.5300000012</v>
      </c>
      <c r="C23" s="396">
        <f t="shared" si="0"/>
        <v>-4451206.1300000008</v>
      </c>
      <c r="D23" s="396">
        <v>1010144.3999999999</v>
      </c>
      <c r="E23" s="396">
        <v>1010144.3899999999</v>
      </c>
      <c r="F23" s="396">
        <v>1010144.3899999999</v>
      </c>
      <c r="G23" s="396">
        <f t="shared" si="1"/>
        <v>1.0000000009313226E-2</v>
      </c>
    </row>
    <row r="24" spans="1:7">
      <c r="A24" s="410" t="s">
        <v>824</v>
      </c>
      <c r="B24" s="396">
        <v>6310810.0000000019</v>
      </c>
      <c r="C24" s="396">
        <f t="shared" si="0"/>
        <v>-5425851.3500000015</v>
      </c>
      <c r="D24" s="396">
        <v>884958.65000000037</v>
      </c>
      <c r="E24" s="396">
        <v>884958.65</v>
      </c>
      <c r="F24" s="396">
        <v>884958.65</v>
      </c>
      <c r="G24" s="396">
        <f t="shared" si="1"/>
        <v>0</v>
      </c>
    </row>
    <row r="25" spans="1:7">
      <c r="A25" s="410" t="s">
        <v>825</v>
      </c>
      <c r="B25" s="396">
        <v>2150044.2639320181</v>
      </c>
      <c r="C25" s="396">
        <f t="shared" si="0"/>
        <v>-1749229.0539320181</v>
      </c>
      <c r="D25" s="396">
        <v>400815.21</v>
      </c>
      <c r="E25" s="396">
        <v>400815.20999999985</v>
      </c>
      <c r="F25" s="396">
        <v>400815.20999999985</v>
      </c>
      <c r="G25" s="396">
        <f t="shared" si="1"/>
        <v>0</v>
      </c>
    </row>
    <row r="26" spans="1:7">
      <c r="A26" s="410" t="s">
        <v>826</v>
      </c>
      <c r="B26" s="396">
        <v>1036697.84</v>
      </c>
      <c r="C26" s="396">
        <f t="shared" si="0"/>
        <v>-748509.52</v>
      </c>
      <c r="D26" s="396">
        <v>288188.31999999995</v>
      </c>
      <c r="E26" s="396">
        <v>288188.32</v>
      </c>
      <c r="F26" s="396">
        <v>288188.32</v>
      </c>
      <c r="G26" s="396">
        <f t="shared" si="1"/>
        <v>0</v>
      </c>
    </row>
    <row r="27" spans="1:7">
      <c r="A27" s="410" t="s">
        <v>827</v>
      </c>
      <c r="B27" s="396">
        <v>21059599.244168002</v>
      </c>
      <c r="C27" s="396">
        <f t="shared" si="0"/>
        <v>-15469490.594168002</v>
      </c>
      <c r="D27" s="396">
        <v>5590108.6500000004</v>
      </c>
      <c r="E27" s="396">
        <v>5590108.6500000004</v>
      </c>
      <c r="F27" s="396">
        <v>5590108.6500000004</v>
      </c>
      <c r="G27" s="396">
        <f t="shared" si="1"/>
        <v>0</v>
      </c>
    </row>
    <row r="28" spans="1:7">
      <c r="A28" s="410" t="s">
        <v>828</v>
      </c>
      <c r="B28" s="396">
        <v>72819352.659999996</v>
      </c>
      <c r="C28" s="396">
        <f t="shared" si="0"/>
        <v>-55162164.060000002</v>
      </c>
      <c r="D28" s="396">
        <v>17657188.599999998</v>
      </c>
      <c r="E28" s="396">
        <v>17657188.599999998</v>
      </c>
      <c r="F28" s="396">
        <v>17657188.599999998</v>
      </c>
      <c r="G28" s="396">
        <f t="shared" si="1"/>
        <v>0</v>
      </c>
    </row>
    <row r="29" spans="1:7">
      <c r="A29" s="410" t="s">
        <v>829</v>
      </c>
      <c r="B29" s="396">
        <v>2825017.4899999993</v>
      </c>
      <c r="C29" s="396">
        <f t="shared" si="0"/>
        <v>-2304838.1899999995</v>
      </c>
      <c r="D29" s="396">
        <v>520179.29999999987</v>
      </c>
      <c r="E29" s="396">
        <v>520179.29999999987</v>
      </c>
      <c r="F29" s="396">
        <v>520179.29999999987</v>
      </c>
      <c r="G29" s="396">
        <f t="shared" si="1"/>
        <v>0</v>
      </c>
    </row>
    <row r="30" spans="1:7">
      <c r="A30" s="410" t="s">
        <v>830</v>
      </c>
      <c r="B30" s="396">
        <v>4453090.5900000008</v>
      </c>
      <c r="C30" s="396">
        <f t="shared" si="0"/>
        <v>-3829573.040000001</v>
      </c>
      <c r="D30" s="396">
        <v>623517.55000000005</v>
      </c>
      <c r="E30" s="396">
        <v>623517.54999999993</v>
      </c>
      <c r="F30" s="396">
        <v>623517.54999999993</v>
      </c>
      <c r="G30" s="396">
        <f t="shared" si="1"/>
        <v>0</v>
      </c>
    </row>
    <row r="31" spans="1:7">
      <c r="A31" s="410" t="s">
        <v>831</v>
      </c>
      <c r="B31" s="396">
        <v>8116957.1800000006</v>
      </c>
      <c r="C31" s="396">
        <f t="shared" si="0"/>
        <v>-7021949.5999999996</v>
      </c>
      <c r="D31" s="396">
        <v>1095007.5800000008</v>
      </c>
      <c r="E31" s="396">
        <v>1095007.58</v>
      </c>
      <c r="F31" s="396">
        <v>1095007.58</v>
      </c>
      <c r="G31" s="396">
        <f t="shared" si="1"/>
        <v>0</v>
      </c>
    </row>
    <row r="32" spans="1:7">
      <c r="A32" s="410" t="s">
        <v>832</v>
      </c>
      <c r="B32" s="396">
        <v>63010761.960000008</v>
      </c>
      <c r="C32" s="396">
        <f t="shared" si="0"/>
        <v>-59278663.410000004</v>
      </c>
      <c r="D32" s="396">
        <v>3732098.5500000077</v>
      </c>
      <c r="E32" s="396">
        <v>1864687.75</v>
      </c>
      <c r="F32" s="396">
        <v>1864687.75</v>
      </c>
      <c r="G32" s="396">
        <f t="shared" si="1"/>
        <v>1867410.8000000077</v>
      </c>
    </row>
    <row r="33" spans="1:7">
      <c r="A33" s="410" t="s">
        <v>833</v>
      </c>
      <c r="B33" s="396">
        <v>18399026.036699999</v>
      </c>
      <c r="C33" s="396">
        <f t="shared" si="0"/>
        <v>-16507392.4867</v>
      </c>
      <c r="D33" s="396">
        <v>1891633.5499999984</v>
      </c>
      <c r="E33" s="396">
        <v>1891633.5499999998</v>
      </c>
      <c r="F33" s="396">
        <v>1891633.5499999998</v>
      </c>
      <c r="G33" s="396">
        <f t="shared" si="1"/>
        <v>0</v>
      </c>
    </row>
    <row r="34" spans="1:7">
      <c r="A34" s="410" t="s">
        <v>834</v>
      </c>
      <c r="B34" s="396">
        <v>12898922.050000001</v>
      </c>
      <c r="C34" s="396">
        <f t="shared" si="0"/>
        <v>-10673420.82</v>
      </c>
      <c r="D34" s="396">
        <v>2225501.23</v>
      </c>
      <c r="E34" s="396">
        <v>2225501.23</v>
      </c>
      <c r="F34" s="396">
        <v>2225501.23</v>
      </c>
      <c r="G34" s="396">
        <f t="shared" si="1"/>
        <v>0</v>
      </c>
    </row>
    <row r="35" spans="1:7">
      <c r="A35" s="410" t="s">
        <v>835</v>
      </c>
      <c r="B35" s="396">
        <v>1373897.4899999998</v>
      </c>
      <c r="C35" s="396">
        <f t="shared" si="0"/>
        <v>-1111236.5299999998</v>
      </c>
      <c r="D35" s="396">
        <v>262660.95999999996</v>
      </c>
      <c r="E35" s="396">
        <v>262660.96000000002</v>
      </c>
      <c r="F35" s="396">
        <v>262660.96000000002</v>
      </c>
      <c r="G35" s="396">
        <f t="shared" si="1"/>
        <v>0</v>
      </c>
    </row>
    <row r="36" spans="1:7">
      <c r="A36" s="410" t="s">
        <v>836</v>
      </c>
      <c r="B36" s="396">
        <v>4590057.05</v>
      </c>
      <c r="C36" s="396">
        <f t="shared" si="0"/>
        <v>-3684498.19</v>
      </c>
      <c r="D36" s="396">
        <v>905558.85999999987</v>
      </c>
      <c r="E36" s="396">
        <v>905558.8600000001</v>
      </c>
      <c r="F36" s="396">
        <v>905558.8600000001</v>
      </c>
      <c r="G36" s="396">
        <f t="shared" si="1"/>
        <v>0</v>
      </c>
    </row>
    <row r="37" spans="1:7">
      <c r="A37" s="410" t="s">
        <v>837</v>
      </c>
      <c r="B37" s="396">
        <v>103009663.09900001</v>
      </c>
      <c r="C37" s="396">
        <f t="shared" si="0"/>
        <v>-79300208.555250019</v>
      </c>
      <c r="D37" s="396">
        <v>23709454.543749996</v>
      </c>
      <c r="E37" s="396">
        <v>16291242.960000003</v>
      </c>
      <c r="F37" s="396">
        <v>16291242.960000003</v>
      </c>
      <c r="G37" s="396">
        <f t="shared" si="1"/>
        <v>7418211.5837499928</v>
      </c>
    </row>
    <row r="38" spans="1:7">
      <c r="A38" s="410" t="s">
        <v>838</v>
      </c>
      <c r="B38" s="396">
        <v>5791136.8364999983</v>
      </c>
      <c r="C38" s="396">
        <f t="shared" si="0"/>
        <v>-4887261.2899999982</v>
      </c>
      <c r="D38" s="396">
        <v>903875.54649999982</v>
      </c>
      <c r="E38" s="396">
        <v>903875.53999999992</v>
      </c>
      <c r="F38" s="396">
        <v>903875.53999999992</v>
      </c>
      <c r="G38" s="396">
        <f t="shared" si="1"/>
        <v>6.4999999012798071E-3</v>
      </c>
    </row>
    <row r="39" spans="1:7">
      <c r="A39" s="410" t="s">
        <v>839</v>
      </c>
      <c r="B39" s="396">
        <v>21449515.731000002</v>
      </c>
      <c r="C39" s="396">
        <f t="shared" si="0"/>
        <v>-17975070.300000004</v>
      </c>
      <c r="D39" s="396">
        <v>3474445.4309999985</v>
      </c>
      <c r="E39" s="396">
        <v>3474445.4299999997</v>
      </c>
      <c r="F39" s="396">
        <v>3474445.4299999997</v>
      </c>
      <c r="G39" s="396">
        <f t="shared" si="1"/>
        <v>9.9999876692891121E-4</v>
      </c>
    </row>
    <row r="40" spans="1:7">
      <c r="A40" s="410" t="s">
        <v>840</v>
      </c>
      <c r="B40" s="396">
        <v>2181335.6294999998</v>
      </c>
      <c r="C40" s="396">
        <f t="shared" si="0"/>
        <v>-1797064.48</v>
      </c>
      <c r="D40" s="396">
        <v>384271.14949999982</v>
      </c>
      <c r="E40" s="396">
        <v>384271.15</v>
      </c>
      <c r="F40" s="396">
        <v>384271.15</v>
      </c>
      <c r="G40" s="396">
        <f t="shared" si="1"/>
        <v>-5.0000019837170839E-4</v>
      </c>
    </row>
    <row r="41" spans="1:7">
      <c r="A41" s="410" t="s">
        <v>841</v>
      </c>
      <c r="B41" s="396">
        <v>6981090.9329999993</v>
      </c>
      <c r="C41" s="396">
        <f t="shared" si="0"/>
        <v>-6024567.9064999996</v>
      </c>
      <c r="D41" s="396">
        <v>956523.02649999957</v>
      </c>
      <c r="E41" s="396">
        <v>956523.02999999991</v>
      </c>
      <c r="F41" s="396">
        <v>956523.02999999991</v>
      </c>
      <c r="G41" s="396">
        <f t="shared" si="1"/>
        <v>-3.5000003408640623E-3</v>
      </c>
    </row>
    <row r="42" spans="1:7">
      <c r="A42" s="410" t="s">
        <v>842</v>
      </c>
      <c r="B42" s="396">
        <v>3673683.2487499998</v>
      </c>
      <c r="C42" s="396">
        <f t="shared" si="0"/>
        <v>-3023110.4187499997</v>
      </c>
      <c r="D42" s="396">
        <v>650572.83000000007</v>
      </c>
      <c r="E42" s="396">
        <v>650572.82999999996</v>
      </c>
      <c r="F42" s="396">
        <v>650572.82999999996</v>
      </c>
      <c r="G42" s="396">
        <f t="shared" si="1"/>
        <v>0</v>
      </c>
    </row>
    <row r="43" spans="1:7">
      <c r="A43" s="410" t="s">
        <v>843</v>
      </c>
      <c r="B43" s="396">
        <v>26611498.019200001</v>
      </c>
      <c r="C43" s="396">
        <f t="shared" si="0"/>
        <v>-9954584.6692000031</v>
      </c>
      <c r="D43" s="396">
        <v>16656913.349999998</v>
      </c>
      <c r="E43" s="396">
        <v>9262243.290000001</v>
      </c>
      <c r="F43" s="396">
        <v>9262243.290000001</v>
      </c>
      <c r="G43" s="396">
        <f t="shared" si="1"/>
        <v>7394670.0599999968</v>
      </c>
    </row>
    <row r="44" spans="1:7">
      <c r="A44" s="410" t="s">
        <v>844</v>
      </c>
      <c r="B44" s="396">
        <v>6830102.9899999965</v>
      </c>
      <c r="C44" s="396">
        <f t="shared" si="0"/>
        <v>-5613833.3199999966</v>
      </c>
      <c r="D44" s="396">
        <v>1216269.6699999997</v>
      </c>
      <c r="E44" s="396">
        <v>1216269.67</v>
      </c>
      <c r="F44" s="396">
        <v>1216269.67</v>
      </c>
      <c r="G44" s="396">
        <f t="shared" si="1"/>
        <v>0</v>
      </c>
    </row>
    <row r="45" spans="1:7">
      <c r="A45" s="410" t="s">
        <v>845</v>
      </c>
      <c r="B45" s="396">
        <v>6767991.7800000012</v>
      </c>
      <c r="C45" s="396">
        <f t="shared" si="0"/>
        <v>-5548787.4900000002</v>
      </c>
      <c r="D45" s="396">
        <v>1219204.2900000005</v>
      </c>
      <c r="E45" s="396">
        <v>1219204.2899999998</v>
      </c>
      <c r="F45" s="396">
        <v>1219204.2899999998</v>
      </c>
      <c r="G45" s="396">
        <f t="shared" si="1"/>
        <v>0</v>
      </c>
    </row>
    <row r="46" spans="1:7">
      <c r="A46" s="410" t="s">
        <v>846</v>
      </c>
      <c r="B46" s="396">
        <v>12754314.850000001</v>
      </c>
      <c r="C46" s="396">
        <f t="shared" si="0"/>
        <v>-11203997.57</v>
      </c>
      <c r="D46" s="396">
        <v>1550317.2800000003</v>
      </c>
      <c r="E46" s="396">
        <v>1147408.5500000003</v>
      </c>
      <c r="F46" s="396">
        <v>1147408.5500000003</v>
      </c>
      <c r="G46" s="396">
        <f t="shared" si="1"/>
        <v>402908.73</v>
      </c>
    </row>
    <row r="47" spans="1:7">
      <c r="A47" s="410" t="s">
        <v>847</v>
      </c>
      <c r="B47" s="396">
        <v>6705713.3300000001</v>
      </c>
      <c r="C47" s="396">
        <f t="shared" si="0"/>
        <v>-5697008.71</v>
      </c>
      <c r="D47" s="396">
        <v>1008704.6200000002</v>
      </c>
      <c r="E47" s="396">
        <v>1008704.6199999999</v>
      </c>
      <c r="F47" s="396">
        <v>1008704.6199999999</v>
      </c>
      <c r="G47" s="396">
        <f t="shared" si="1"/>
        <v>0</v>
      </c>
    </row>
    <row r="48" spans="1:7">
      <c r="A48" s="410" t="s">
        <v>848</v>
      </c>
      <c r="B48" s="396">
        <v>13299620.59</v>
      </c>
      <c r="C48" s="396">
        <f t="shared" si="0"/>
        <v>-9863330.6999999993</v>
      </c>
      <c r="D48" s="396">
        <v>3436289.8899999997</v>
      </c>
      <c r="E48" s="396">
        <v>3436289.8899999997</v>
      </c>
      <c r="F48" s="396">
        <v>3436289.8899999997</v>
      </c>
      <c r="G48" s="396">
        <f t="shared" si="1"/>
        <v>0</v>
      </c>
    </row>
    <row r="49" spans="1:7" ht="10.8" thickBot="1">
      <c r="A49" s="411" t="s">
        <v>849</v>
      </c>
      <c r="B49" s="412">
        <v>7067751.9100000001</v>
      </c>
      <c r="C49" s="412">
        <f t="shared" si="0"/>
        <v>-6181364.0500000007</v>
      </c>
      <c r="D49" s="412">
        <v>886387.85999999964</v>
      </c>
      <c r="E49" s="412">
        <v>886387.85999999987</v>
      </c>
      <c r="F49" s="412">
        <v>886387.85999999987</v>
      </c>
      <c r="G49" s="412">
        <f t="shared" si="1"/>
        <v>0</v>
      </c>
    </row>
    <row r="50" spans="1:7">
      <c r="A50" s="410" t="s">
        <v>807</v>
      </c>
      <c r="B50" s="396">
        <v>0</v>
      </c>
      <c r="C50" s="396">
        <f t="shared" si="0"/>
        <v>100727.41</v>
      </c>
      <c r="D50" s="396">
        <v>100727.41</v>
      </c>
      <c r="E50" s="396">
        <v>59416.680000000008</v>
      </c>
      <c r="F50" s="396">
        <v>59416.680000000008</v>
      </c>
      <c r="G50" s="396">
        <f t="shared" si="1"/>
        <v>41310.729999999996</v>
      </c>
    </row>
    <row r="51" spans="1:7">
      <c r="A51" s="410" t="s">
        <v>850</v>
      </c>
      <c r="B51" s="396">
        <v>0</v>
      </c>
      <c r="C51" s="396">
        <f t="shared" si="0"/>
        <v>1543282.8900000006</v>
      </c>
      <c r="D51" s="396">
        <v>1543282.8900000006</v>
      </c>
      <c r="E51" s="396">
        <v>1332372.0500000003</v>
      </c>
      <c r="F51" s="396">
        <v>1332372.0500000003</v>
      </c>
      <c r="G51" s="396">
        <f t="shared" si="1"/>
        <v>210910.84000000032</v>
      </c>
    </row>
    <row r="52" spans="1:7">
      <c r="A52" s="410" t="s">
        <v>813</v>
      </c>
      <c r="B52" s="396">
        <v>0</v>
      </c>
      <c r="C52" s="396">
        <f t="shared" si="0"/>
        <v>3010153.6800000006</v>
      </c>
      <c r="D52" s="396">
        <v>3010153.6800000006</v>
      </c>
      <c r="E52" s="396">
        <v>1750803.8400000005</v>
      </c>
      <c r="F52" s="396">
        <v>1750803.8400000005</v>
      </c>
      <c r="G52" s="396">
        <f t="shared" si="1"/>
        <v>1259349.8400000001</v>
      </c>
    </row>
    <row r="53" spans="1:7">
      <c r="A53" s="410" t="s">
        <v>851</v>
      </c>
      <c r="B53" s="396">
        <v>0</v>
      </c>
      <c r="C53" s="396">
        <f t="shared" si="0"/>
        <v>5130164.6499999994</v>
      </c>
      <c r="D53" s="396">
        <v>5130164.6499999994</v>
      </c>
      <c r="E53" s="396">
        <v>4392309.2500000009</v>
      </c>
      <c r="F53" s="396">
        <v>4314125.2500000009</v>
      </c>
      <c r="G53" s="396">
        <f t="shared" si="1"/>
        <v>737855.39999999851</v>
      </c>
    </row>
    <row r="54" spans="1:7">
      <c r="A54" s="410" t="s">
        <v>814</v>
      </c>
      <c r="B54" s="396">
        <v>0</v>
      </c>
      <c r="C54" s="396">
        <f t="shared" si="0"/>
        <v>1620252.6</v>
      </c>
      <c r="D54" s="396">
        <v>1620252.6</v>
      </c>
      <c r="E54" s="396">
        <v>1410265.0500000003</v>
      </c>
      <c r="F54" s="396">
        <v>1410265.0500000003</v>
      </c>
      <c r="G54" s="396">
        <f t="shared" si="1"/>
        <v>209987.54999999981</v>
      </c>
    </row>
    <row r="55" spans="1:7">
      <c r="A55" s="410" t="s">
        <v>852</v>
      </c>
      <c r="B55" s="396">
        <v>0</v>
      </c>
      <c r="C55" s="396">
        <f t="shared" si="0"/>
        <v>14253883.85</v>
      </c>
      <c r="D55" s="396">
        <v>14253883.85</v>
      </c>
      <c r="E55" s="396">
        <v>9635100.370000001</v>
      </c>
      <c r="F55" s="396">
        <v>9635100.370000001</v>
      </c>
      <c r="G55" s="396">
        <f t="shared" si="1"/>
        <v>4618783.4799999986</v>
      </c>
    </row>
    <row r="56" spans="1:7">
      <c r="A56" s="410" t="s">
        <v>853</v>
      </c>
      <c r="B56" s="396">
        <v>0</v>
      </c>
      <c r="C56" s="396">
        <f t="shared" si="0"/>
        <v>449539.47</v>
      </c>
      <c r="D56" s="396">
        <v>449539.47</v>
      </c>
      <c r="E56" s="396">
        <v>426079.68</v>
      </c>
      <c r="F56" s="396">
        <v>426079.68</v>
      </c>
      <c r="G56" s="396">
        <f t="shared" si="1"/>
        <v>23459.789999999979</v>
      </c>
    </row>
    <row r="57" spans="1:7">
      <c r="A57" s="410" t="s">
        <v>854</v>
      </c>
      <c r="B57" s="396">
        <v>0</v>
      </c>
      <c r="C57" s="396">
        <f t="shared" si="0"/>
        <v>4618375.663333334</v>
      </c>
      <c r="D57" s="396">
        <v>4618375.663333334</v>
      </c>
      <c r="E57" s="396">
        <v>3538155.8700000006</v>
      </c>
      <c r="F57" s="396">
        <v>3538155.8700000006</v>
      </c>
      <c r="G57" s="396">
        <f t="shared" si="1"/>
        <v>1080219.7933333335</v>
      </c>
    </row>
    <row r="58" spans="1:7">
      <c r="A58" s="410" t="s">
        <v>855</v>
      </c>
      <c r="B58" s="396">
        <v>0</v>
      </c>
      <c r="C58" s="396">
        <f t="shared" si="0"/>
        <v>230769467.24050024</v>
      </c>
      <c r="D58" s="396">
        <v>230769467.24050024</v>
      </c>
      <c r="E58" s="396">
        <v>153339052.17999998</v>
      </c>
      <c r="F58" s="396">
        <v>153339052.17999998</v>
      </c>
      <c r="G58" s="396">
        <f t="shared" si="1"/>
        <v>77430415.060500264</v>
      </c>
    </row>
    <row r="59" spans="1:7">
      <c r="A59" s="410" t="s">
        <v>856</v>
      </c>
      <c r="B59" s="396">
        <v>0</v>
      </c>
      <c r="C59" s="396">
        <f t="shared" si="0"/>
        <v>1958854.5699999996</v>
      </c>
      <c r="D59" s="396">
        <v>1958854.5699999996</v>
      </c>
      <c r="E59" s="396">
        <v>1857238.64</v>
      </c>
      <c r="F59" s="396">
        <v>1857238.64</v>
      </c>
      <c r="G59" s="396">
        <f t="shared" si="1"/>
        <v>101615.9299999997</v>
      </c>
    </row>
    <row r="60" spans="1:7">
      <c r="A60" s="410" t="s">
        <v>857</v>
      </c>
      <c r="B60" s="396">
        <v>0</v>
      </c>
      <c r="C60" s="396">
        <f t="shared" si="0"/>
        <v>14356007.649999997</v>
      </c>
      <c r="D60" s="396">
        <v>14356007.649999997</v>
      </c>
      <c r="E60" s="396">
        <v>12268987.360000005</v>
      </c>
      <c r="F60" s="396">
        <v>12185800.300000006</v>
      </c>
      <c r="G60" s="396">
        <f t="shared" si="1"/>
        <v>2087020.2899999917</v>
      </c>
    </row>
    <row r="61" spans="1:7">
      <c r="A61" s="410" t="s">
        <v>858</v>
      </c>
      <c r="B61" s="396">
        <v>0</v>
      </c>
      <c r="C61" s="396">
        <f t="shared" si="0"/>
        <v>6503449.5700000003</v>
      </c>
      <c r="D61" s="396">
        <v>6503449.5700000003</v>
      </c>
      <c r="E61" s="396">
        <v>6205490.6099999938</v>
      </c>
      <c r="F61" s="396">
        <v>6205490.6099999938</v>
      </c>
      <c r="G61" s="396">
        <f t="shared" si="1"/>
        <v>297958.96000000648</v>
      </c>
    </row>
    <row r="62" spans="1:7">
      <c r="A62" s="410" t="s">
        <v>859</v>
      </c>
      <c r="B62" s="396">
        <v>0</v>
      </c>
      <c r="C62" s="396">
        <f t="shared" si="0"/>
        <v>2623611.84</v>
      </c>
      <c r="D62" s="396">
        <v>2623611.84</v>
      </c>
      <c r="E62" s="396">
        <v>1503437.9599999997</v>
      </c>
      <c r="F62" s="396">
        <v>1503437.9599999997</v>
      </c>
      <c r="G62" s="396">
        <f t="shared" si="1"/>
        <v>1120173.8800000001</v>
      </c>
    </row>
    <row r="63" spans="1:7">
      <c r="A63" s="410" t="s">
        <v>860</v>
      </c>
      <c r="B63" s="396">
        <v>0</v>
      </c>
      <c r="C63" s="396">
        <f t="shared" si="0"/>
        <v>779762.93</v>
      </c>
      <c r="D63" s="396">
        <v>779762.93</v>
      </c>
      <c r="E63" s="396">
        <v>754927.17000000016</v>
      </c>
      <c r="F63" s="396">
        <v>754927.17000000016</v>
      </c>
      <c r="G63" s="396">
        <f t="shared" si="1"/>
        <v>24835.759999999893</v>
      </c>
    </row>
    <row r="64" spans="1:7">
      <c r="A64" s="410" t="s">
        <v>861</v>
      </c>
      <c r="B64" s="396">
        <v>0</v>
      </c>
      <c r="C64" s="396">
        <f t="shared" si="0"/>
        <v>16060031.080000002</v>
      </c>
      <c r="D64" s="396">
        <v>16060031.080000002</v>
      </c>
      <c r="E64" s="396">
        <v>12444436.970000004</v>
      </c>
      <c r="F64" s="396">
        <v>11591180.199999999</v>
      </c>
      <c r="G64" s="396">
        <f t="shared" si="1"/>
        <v>3615594.1099999975</v>
      </c>
    </row>
    <row r="65" spans="1:7">
      <c r="A65" s="410" t="s">
        <v>832</v>
      </c>
      <c r="B65" s="396">
        <v>0</v>
      </c>
      <c r="C65" s="396">
        <f t="shared" si="0"/>
        <v>35691426.880000003</v>
      </c>
      <c r="D65" s="396">
        <v>35691426.880000003</v>
      </c>
      <c r="E65" s="396">
        <v>21998514.919999998</v>
      </c>
      <c r="F65" s="396">
        <v>16850451.68</v>
      </c>
      <c r="G65" s="396">
        <f t="shared" si="1"/>
        <v>13692911.960000005</v>
      </c>
    </row>
    <row r="66" spans="1:7">
      <c r="A66" s="410" t="s">
        <v>862</v>
      </c>
      <c r="B66" s="396">
        <v>0</v>
      </c>
      <c r="C66" s="396">
        <f t="shared" si="0"/>
        <v>18643753.969999999</v>
      </c>
      <c r="D66" s="396">
        <v>18643753.969999999</v>
      </c>
      <c r="E66" s="396">
        <v>17338467.219999999</v>
      </c>
      <c r="F66" s="396">
        <v>17234254.680000003</v>
      </c>
      <c r="G66" s="396">
        <f t="shared" si="1"/>
        <v>1305286.75</v>
      </c>
    </row>
    <row r="67" spans="1:7">
      <c r="A67" s="410" t="s">
        <v>863</v>
      </c>
      <c r="B67" s="396">
        <v>0</v>
      </c>
      <c r="C67" s="396">
        <f t="shared" si="0"/>
        <v>9406662.3000000007</v>
      </c>
      <c r="D67" s="396">
        <v>9406662.3000000007</v>
      </c>
      <c r="E67" s="396">
        <v>7537342.0500000017</v>
      </c>
      <c r="F67" s="396">
        <v>7366455.6800000016</v>
      </c>
      <c r="G67" s="396">
        <f t="shared" si="1"/>
        <v>1869320.2499999991</v>
      </c>
    </row>
    <row r="68" spans="1:7">
      <c r="A68" s="410" t="s">
        <v>864</v>
      </c>
      <c r="B68" s="396">
        <v>0</v>
      </c>
      <c r="C68" s="396">
        <f t="shared" si="0"/>
        <v>7352325.0464999983</v>
      </c>
      <c r="D68" s="396">
        <v>7352325.0464999983</v>
      </c>
      <c r="E68" s="396">
        <v>6413892.669999999</v>
      </c>
      <c r="F68" s="396">
        <v>6413892.669999999</v>
      </c>
      <c r="G68" s="396">
        <f t="shared" si="1"/>
        <v>938432.37649999931</v>
      </c>
    </row>
    <row r="69" spans="1:7">
      <c r="A69" s="410" t="s">
        <v>837</v>
      </c>
      <c r="B69" s="396">
        <v>0</v>
      </c>
      <c r="C69" s="396">
        <f t="shared" si="0"/>
        <v>306474008.35999995</v>
      </c>
      <c r="D69" s="396">
        <v>306474008.35999995</v>
      </c>
      <c r="E69" s="396">
        <v>159831146.52000001</v>
      </c>
      <c r="F69" s="396">
        <v>150531933.01999995</v>
      </c>
      <c r="G69" s="396">
        <f t="shared" si="1"/>
        <v>146642861.83999994</v>
      </c>
    </row>
    <row r="70" spans="1:7">
      <c r="A70" s="410" t="s">
        <v>865</v>
      </c>
      <c r="B70" s="396">
        <v>0</v>
      </c>
      <c r="C70" s="396">
        <f t="shared" si="0"/>
        <v>7625053.4300000006</v>
      </c>
      <c r="D70" s="396">
        <v>7625053.4300000006</v>
      </c>
      <c r="E70" s="396">
        <v>7260715.7699999996</v>
      </c>
      <c r="F70" s="396">
        <v>7260715.7699999996</v>
      </c>
      <c r="G70" s="396">
        <f t="shared" si="1"/>
        <v>364337.66000000108</v>
      </c>
    </row>
    <row r="71" spans="1:7">
      <c r="A71" s="410" t="s">
        <v>866</v>
      </c>
      <c r="B71" s="396">
        <v>0</v>
      </c>
      <c r="C71" s="396">
        <f t="shared" si="0"/>
        <v>3322109.76</v>
      </c>
      <c r="D71" s="396">
        <v>3322109.76</v>
      </c>
      <c r="E71" s="396">
        <v>1466613.13</v>
      </c>
      <c r="F71" s="396">
        <v>888764.34</v>
      </c>
      <c r="G71" s="396">
        <f t="shared" si="1"/>
        <v>1855496.63</v>
      </c>
    </row>
    <row r="72" spans="1:7">
      <c r="A72" s="410" t="s">
        <v>867</v>
      </c>
      <c r="B72" s="396">
        <v>0</v>
      </c>
      <c r="C72" s="396">
        <f t="shared" ref="C72:C84" si="2">D72-B72</f>
        <v>19911219.539999992</v>
      </c>
      <c r="D72" s="396">
        <v>19911219.539999992</v>
      </c>
      <c r="E72" s="396">
        <v>17452206.260000005</v>
      </c>
      <c r="F72" s="396">
        <v>16920491.770000007</v>
      </c>
      <c r="G72" s="396">
        <f t="shared" ref="G72:G84" si="3">D72-E72</f>
        <v>2459013.2799999863</v>
      </c>
    </row>
    <row r="73" spans="1:7">
      <c r="A73" s="410" t="s">
        <v>868</v>
      </c>
      <c r="B73" s="396">
        <v>0</v>
      </c>
      <c r="C73" s="396">
        <f t="shared" si="2"/>
        <v>8029214.620000002</v>
      </c>
      <c r="D73" s="396">
        <v>8029214.620000002</v>
      </c>
      <c r="E73" s="396">
        <v>7050641.9799999967</v>
      </c>
      <c r="F73" s="396">
        <v>6847283.0899999971</v>
      </c>
      <c r="G73" s="396">
        <f t="shared" si="3"/>
        <v>978572.64000000525</v>
      </c>
    </row>
    <row r="74" spans="1:7">
      <c r="A74" s="410" t="s">
        <v>869</v>
      </c>
      <c r="B74" s="396">
        <v>0</v>
      </c>
      <c r="C74" s="396">
        <f t="shared" si="2"/>
        <v>17078331.120000005</v>
      </c>
      <c r="D74" s="396">
        <v>17078331.120000005</v>
      </c>
      <c r="E74" s="396">
        <v>15620055.989999995</v>
      </c>
      <c r="F74" s="396">
        <v>15485383.089999992</v>
      </c>
      <c r="G74" s="396">
        <f t="shared" si="3"/>
        <v>1458275.1300000101</v>
      </c>
    </row>
    <row r="75" spans="1:7">
      <c r="A75" s="410" t="s">
        <v>828</v>
      </c>
      <c r="B75" s="396">
        <v>0</v>
      </c>
      <c r="C75" s="396">
        <f t="shared" si="2"/>
        <v>100252622.46264678</v>
      </c>
      <c r="D75" s="396">
        <v>100252622.46264678</v>
      </c>
      <c r="E75" s="396">
        <v>90164062.449999973</v>
      </c>
      <c r="F75" s="396">
        <v>90054163.199999988</v>
      </c>
      <c r="G75" s="396">
        <f t="shared" si="3"/>
        <v>10088560.012646809</v>
      </c>
    </row>
    <row r="76" spans="1:7">
      <c r="A76" s="410" t="s">
        <v>870</v>
      </c>
      <c r="B76" s="396">
        <v>0</v>
      </c>
      <c r="C76" s="396">
        <f t="shared" si="2"/>
        <v>8850847.25</v>
      </c>
      <c r="D76" s="396">
        <v>8850847.25</v>
      </c>
      <c r="E76" s="396">
        <v>7916935.5099999961</v>
      </c>
      <c r="F76" s="396">
        <v>7393174.4899999965</v>
      </c>
      <c r="G76" s="396">
        <f t="shared" si="3"/>
        <v>933911.74000000395</v>
      </c>
    </row>
    <row r="77" spans="1:7">
      <c r="A77" s="410" t="s">
        <v>829</v>
      </c>
      <c r="B77" s="396">
        <v>0</v>
      </c>
      <c r="C77" s="396">
        <f t="shared" si="2"/>
        <v>32209419.269999992</v>
      </c>
      <c r="D77" s="396">
        <v>32209419.269999992</v>
      </c>
      <c r="E77" s="396">
        <v>29756040.629999988</v>
      </c>
      <c r="F77" s="396">
        <v>29732012.43999999</v>
      </c>
      <c r="G77" s="396">
        <f t="shared" si="3"/>
        <v>2453378.6400000043</v>
      </c>
    </row>
    <row r="78" spans="1:7">
      <c r="A78" s="410" t="s">
        <v>830</v>
      </c>
      <c r="B78" s="396">
        <v>0</v>
      </c>
      <c r="C78" s="396">
        <f t="shared" si="2"/>
        <v>4641371.2775000008</v>
      </c>
      <c r="D78" s="396">
        <v>4641371.2775000008</v>
      </c>
      <c r="E78" s="396">
        <v>4014010.39</v>
      </c>
      <c r="F78" s="396">
        <v>3815587.7500000005</v>
      </c>
      <c r="G78" s="396">
        <f t="shared" si="3"/>
        <v>627360.88750000065</v>
      </c>
    </row>
    <row r="79" spans="1:7">
      <c r="A79" s="410" t="s">
        <v>871</v>
      </c>
      <c r="B79" s="396">
        <v>0</v>
      </c>
      <c r="C79" s="396">
        <f t="shared" si="2"/>
        <v>61140444.530000001</v>
      </c>
      <c r="D79" s="396">
        <v>61140444.530000001</v>
      </c>
      <c r="E79" s="396">
        <v>26768590.989999995</v>
      </c>
      <c r="F79" s="396">
        <v>17693389.640000001</v>
      </c>
      <c r="G79" s="396">
        <f t="shared" si="3"/>
        <v>34371853.540000007</v>
      </c>
    </row>
    <row r="80" spans="1:7">
      <c r="A80" s="410" t="s">
        <v>872</v>
      </c>
      <c r="B80" s="396">
        <v>0</v>
      </c>
      <c r="C80" s="396">
        <f t="shared" si="2"/>
        <v>28290066.219999999</v>
      </c>
      <c r="D80" s="396">
        <v>28290066.219999999</v>
      </c>
      <c r="E80" s="396">
        <v>10229468.749999998</v>
      </c>
      <c r="F80" s="396">
        <v>8745596.2400000021</v>
      </c>
      <c r="G80" s="396">
        <f t="shared" si="3"/>
        <v>18060597.469999999</v>
      </c>
    </row>
    <row r="81" spans="1:7">
      <c r="A81" s="410" t="s">
        <v>873</v>
      </c>
      <c r="B81" s="396">
        <v>0</v>
      </c>
      <c r="C81" s="396">
        <f t="shared" si="2"/>
        <v>5742612.7199999997</v>
      </c>
      <c r="D81" s="396">
        <v>5742612.7199999997</v>
      </c>
      <c r="E81" s="396">
        <v>5234526.76</v>
      </c>
      <c r="F81" s="396">
        <v>5204526.76</v>
      </c>
      <c r="G81" s="396">
        <f t="shared" si="3"/>
        <v>508085.95999999996</v>
      </c>
    </row>
    <row r="82" spans="1:7">
      <c r="A82" s="410" t="s">
        <v>874</v>
      </c>
      <c r="B82" s="396">
        <v>0</v>
      </c>
      <c r="C82" s="396">
        <f t="shared" si="2"/>
        <v>12241488.694999997</v>
      </c>
      <c r="D82" s="396">
        <v>12241488.694999997</v>
      </c>
      <c r="E82" s="396">
        <v>9908314.3599999957</v>
      </c>
      <c r="F82" s="396">
        <v>9776146.4799999949</v>
      </c>
      <c r="G82" s="396">
        <f t="shared" si="3"/>
        <v>2333174.3350000009</v>
      </c>
    </row>
    <row r="83" spans="1:7">
      <c r="A83" s="410" t="s">
        <v>875</v>
      </c>
      <c r="B83" s="396">
        <v>0</v>
      </c>
      <c r="C83" s="396">
        <f t="shared" si="2"/>
        <v>657219.18999999994</v>
      </c>
      <c r="D83" s="396">
        <v>657219.18999999994</v>
      </c>
      <c r="E83" s="396">
        <v>520424.9800000001</v>
      </c>
      <c r="F83" s="396">
        <v>520424.9800000001</v>
      </c>
      <c r="G83" s="396">
        <f t="shared" si="3"/>
        <v>136794.20999999985</v>
      </c>
    </row>
    <row r="84" spans="1:7">
      <c r="A84" s="410" t="s">
        <v>876</v>
      </c>
      <c r="B84" s="396">
        <v>0</v>
      </c>
      <c r="C84" s="396">
        <f t="shared" si="2"/>
        <v>6887717.450000002</v>
      </c>
      <c r="D84" s="396">
        <v>6887717.450000002</v>
      </c>
      <c r="E84" s="396">
        <v>1892743.04</v>
      </c>
      <c r="F84" s="396">
        <v>1681758.63</v>
      </c>
      <c r="G84" s="396">
        <f t="shared" si="3"/>
        <v>4994974.410000002</v>
      </c>
    </row>
    <row r="85" spans="1:7">
      <c r="A85" s="410"/>
      <c r="B85" s="396"/>
      <c r="C85" s="396"/>
      <c r="D85" s="396"/>
      <c r="E85" s="396"/>
      <c r="F85" s="396"/>
      <c r="G85" s="396"/>
    </row>
    <row r="86" spans="1:7">
      <c r="A86" s="413" t="s">
        <v>800</v>
      </c>
      <c r="B86" s="400">
        <f t="shared" ref="B86:G86" si="4">SUM(B7:B84)</f>
        <v>543608662.65175009</v>
      </c>
      <c r="C86" s="400">
        <f t="shared" si="4"/>
        <v>578308464.8709805</v>
      </c>
      <c r="D86" s="400">
        <f t="shared" si="4"/>
        <v>1121917127.5227301</v>
      </c>
      <c r="E86" s="400">
        <f t="shared" si="4"/>
        <v>752326290.75</v>
      </c>
      <c r="F86" s="400">
        <f t="shared" si="4"/>
        <v>723353354.94999993</v>
      </c>
      <c r="G86" s="400">
        <f t="shared" si="4"/>
        <v>369590836.77273023</v>
      </c>
    </row>
    <row r="88" spans="1:7" ht="45" customHeight="1">
      <c r="A88" s="738" t="s">
        <v>877</v>
      </c>
      <c r="B88" s="739"/>
      <c r="C88" s="739"/>
      <c r="D88" s="739"/>
      <c r="E88" s="739"/>
      <c r="F88" s="739"/>
      <c r="G88" s="739"/>
    </row>
    <row r="90" spans="1:7">
      <c r="A90" s="385"/>
      <c r="B90" s="386" t="s">
        <v>778</v>
      </c>
      <c r="C90" s="387"/>
      <c r="D90" s="387"/>
      <c r="E90" s="387"/>
      <c r="F90" s="388"/>
      <c r="G90" s="736" t="s">
        <v>779</v>
      </c>
    </row>
    <row r="91" spans="1:7" ht="20.399999999999999">
      <c r="A91" s="389" t="s">
        <v>128</v>
      </c>
      <c r="B91" s="390" t="s">
        <v>780</v>
      </c>
      <c r="C91" s="390" t="s">
        <v>781</v>
      </c>
      <c r="D91" s="390" t="s">
        <v>765</v>
      </c>
      <c r="E91" s="390" t="s">
        <v>764</v>
      </c>
      <c r="F91" s="390" t="s">
        <v>782</v>
      </c>
      <c r="G91" s="737"/>
    </row>
    <row r="92" spans="1:7">
      <c r="A92" s="391"/>
      <c r="B92" s="392">
        <v>1</v>
      </c>
      <c r="C92" s="392">
        <v>2</v>
      </c>
      <c r="D92" s="392" t="s">
        <v>783</v>
      </c>
      <c r="E92" s="392">
        <v>4</v>
      </c>
      <c r="F92" s="392">
        <v>5</v>
      </c>
      <c r="G92" s="392" t="s">
        <v>784</v>
      </c>
    </row>
    <row r="93" spans="1:7">
      <c r="A93" s="414"/>
      <c r="B93" s="415"/>
      <c r="C93" s="415"/>
      <c r="D93" s="415"/>
      <c r="E93" s="415"/>
      <c r="F93" s="415"/>
      <c r="G93" s="415"/>
    </row>
    <row r="94" spans="1:7">
      <c r="A94" s="410" t="s">
        <v>878</v>
      </c>
      <c r="B94" s="416"/>
      <c r="C94" s="416"/>
      <c r="D94" s="416"/>
      <c r="E94" s="416"/>
      <c r="F94" s="416"/>
      <c r="G94" s="416"/>
    </row>
    <row r="95" spans="1:7">
      <c r="A95" s="410" t="s">
        <v>879</v>
      </c>
      <c r="B95" s="416"/>
      <c r="C95" s="416"/>
      <c r="D95" s="416"/>
      <c r="E95" s="416"/>
      <c r="F95" s="416"/>
      <c r="G95" s="416"/>
    </row>
    <row r="96" spans="1:7">
      <c r="A96" s="410" t="s">
        <v>880</v>
      </c>
      <c r="B96" s="416"/>
      <c r="C96" s="416"/>
      <c r="D96" s="416"/>
      <c r="E96" s="416"/>
      <c r="F96" s="416"/>
      <c r="G96" s="416"/>
    </row>
    <row r="97" spans="1:7">
      <c r="A97" s="410" t="s">
        <v>881</v>
      </c>
      <c r="B97" s="417">
        <f>COG!B77</f>
        <v>543608662.65175009</v>
      </c>
      <c r="C97" s="417">
        <f>COG!C77</f>
        <v>578308464.87098026</v>
      </c>
      <c r="D97" s="417">
        <f>COG!D77</f>
        <v>1121917127.5227304</v>
      </c>
      <c r="E97" s="417">
        <f>COG!E77</f>
        <v>752326290.75</v>
      </c>
      <c r="F97" s="417">
        <f>COG!F77</f>
        <v>723353354.94999993</v>
      </c>
      <c r="G97" s="417">
        <f>COG!G77</f>
        <v>369590836.77273035</v>
      </c>
    </row>
    <row r="98" spans="1:7">
      <c r="A98" s="418"/>
      <c r="B98" s="419"/>
      <c r="C98" s="419"/>
      <c r="D98" s="419"/>
      <c r="E98" s="419"/>
      <c r="F98" s="419"/>
      <c r="G98" s="419"/>
    </row>
    <row r="99" spans="1:7">
      <c r="A99" s="413" t="s">
        <v>800</v>
      </c>
      <c r="B99" s="400">
        <f t="shared" ref="B99:G99" si="5">SUM(B94:B97)</f>
        <v>543608662.65175009</v>
      </c>
      <c r="C99" s="400">
        <f t="shared" si="5"/>
        <v>578308464.87098026</v>
      </c>
      <c r="D99" s="400">
        <f t="shared" si="5"/>
        <v>1121917127.5227304</v>
      </c>
      <c r="E99" s="400">
        <f t="shared" si="5"/>
        <v>752326290.75</v>
      </c>
      <c r="F99" s="400">
        <f t="shared" si="5"/>
        <v>723353354.94999993</v>
      </c>
      <c r="G99" s="400">
        <f t="shared" si="5"/>
        <v>369590836.77273035</v>
      </c>
    </row>
    <row r="102" spans="1:7" ht="45" customHeight="1">
      <c r="A102" s="733" t="s">
        <v>882</v>
      </c>
      <c r="B102" s="734"/>
      <c r="C102" s="734"/>
      <c r="D102" s="734"/>
      <c r="E102" s="734"/>
      <c r="F102" s="734"/>
      <c r="G102" s="735"/>
    </row>
    <row r="103" spans="1:7">
      <c r="A103" s="385"/>
      <c r="B103" s="386" t="s">
        <v>778</v>
      </c>
      <c r="C103" s="387"/>
      <c r="D103" s="387"/>
      <c r="E103" s="387"/>
      <c r="F103" s="388"/>
      <c r="G103" s="736" t="s">
        <v>779</v>
      </c>
    </row>
    <row r="104" spans="1:7" ht="20.399999999999999">
      <c r="A104" s="389" t="s">
        <v>128</v>
      </c>
      <c r="B104" s="390" t="s">
        <v>780</v>
      </c>
      <c r="C104" s="390" t="s">
        <v>781</v>
      </c>
      <c r="D104" s="390" t="s">
        <v>765</v>
      </c>
      <c r="E104" s="390" t="s">
        <v>764</v>
      </c>
      <c r="F104" s="390" t="s">
        <v>782</v>
      </c>
      <c r="G104" s="737"/>
    </row>
    <row r="105" spans="1:7">
      <c r="A105" s="391"/>
      <c r="B105" s="392">
        <v>1</v>
      </c>
      <c r="C105" s="392">
        <v>2</v>
      </c>
      <c r="D105" s="392" t="s">
        <v>783</v>
      </c>
      <c r="E105" s="392">
        <v>4</v>
      </c>
      <c r="F105" s="392">
        <v>5</v>
      </c>
      <c r="G105" s="392" t="s">
        <v>784</v>
      </c>
    </row>
    <row r="106" spans="1:7">
      <c r="A106" s="414"/>
      <c r="B106" s="415"/>
      <c r="C106" s="415"/>
      <c r="D106" s="415"/>
      <c r="E106" s="415"/>
      <c r="F106" s="415"/>
      <c r="G106" s="415"/>
    </row>
    <row r="107" spans="1:7" ht="20.399999999999999">
      <c r="A107" s="420" t="s">
        <v>883</v>
      </c>
      <c r="B107" s="421">
        <f>COG!B77</f>
        <v>543608662.65175009</v>
      </c>
      <c r="C107" s="421">
        <f>COG!C77</f>
        <v>578308464.87098026</v>
      </c>
      <c r="D107" s="421">
        <f>COG!D77</f>
        <v>1121917127.5227304</v>
      </c>
      <c r="E107" s="421">
        <f>COG!E77</f>
        <v>752326290.75</v>
      </c>
      <c r="F107" s="421">
        <f>COG!F77</f>
        <v>723353354.94999993</v>
      </c>
      <c r="G107" s="421">
        <f>COG!G77</f>
        <v>369590836.77273035</v>
      </c>
    </row>
    <row r="108" spans="1:7">
      <c r="A108" s="420"/>
      <c r="B108" s="416"/>
      <c r="C108" s="416"/>
      <c r="D108" s="416"/>
      <c r="E108" s="416"/>
      <c r="F108" s="416"/>
      <c r="G108" s="416"/>
    </row>
    <row r="109" spans="1:7">
      <c r="A109" s="420" t="s">
        <v>884</v>
      </c>
      <c r="B109" s="416"/>
      <c r="C109" s="416"/>
      <c r="D109" s="416"/>
      <c r="E109" s="416"/>
      <c r="F109" s="416"/>
      <c r="G109" s="416"/>
    </row>
    <row r="110" spans="1:7">
      <c r="A110" s="420"/>
      <c r="B110" s="416"/>
      <c r="C110" s="416"/>
      <c r="D110" s="416"/>
      <c r="E110" s="416"/>
      <c r="F110" s="416"/>
      <c r="G110" s="416"/>
    </row>
    <row r="111" spans="1:7" ht="20.399999999999999">
      <c r="A111" s="420" t="s">
        <v>885</v>
      </c>
      <c r="B111" s="416"/>
      <c r="C111" s="416"/>
      <c r="D111" s="416"/>
      <c r="E111" s="416"/>
      <c r="F111" s="416"/>
      <c r="G111" s="416"/>
    </row>
    <row r="112" spans="1:7">
      <c r="A112" s="420"/>
      <c r="B112" s="416"/>
      <c r="C112" s="416"/>
      <c r="D112" s="416"/>
      <c r="E112" s="416"/>
      <c r="F112" s="416"/>
      <c r="G112" s="416"/>
    </row>
    <row r="113" spans="1:7" ht="20.399999999999999">
      <c r="A113" s="420" t="s">
        <v>886</v>
      </c>
      <c r="B113" s="416"/>
      <c r="C113" s="416"/>
      <c r="D113" s="416"/>
      <c r="E113" s="416"/>
      <c r="F113" s="416"/>
      <c r="G113" s="416"/>
    </row>
    <row r="114" spans="1:7">
      <c r="A114" s="420"/>
      <c r="B114" s="416"/>
      <c r="C114" s="416"/>
      <c r="D114" s="416"/>
      <c r="E114" s="416"/>
      <c r="F114" s="416"/>
      <c r="G114" s="416"/>
    </row>
    <row r="115" spans="1:7" ht="20.399999999999999">
      <c r="A115" s="420" t="s">
        <v>887</v>
      </c>
      <c r="B115" s="416"/>
      <c r="C115" s="416"/>
      <c r="D115" s="416"/>
      <c r="E115" s="416"/>
      <c r="F115" s="416"/>
      <c r="G115" s="416"/>
    </row>
    <row r="116" spans="1:7">
      <c r="A116" s="420"/>
      <c r="B116" s="416"/>
      <c r="C116" s="416"/>
      <c r="D116" s="416"/>
      <c r="E116" s="416"/>
      <c r="F116" s="416"/>
      <c r="G116" s="416"/>
    </row>
    <row r="117" spans="1:7" ht="20.399999999999999">
      <c r="A117" s="420" t="s">
        <v>888</v>
      </c>
      <c r="B117" s="416"/>
      <c r="C117" s="416"/>
      <c r="D117" s="416"/>
      <c r="E117" s="416"/>
      <c r="F117" s="416"/>
      <c r="G117" s="416"/>
    </row>
    <row r="118" spans="1:7">
      <c r="A118" s="420"/>
      <c r="B118" s="416"/>
      <c r="C118" s="416"/>
      <c r="D118" s="416"/>
      <c r="E118" s="416"/>
      <c r="F118" s="416"/>
      <c r="G118" s="416"/>
    </row>
    <row r="119" spans="1:7" ht="20.399999999999999">
      <c r="A119" s="420" t="s">
        <v>889</v>
      </c>
      <c r="B119" s="416"/>
      <c r="C119" s="416"/>
      <c r="D119" s="416"/>
      <c r="E119" s="416"/>
      <c r="F119" s="416"/>
      <c r="G119" s="416"/>
    </row>
    <row r="120" spans="1:7">
      <c r="A120" s="422"/>
      <c r="B120" s="419"/>
      <c r="C120" s="419"/>
      <c r="D120" s="419"/>
      <c r="E120" s="419"/>
      <c r="F120" s="419"/>
      <c r="G120" s="419"/>
    </row>
    <row r="121" spans="1:7">
      <c r="A121" s="423" t="s">
        <v>800</v>
      </c>
      <c r="B121" s="400">
        <f t="shared" ref="B121:G121" si="6">SUM(B107:B120)</f>
        <v>543608662.65175009</v>
      </c>
      <c r="C121" s="400">
        <f t="shared" si="6"/>
        <v>578308464.87098026</v>
      </c>
      <c r="D121" s="400">
        <f t="shared" si="6"/>
        <v>1121917127.5227304</v>
      </c>
      <c r="E121" s="400">
        <f t="shared" si="6"/>
        <v>752326290.75</v>
      </c>
      <c r="F121" s="400">
        <f t="shared" si="6"/>
        <v>723353354.94999993</v>
      </c>
      <c r="G121" s="400">
        <f t="shared" si="6"/>
        <v>369590836.77273035</v>
      </c>
    </row>
    <row r="124" spans="1:7">
      <c r="A124" s="384" t="s">
        <v>56</v>
      </c>
    </row>
    <row r="127" spans="1:7">
      <c r="A127" s="384" t="s">
        <v>57</v>
      </c>
      <c r="D127" s="384" t="s">
        <v>57</v>
      </c>
    </row>
    <row r="129" spans="1:4">
      <c r="A129" s="384" t="s">
        <v>148</v>
      </c>
      <c r="D129" s="384" t="s">
        <v>179</v>
      </c>
    </row>
    <row r="130" spans="1:4">
      <c r="A130" s="384" t="s">
        <v>60</v>
      </c>
      <c r="D130" s="384" t="s">
        <v>61</v>
      </c>
    </row>
    <row r="131" spans="1:4">
      <c r="A131" s="384" t="s">
        <v>62</v>
      </c>
      <c r="D131" s="384" t="s">
        <v>63</v>
      </c>
    </row>
    <row r="135" spans="1:4">
      <c r="A135" s="384" t="s">
        <v>64</v>
      </c>
    </row>
    <row r="137" spans="1:4">
      <c r="A137" s="384" t="s">
        <v>148</v>
      </c>
    </row>
    <row r="138" spans="1:4">
      <c r="A138" s="384" t="s">
        <v>666</v>
      </c>
    </row>
    <row r="139" spans="1:4">
      <c r="A139" s="384" t="s">
        <v>801</v>
      </c>
    </row>
  </sheetData>
  <sheetProtection formatCells="0" formatColumns="0" formatRows="0" insertRows="0" deleteRows="0" autoFilter="0"/>
  <mergeCells count="6">
    <mergeCell ref="G103:G104"/>
    <mergeCell ref="A1:G1"/>
    <mergeCell ref="G3:G4"/>
    <mergeCell ref="A88:G88"/>
    <mergeCell ref="G90:G91"/>
    <mergeCell ref="A102:G102"/>
  </mergeCells>
  <printOptions horizontalCentered="1"/>
  <pageMargins left="0.70866141732283472" right="0.70866141732283472" top="0.74803149606299213" bottom="0.74803149606299213" header="0.31496062992125984" footer="0.31496062992125984"/>
  <pageSetup scale="6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showGridLines="0" workbookViewId="0">
      <selection sqref="A1:G95"/>
    </sheetView>
  </sheetViews>
  <sheetFormatPr baseColWidth="10" defaultColWidth="12" defaultRowHeight="10.199999999999999"/>
  <cols>
    <col min="1" max="1" width="65.85546875" style="384" customWidth="1"/>
    <col min="2" max="7" width="18.28515625" style="384" customWidth="1"/>
    <col min="8" max="16384" width="12" style="384"/>
  </cols>
  <sheetData>
    <row r="1" spans="1:7" ht="45" customHeight="1">
      <c r="A1" s="733" t="s">
        <v>890</v>
      </c>
      <c r="B1" s="740"/>
      <c r="C1" s="740"/>
      <c r="D1" s="740"/>
      <c r="E1" s="740"/>
      <c r="F1" s="740"/>
      <c r="G1" s="741"/>
    </row>
    <row r="2" spans="1:7">
      <c r="A2" s="385"/>
      <c r="B2" s="386" t="s">
        <v>778</v>
      </c>
      <c r="C2" s="387"/>
      <c r="D2" s="387"/>
      <c r="E2" s="387"/>
      <c r="F2" s="388"/>
      <c r="G2" s="736" t="s">
        <v>779</v>
      </c>
    </row>
    <row r="3" spans="1:7" ht="24.9" customHeight="1">
      <c r="A3" s="389" t="s">
        <v>128</v>
      </c>
      <c r="B3" s="390" t="s">
        <v>780</v>
      </c>
      <c r="C3" s="390" t="s">
        <v>781</v>
      </c>
      <c r="D3" s="390" t="s">
        <v>765</v>
      </c>
      <c r="E3" s="390" t="s">
        <v>764</v>
      </c>
      <c r="F3" s="390" t="s">
        <v>782</v>
      </c>
      <c r="G3" s="737"/>
    </row>
    <row r="4" spans="1:7">
      <c r="A4" s="391"/>
      <c r="B4" s="392">
        <v>1</v>
      </c>
      <c r="C4" s="392">
        <v>2</v>
      </c>
      <c r="D4" s="392" t="s">
        <v>783</v>
      </c>
      <c r="E4" s="392">
        <v>4</v>
      </c>
      <c r="F4" s="392">
        <v>5</v>
      </c>
      <c r="G4" s="392" t="s">
        <v>784</v>
      </c>
    </row>
    <row r="5" spans="1:7">
      <c r="A5" s="424"/>
      <c r="B5" s="425"/>
      <c r="C5" s="425"/>
      <c r="D5" s="425"/>
      <c r="E5" s="425"/>
      <c r="F5" s="425"/>
      <c r="G5" s="425"/>
    </row>
    <row r="6" spans="1:7">
      <c r="A6" s="426" t="s">
        <v>891</v>
      </c>
      <c r="B6" s="397">
        <f t="shared" ref="B6:G6" si="0">SUM(B7:B14)</f>
        <v>0</v>
      </c>
      <c r="C6" s="397">
        <f t="shared" si="0"/>
        <v>0</v>
      </c>
      <c r="D6" s="397">
        <f t="shared" si="0"/>
        <v>0</v>
      </c>
      <c r="E6" s="397">
        <f t="shared" si="0"/>
        <v>0</v>
      </c>
      <c r="F6" s="397">
        <f t="shared" si="0"/>
        <v>0</v>
      </c>
      <c r="G6" s="397">
        <f t="shared" si="0"/>
        <v>0</v>
      </c>
    </row>
    <row r="7" spans="1:7">
      <c r="A7" s="427" t="s">
        <v>892</v>
      </c>
      <c r="B7" s="396"/>
      <c r="C7" s="396"/>
      <c r="D7" s="396"/>
      <c r="E7" s="396"/>
      <c r="F7" s="396"/>
      <c r="G7" s="396"/>
    </row>
    <row r="8" spans="1:7">
      <c r="A8" s="427" t="s">
        <v>893</v>
      </c>
      <c r="B8" s="396"/>
      <c r="C8" s="396"/>
      <c r="D8" s="396"/>
      <c r="E8" s="396"/>
      <c r="F8" s="396"/>
      <c r="G8" s="396"/>
    </row>
    <row r="9" spans="1:7">
      <c r="A9" s="427" t="s">
        <v>894</v>
      </c>
      <c r="B9" s="396"/>
      <c r="C9" s="396"/>
      <c r="D9" s="396"/>
      <c r="E9" s="396"/>
      <c r="F9" s="396"/>
      <c r="G9" s="396"/>
    </row>
    <row r="10" spans="1:7">
      <c r="A10" s="427" t="s">
        <v>895</v>
      </c>
      <c r="B10" s="396"/>
      <c r="C10" s="396"/>
      <c r="D10" s="396"/>
      <c r="E10" s="396"/>
      <c r="F10" s="396"/>
      <c r="G10" s="396"/>
    </row>
    <row r="11" spans="1:7">
      <c r="A11" s="427" t="s">
        <v>896</v>
      </c>
      <c r="B11" s="396"/>
      <c r="C11" s="396"/>
      <c r="D11" s="396"/>
      <c r="E11" s="396"/>
      <c r="F11" s="396"/>
      <c r="G11" s="396"/>
    </row>
    <row r="12" spans="1:7">
      <c r="A12" s="427" t="s">
        <v>897</v>
      </c>
      <c r="B12" s="396"/>
      <c r="C12" s="396"/>
      <c r="D12" s="396"/>
      <c r="E12" s="396"/>
      <c r="F12" s="396"/>
      <c r="G12" s="396"/>
    </row>
    <row r="13" spans="1:7">
      <c r="A13" s="427" t="s">
        <v>898</v>
      </c>
      <c r="B13" s="396"/>
      <c r="C13" s="396"/>
      <c r="D13" s="396"/>
      <c r="E13" s="396"/>
      <c r="F13" s="396"/>
      <c r="G13" s="396"/>
    </row>
    <row r="14" spans="1:7">
      <c r="A14" s="427" t="s">
        <v>511</v>
      </c>
      <c r="B14" s="396"/>
      <c r="C14" s="396"/>
      <c r="D14" s="396"/>
      <c r="E14" s="396"/>
      <c r="F14" s="396"/>
      <c r="G14" s="396"/>
    </row>
    <row r="15" spans="1:7">
      <c r="A15" s="428"/>
      <c r="B15" s="396"/>
      <c r="C15" s="396"/>
      <c r="D15" s="396"/>
      <c r="E15" s="396"/>
      <c r="F15" s="396"/>
      <c r="G15" s="396"/>
    </row>
    <row r="16" spans="1:7">
      <c r="A16" s="426" t="s">
        <v>899</v>
      </c>
      <c r="B16" s="397">
        <f t="shared" ref="B16:G16" si="1">SUM(B17:B23)</f>
        <v>543608662.65175009</v>
      </c>
      <c r="C16" s="397">
        <f t="shared" si="1"/>
        <v>578308464.87098026</v>
      </c>
      <c r="D16" s="397">
        <f t="shared" si="1"/>
        <v>1121917127.5227304</v>
      </c>
      <c r="E16" s="397">
        <f t="shared" si="1"/>
        <v>752326290.75</v>
      </c>
      <c r="F16" s="397">
        <f t="shared" si="1"/>
        <v>723353354.94999993</v>
      </c>
      <c r="G16" s="397">
        <f t="shared" si="1"/>
        <v>369590836.77273035</v>
      </c>
    </row>
    <row r="17" spans="1:7">
      <c r="A17" s="427" t="s">
        <v>900</v>
      </c>
      <c r="B17" s="396"/>
      <c r="C17" s="396"/>
      <c r="D17" s="396"/>
      <c r="E17" s="396"/>
      <c r="F17" s="396"/>
      <c r="G17" s="396"/>
    </row>
    <row r="18" spans="1:7">
      <c r="A18" s="427" t="s">
        <v>901</v>
      </c>
      <c r="B18" s="417">
        <f>COG!B77</f>
        <v>543608662.65175009</v>
      </c>
      <c r="C18" s="417">
        <f>COG!C77</f>
        <v>578308464.87098026</v>
      </c>
      <c r="D18" s="417">
        <f>COG!D77</f>
        <v>1121917127.5227304</v>
      </c>
      <c r="E18" s="417">
        <f>COG!E77</f>
        <v>752326290.75</v>
      </c>
      <c r="F18" s="417">
        <f>COG!F77</f>
        <v>723353354.94999993</v>
      </c>
      <c r="G18" s="417">
        <f>COG!G77</f>
        <v>369590836.77273035</v>
      </c>
    </row>
    <row r="19" spans="1:7">
      <c r="A19" s="427" t="s">
        <v>902</v>
      </c>
      <c r="B19" s="396"/>
      <c r="C19" s="396"/>
      <c r="D19" s="396"/>
      <c r="E19" s="396"/>
      <c r="F19" s="396"/>
      <c r="G19" s="396"/>
    </row>
    <row r="20" spans="1:7">
      <c r="A20" s="427" t="s">
        <v>903</v>
      </c>
      <c r="B20" s="396"/>
      <c r="C20" s="396"/>
      <c r="D20" s="396"/>
      <c r="E20" s="396"/>
      <c r="F20" s="396"/>
      <c r="G20" s="396"/>
    </row>
    <row r="21" spans="1:7">
      <c r="A21" s="427" t="s">
        <v>904</v>
      </c>
      <c r="B21" s="396"/>
      <c r="C21" s="396"/>
      <c r="D21" s="396"/>
      <c r="E21" s="396"/>
      <c r="F21" s="396"/>
      <c r="G21" s="396"/>
    </row>
    <row r="22" spans="1:7">
      <c r="A22" s="427" t="s">
        <v>905</v>
      </c>
      <c r="B22" s="396"/>
      <c r="C22" s="396"/>
      <c r="D22" s="396"/>
      <c r="E22" s="396"/>
      <c r="F22" s="396"/>
      <c r="G22" s="396"/>
    </row>
    <row r="23" spans="1:7">
      <c r="A23" s="427" t="s">
        <v>906</v>
      </c>
      <c r="B23" s="396"/>
      <c r="C23" s="396"/>
      <c r="D23" s="396"/>
      <c r="E23" s="396"/>
      <c r="F23" s="396"/>
      <c r="G23" s="396"/>
    </row>
    <row r="24" spans="1:7">
      <c r="A24" s="428"/>
      <c r="B24" s="396"/>
      <c r="C24" s="396"/>
      <c r="D24" s="396"/>
      <c r="E24" s="396"/>
      <c r="F24" s="396"/>
      <c r="G24" s="396"/>
    </row>
    <row r="25" spans="1:7">
      <c r="A25" s="426" t="s">
        <v>907</v>
      </c>
      <c r="B25" s="397">
        <f t="shared" ref="B25:G25" si="2">SUM(B26:B34)</f>
        <v>0</v>
      </c>
      <c r="C25" s="397">
        <f t="shared" si="2"/>
        <v>0</v>
      </c>
      <c r="D25" s="397">
        <f t="shared" si="2"/>
        <v>0</v>
      </c>
      <c r="E25" s="397">
        <f t="shared" si="2"/>
        <v>0</v>
      </c>
      <c r="F25" s="397">
        <f t="shared" si="2"/>
        <v>0</v>
      </c>
      <c r="G25" s="397">
        <f t="shared" si="2"/>
        <v>0</v>
      </c>
    </row>
    <row r="26" spans="1:7">
      <c r="A26" s="427" t="s">
        <v>908</v>
      </c>
      <c r="B26" s="396"/>
      <c r="C26" s="396"/>
      <c r="D26" s="396"/>
      <c r="E26" s="396"/>
      <c r="F26" s="396"/>
      <c r="G26" s="396"/>
    </row>
    <row r="27" spans="1:7">
      <c r="A27" s="427" t="s">
        <v>909</v>
      </c>
      <c r="B27" s="396"/>
      <c r="C27" s="396"/>
      <c r="D27" s="396"/>
      <c r="E27" s="396"/>
      <c r="F27" s="396"/>
      <c r="G27" s="396"/>
    </row>
    <row r="28" spans="1:7">
      <c r="A28" s="427" t="s">
        <v>910</v>
      </c>
      <c r="B28" s="396"/>
      <c r="C28" s="396"/>
      <c r="D28" s="396"/>
      <c r="E28" s="396"/>
      <c r="F28" s="396"/>
      <c r="G28" s="396"/>
    </row>
    <row r="29" spans="1:7">
      <c r="A29" s="427" t="s">
        <v>911</v>
      </c>
      <c r="B29" s="396"/>
      <c r="C29" s="396"/>
      <c r="D29" s="396"/>
      <c r="E29" s="396"/>
      <c r="F29" s="396"/>
      <c r="G29" s="396"/>
    </row>
    <row r="30" spans="1:7">
      <c r="A30" s="427" t="s">
        <v>912</v>
      </c>
      <c r="B30" s="396"/>
      <c r="C30" s="396"/>
      <c r="D30" s="396"/>
      <c r="E30" s="396"/>
      <c r="F30" s="396"/>
      <c r="G30" s="396"/>
    </row>
    <row r="31" spans="1:7">
      <c r="A31" s="427" t="s">
        <v>913</v>
      </c>
      <c r="B31" s="396"/>
      <c r="C31" s="396"/>
      <c r="D31" s="396"/>
      <c r="E31" s="396"/>
      <c r="F31" s="396"/>
      <c r="G31" s="396"/>
    </row>
    <row r="32" spans="1:7">
      <c r="A32" s="427" t="s">
        <v>914</v>
      </c>
      <c r="B32" s="396"/>
      <c r="C32" s="396"/>
      <c r="D32" s="396"/>
      <c r="E32" s="396"/>
      <c r="F32" s="396"/>
      <c r="G32" s="396"/>
    </row>
    <row r="33" spans="1:7">
      <c r="A33" s="427" t="s">
        <v>915</v>
      </c>
      <c r="B33" s="396"/>
      <c r="C33" s="396"/>
      <c r="D33" s="396"/>
      <c r="E33" s="396"/>
      <c r="F33" s="396"/>
      <c r="G33" s="396"/>
    </row>
    <row r="34" spans="1:7">
      <c r="A34" s="427" t="s">
        <v>916</v>
      </c>
      <c r="B34" s="396"/>
      <c r="C34" s="396"/>
      <c r="D34" s="396"/>
      <c r="E34" s="396"/>
      <c r="F34" s="396"/>
      <c r="G34" s="396"/>
    </row>
    <row r="35" spans="1:7">
      <c r="A35" s="428"/>
      <c r="B35" s="396"/>
      <c r="C35" s="396"/>
      <c r="D35" s="396"/>
      <c r="E35" s="396"/>
      <c r="F35" s="396"/>
      <c r="G35" s="396"/>
    </row>
    <row r="36" spans="1:7">
      <c r="A36" s="426" t="s">
        <v>917</v>
      </c>
      <c r="B36" s="397">
        <f t="shared" ref="B36:G36" si="3">SUM(B37:B40)</f>
        <v>0</v>
      </c>
      <c r="C36" s="397">
        <f t="shared" si="3"/>
        <v>0</v>
      </c>
      <c r="D36" s="397">
        <f t="shared" si="3"/>
        <v>0</v>
      </c>
      <c r="E36" s="397">
        <f t="shared" si="3"/>
        <v>0</v>
      </c>
      <c r="F36" s="397">
        <f t="shared" si="3"/>
        <v>0</v>
      </c>
      <c r="G36" s="397">
        <f t="shared" si="3"/>
        <v>0</v>
      </c>
    </row>
    <row r="37" spans="1:7">
      <c r="A37" s="427" t="s">
        <v>918</v>
      </c>
      <c r="B37" s="396"/>
      <c r="C37" s="396"/>
      <c r="D37" s="396"/>
      <c r="E37" s="396"/>
      <c r="F37" s="396"/>
      <c r="G37" s="396"/>
    </row>
    <row r="38" spans="1:7" ht="20.399999999999999">
      <c r="A38" s="427" t="s">
        <v>919</v>
      </c>
      <c r="B38" s="396"/>
      <c r="C38" s="396"/>
      <c r="D38" s="396"/>
      <c r="E38" s="396"/>
      <c r="F38" s="396"/>
      <c r="G38" s="396"/>
    </row>
    <row r="39" spans="1:7">
      <c r="A39" s="427" t="s">
        <v>920</v>
      </c>
      <c r="B39" s="396"/>
      <c r="C39" s="396"/>
      <c r="D39" s="396"/>
      <c r="E39" s="396"/>
      <c r="F39" s="396"/>
      <c r="G39" s="396"/>
    </row>
    <row r="40" spans="1:7">
      <c r="A40" s="427" t="s">
        <v>921</v>
      </c>
      <c r="B40" s="396"/>
      <c r="C40" s="396"/>
      <c r="D40" s="396"/>
      <c r="E40" s="396"/>
      <c r="F40" s="396"/>
      <c r="G40" s="396"/>
    </row>
    <row r="41" spans="1:7">
      <c r="A41" s="428"/>
      <c r="B41" s="396"/>
      <c r="C41" s="396"/>
      <c r="D41" s="396"/>
      <c r="E41" s="396"/>
      <c r="F41" s="396"/>
      <c r="G41" s="396"/>
    </row>
    <row r="42" spans="1:7">
      <c r="A42" s="423" t="s">
        <v>800</v>
      </c>
      <c r="B42" s="400">
        <f t="shared" ref="B42:G42" si="4">B6+B16+B25+B36</f>
        <v>543608662.65175009</v>
      </c>
      <c r="C42" s="400">
        <f t="shared" si="4"/>
        <v>578308464.87098026</v>
      </c>
      <c r="D42" s="400">
        <f t="shared" si="4"/>
        <v>1121917127.5227304</v>
      </c>
      <c r="E42" s="400">
        <f>E6+E16+E25+E36</f>
        <v>752326290.75</v>
      </c>
      <c r="F42" s="400">
        <f t="shared" si="4"/>
        <v>723353354.94999993</v>
      </c>
      <c r="G42" s="400">
        <f t="shared" si="4"/>
        <v>369590836.77273035</v>
      </c>
    </row>
    <row r="46" spans="1:7">
      <c r="A46" s="384" t="s">
        <v>56</v>
      </c>
    </row>
    <row r="49" spans="1:4">
      <c r="A49" s="384" t="s">
        <v>57</v>
      </c>
      <c r="D49" s="384" t="s">
        <v>57</v>
      </c>
    </row>
    <row r="51" spans="1:4">
      <c r="A51" s="384" t="s">
        <v>148</v>
      </c>
      <c r="D51" s="384" t="s">
        <v>179</v>
      </c>
    </row>
    <row r="52" spans="1:4">
      <c r="A52" s="384" t="s">
        <v>60</v>
      </c>
      <c r="D52" s="384" t="s">
        <v>61</v>
      </c>
    </row>
    <row r="53" spans="1:4">
      <c r="A53" s="384" t="s">
        <v>62</v>
      </c>
      <c r="D53" s="384" t="s">
        <v>63</v>
      </c>
    </row>
    <row r="57" spans="1:4">
      <c r="A57" s="384" t="s">
        <v>64</v>
      </c>
    </row>
    <row r="59" spans="1:4">
      <c r="A59" s="384" t="s">
        <v>148</v>
      </c>
    </row>
    <row r="60" spans="1:4">
      <c r="A60" s="384" t="s">
        <v>666</v>
      </c>
    </row>
    <row r="61" spans="1:4">
      <c r="A61" s="384" t="s">
        <v>801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6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5"/>
  <sheetViews>
    <sheetView showGridLines="0" topLeftCell="A6" workbookViewId="0">
      <selection activeCell="A9" sqref="A9"/>
    </sheetView>
  </sheetViews>
  <sheetFormatPr baseColWidth="10" defaultColWidth="12" defaultRowHeight="10.199999999999999"/>
  <cols>
    <col min="1" max="1" width="35.28515625" style="122" customWidth="1"/>
    <col min="2" max="2" width="26.7109375" style="122" customWidth="1"/>
    <col min="3" max="3" width="20.85546875" style="122" customWidth="1"/>
    <col min="4" max="4" width="21.7109375" style="122" customWidth="1"/>
    <col min="5" max="5" width="12" style="122" customWidth="1"/>
    <col min="6" max="16384" width="12" style="122"/>
  </cols>
  <sheetData>
    <row r="1" spans="1:4" ht="35.1" customHeight="1">
      <c r="A1" s="742" t="s">
        <v>922</v>
      </c>
      <c r="B1" s="743"/>
      <c r="C1" s="743"/>
      <c r="D1" s="744"/>
    </row>
    <row r="2" spans="1:4">
      <c r="A2" s="429"/>
      <c r="B2" s="429"/>
      <c r="C2" s="429"/>
      <c r="D2" s="429"/>
    </row>
    <row r="3" spans="1:4" ht="24.9" customHeight="1">
      <c r="A3" s="745" t="s">
        <v>923</v>
      </c>
      <c r="B3" s="430" t="s">
        <v>924</v>
      </c>
      <c r="C3" s="430" t="s">
        <v>925</v>
      </c>
      <c r="D3" s="74" t="s">
        <v>161</v>
      </c>
    </row>
    <row r="4" spans="1:4">
      <c r="A4" s="746"/>
      <c r="B4" s="74" t="s">
        <v>926</v>
      </c>
      <c r="C4" s="74" t="s">
        <v>927</v>
      </c>
      <c r="D4" s="74" t="s">
        <v>928</v>
      </c>
    </row>
    <row r="5" spans="1:4" ht="15" customHeight="1">
      <c r="A5" s="747" t="s">
        <v>929</v>
      </c>
      <c r="B5" s="748"/>
      <c r="C5" s="748"/>
      <c r="D5" s="749"/>
    </row>
    <row r="6" spans="1:4">
      <c r="A6" s="431" t="s">
        <v>772</v>
      </c>
      <c r="B6" s="432"/>
      <c r="C6" s="432"/>
      <c r="D6" s="432"/>
    </row>
    <row r="7" spans="1:4">
      <c r="A7" s="431"/>
      <c r="B7" s="432"/>
      <c r="C7" s="432"/>
      <c r="D7" s="432"/>
    </row>
    <row r="8" spans="1:4">
      <c r="A8" s="431"/>
      <c r="B8" s="432"/>
      <c r="C8" s="432"/>
      <c r="D8" s="432"/>
    </row>
    <row r="9" spans="1:4" ht="15.6">
      <c r="A9" s="433" t="s">
        <v>930</v>
      </c>
      <c r="B9" s="432"/>
      <c r="C9" s="432"/>
      <c r="D9" s="432"/>
    </row>
    <row r="10" spans="1:4">
      <c r="A10" s="431"/>
      <c r="B10" s="432"/>
      <c r="C10" s="432"/>
      <c r="D10" s="432"/>
    </row>
    <row r="11" spans="1:4">
      <c r="A11" s="431"/>
      <c r="B11" s="432"/>
      <c r="C11" s="432"/>
      <c r="D11" s="432"/>
    </row>
    <row r="12" spans="1:4">
      <c r="A12" s="431"/>
      <c r="B12" s="432"/>
      <c r="C12" s="432"/>
      <c r="D12" s="432"/>
    </row>
    <row r="13" spans="1:4">
      <c r="A13" s="431"/>
      <c r="B13" s="432"/>
      <c r="C13" s="432"/>
      <c r="D13" s="432"/>
    </row>
    <row r="14" spans="1:4">
      <c r="A14" s="431" t="s">
        <v>931</v>
      </c>
      <c r="B14" s="434"/>
      <c r="C14" s="434"/>
      <c r="D14" s="434"/>
    </row>
    <row r="15" spans="1:4">
      <c r="A15" s="435"/>
      <c r="B15" s="436"/>
      <c r="C15" s="436"/>
      <c r="D15" s="436"/>
    </row>
    <row r="16" spans="1:4" ht="15" customHeight="1">
      <c r="A16" s="750" t="s">
        <v>932</v>
      </c>
      <c r="B16" s="751"/>
      <c r="C16" s="751"/>
      <c r="D16" s="752"/>
    </row>
    <row r="17" spans="1:4">
      <c r="A17" s="431"/>
      <c r="B17" s="432"/>
      <c r="C17" s="432"/>
      <c r="D17" s="432"/>
    </row>
    <row r="18" spans="1:4">
      <c r="A18" s="431"/>
      <c r="B18" s="432"/>
      <c r="C18" s="432"/>
      <c r="D18" s="432"/>
    </row>
    <row r="19" spans="1:4">
      <c r="A19" s="431"/>
      <c r="B19" s="432"/>
      <c r="C19" s="432"/>
      <c r="D19" s="432"/>
    </row>
    <row r="20" spans="1:4">
      <c r="A20" s="431"/>
      <c r="B20" s="432"/>
      <c r="C20" s="432"/>
      <c r="D20" s="432"/>
    </row>
    <row r="21" spans="1:4">
      <c r="A21" s="431"/>
      <c r="B21" s="432"/>
      <c r="C21" s="432"/>
      <c r="D21" s="432"/>
    </row>
    <row r="22" spans="1:4">
      <c r="A22" s="431"/>
      <c r="B22" s="432"/>
      <c r="C22" s="432"/>
      <c r="D22" s="432"/>
    </row>
    <row r="23" spans="1:4">
      <c r="A23" s="431"/>
      <c r="B23" s="432"/>
      <c r="C23" s="432"/>
      <c r="D23" s="432"/>
    </row>
    <row r="24" spans="1:4">
      <c r="A24" s="431"/>
      <c r="B24" s="432"/>
      <c r="C24" s="432"/>
      <c r="D24" s="432"/>
    </row>
    <row r="25" spans="1:4">
      <c r="A25" s="431"/>
      <c r="B25" s="432"/>
      <c r="C25" s="432"/>
      <c r="D25" s="432"/>
    </row>
    <row r="26" spans="1:4">
      <c r="A26" s="431"/>
      <c r="B26" s="432"/>
      <c r="C26" s="432"/>
      <c r="D26" s="432"/>
    </row>
    <row r="27" spans="1:4">
      <c r="A27" s="431" t="s">
        <v>933</v>
      </c>
      <c r="B27" s="434"/>
      <c r="C27" s="434"/>
      <c r="D27" s="434"/>
    </row>
    <row r="28" spans="1:4">
      <c r="A28" s="435"/>
      <c r="B28" s="436"/>
      <c r="C28" s="436"/>
      <c r="D28" s="436"/>
    </row>
    <row r="29" spans="1:4">
      <c r="A29" s="437" t="s">
        <v>934</v>
      </c>
      <c r="B29" s="434"/>
      <c r="C29" s="434"/>
      <c r="D29" s="434"/>
    </row>
    <row r="30" spans="1:4">
      <c r="A30" s="438"/>
      <c r="B30" s="438"/>
      <c r="C30" s="438"/>
      <c r="D30" s="438"/>
    </row>
    <row r="31" spans="1:4">
      <c r="A31" s="29" t="s">
        <v>56</v>
      </c>
      <c r="B31" s="438"/>
      <c r="C31" s="438"/>
      <c r="D31" s="438"/>
    </row>
    <row r="32" spans="1:4">
      <c r="B32" s="28"/>
      <c r="C32" s="67"/>
      <c r="D32" s="438"/>
    </row>
    <row r="33" spans="1:4">
      <c r="A33" s="28"/>
      <c r="B33" s="28"/>
      <c r="C33" s="67"/>
      <c r="D33" s="438"/>
    </row>
    <row r="34" spans="1:4">
      <c r="A34" s="28" t="s">
        <v>57</v>
      </c>
      <c r="C34" s="28" t="s">
        <v>57</v>
      </c>
      <c r="D34" s="67"/>
    </row>
    <row r="35" spans="1:4">
      <c r="A35" s="28"/>
      <c r="C35" s="28"/>
      <c r="D35" s="67"/>
    </row>
    <row r="36" spans="1:4">
      <c r="A36" s="28" t="s">
        <v>148</v>
      </c>
      <c r="C36" s="26" t="s">
        <v>171</v>
      </c>
      <c r="D36" s="67"/>
    </row>
    <row r="37" spans="1:4" ht="10.5" customHeight="1">
      <c r="A37" s="28" t="s">
        <v>60</v>
      </c>
      <c r="C37" s="685" t="s">
        <v>61</v>
      </c>
      <c r="D37" s="685"/>
    </row>
    <row r="38" spans="1:4">
      <c r="A38" s="28" t="s">
        <v>62</v>
      </c>
      <c r="C38" s="27" t="s">
        <v>63</v>
      </c>
      <c r="D38" s="67"/>
    </row>
    <row r="39" spans="1:4">
      <c r="A39" s="28"/>
      <c r="B39" s="28"/>
      <c r="C39" s="67"/>
    </row>
    <row r="40" spans="1:4">
      <c r="A40" s="28"/>
      <c r="B40" s="28"/>
      <c r="C40" s="67"/>
    </row>
    <row r="41" spans="1:4">
      <c r="A41" s="28" t="s">
        <v>64</v>
      </c>
      <c r="B41" s="28"/>
      <c r="C41" s="67"/>
    </row>
    <row r="42" spans="1:4">
      <c r="A42" s="28"/>
      <c r="B42" s="28"/>
      <c r="C42" s="24"/>
    </row>
    <row r="43" spans="1:4">
      <c r="A43" s="28" t="s">
        <v>148</v>
      </c>
      <c r="B43" s="28"/>
      <c r="C43" s="24"/>
    </row>
    <row r="44" spans="1:4">
      <c r="A44" s="28" t="s">
        <v>66</v>
      </c>
      <c r="B44" s="28"/>
      <c r="C44" s="24"/>
    </row>
    <row r="45" spans="1:4">
      <c r="A45" s="28" t="s">
        <v>67</v>
      </c>
      <c r="B45" s="28"/>
      <c r="C45" s="24"/>
    </row>
  </sheetData>
  <sheetProtection formatCells="0" formatColumns="0" formatRows="0" insertRows="0" deleteRows="0" sort="0" autoFilter="0"/>
  <mergeCells count="5">
    <mergeCell ref="A1:D1"/>
    <mergeCell ref="A3:A4"/>
    <mergeCell ref="A5:D5"/>
    <mergeCell ref="A16:D16"/>
    <mergeCell ref="C37:D37"/>
  </mergeCells>
  <pageMargins left="0.70866141732283472" right="0.70866141732283472" top="0.74803149606299213" bottom="0.74803149606299213" header="0.31496062992125984" footer="0.31496062992125984"/>
  <pageSetup paperSize="9" scale="8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3"/>
  <sheetViews>
    <sheetView showGridLines="0" workbookViewId="0">
      <selection activeCell="A8" sqref="A8"/>
    </sheetView>
  </sheetViews>
  <sheetFormatPr baseColWidth="10" defaultColWidth="14.7109375" defaultRowHeight="10.199999999999999"/>
  <cols>
    <col min="1" max="1" width="52.28515625" style="439" customWidth="1"/>
    <col min="2" max="2" width="29.42578125" style="439" customWidth="1"/>
    <col min="3" max="3" width="24.85546875" style="439" customWidth="1"/>
    <col min="4" max="4" width="14.7109375" style="439" customWidth="1"/>
    <col min="5" max="16384" width="14.7109375" style="439"/>
  </cols>
  <sheetData>
    <row r="1" spans="1:3" ht="35.1" customHeight="1">
      <c r="A1" s="753" t="s">
        <v>935</v>
      </c>
      <c r="B1" s="753"/>
      <c r="C1" s="753"/>
    </row>
    <row r="2" spans="1:3">
      <c r="A2" s="440"/>
      <c r="B2" s="440"/>
      <c r="C2" s="440"/>
    </row>
    <row r="3" spans="1:3" ht="24.9" customHeight="1">
      <c r="A3" s="74" t="s">
        <v>923</v>
      </c>
      <c r="B3" s="74" t="s">
        <v>764</v>
      </c>
      <c r="C3" s="74" t="s">
        <v>782</v>
      </c>
    </row>
    <row r="4" spans="1:3" ht="15" customHeight="1">
      <c r="A4" s="754" t="s">
        <v>936</v>
      </c>
      <c r="B4" s="754"/>
      <c r="C4" s="754"/>
    </row>
    <row r="5" spans="1:3">
      <c r="A5" s="441"/>
      <c r="B5" s="442"/>
      <c r="C5" s="442"/>
    </row>
    <row r="6" spans="1:3">
      <c r="A6" s="441"/>
      <c r="B6" s="442"/>
      <c r="C6" s="442"/>
    </row>
    <row r="7" spans="1:3" ht="15.6">
      <c r="A7" s="443" t="s">
        <v>937</v>
      </c>
      <c r="B7" s="444"/>
      <c r="C7" s="444"/>
    </row>
    <row r="8" spans="1:3">
      <c r="A8" s="445"/>
      <c r="B8" s="444"/>
      <c r="C8" s="444"/>
    </row>
    <row r="9" spans="1:3">
      <c r="A9" s="445"/>
      <c r="B9" s="444"/>
      <c r="C9" s="444"/>
    </row>
    <row r="10" spans="1:3">
      <c r="A10" s="445"/>
      <c r="B10" s="444"/>
      <c r="C10" s="444"/>
    </row>
    <row r="11" spans="1:3">
      <c r="A11" s="445"/>
      <c r="B11" s="444"/>
      <c r="C11" s="444"/>
    </row>
    <row r="12" spans="1:3">
      <c r="A12" s="445"/>
      <c r="B12" s="444"/>
      <c r="C12" s="444"/>
    </row>
    <row r="13" spans="1:3">
      <c r="A13" s="445"/>
      <c r="B13" s="444"/>
      <c r="C13" s="444"/>
    </row>
    <row r="14" spans="1:3">
      <c r="A14" s="446" t="s">
        <v>938</v>
      </c>
      <c r="B14" s="447"/>
      <c r="C14" s="447"/>
    </row>
    <row r="15" spans="1:3">
      <c r="A15" s="448"/>
      <c r="B15" s="449"/>
      <c r="C15" s="449"/>
    </row>
    <row r="16" spans="1:3" ht="15" customHeight="1">
      <c r="A16" s="755" t="s">
        <v>932</v>
      </c>
      <c r="B16" s="755"/>
      <c r="C16" s="755"/>
    </row>
    <row r="17" spans="1:3">
      <c r="A17" s="450"/>
      <c r="B17" s="444"/>
      <c r="C17" s="444"/>
    </row>
    <row r="18" spans="1:3">
      <c r="A18" s="450"/>
      <c r="B18" s="444"/>
      <c r="C18" s="444"/>
    </row>
    <row r="19" spans="1:3">
      <c r="A19" s="450"/>
      <c r="B19" s="444"/>
      <c r="C19" s="444"/>
    </row>
    <row r="20" spans="1:3">
      <c r="A20" s="450"/>
      <c r="B20" s="444"/>
      <c r="C20" s="444"/>
    </row>
    <row r="21" spans="1:3">
      <c r="A21" s="450"/>
      <c r="B21" s="444"/>
      <c r="C21" s="444"/>
    </row>
    <row r="22" spans="1:3">
      <c r="A22" s="450"/>
      <c r="B22" s="444"/>
      <c r="C22" s="444"/>
    </row>
    <row r="23" spans="1:3">
      <c r="A23" s="450"/>
      <c r="B23" s="444"/>
      <c r="C23" s="444"/>
    </row>
    <row r="24" spans="1:3">
      <c r="A24" s="450"/>
      <c r="B24" s="444"/>
      <c r="C24" s="444"/>
    </row>
    <row r="25" spans="1:3">
      <c r="A25" s="450"/>
      <c r="B25" s="444"/>
      <c r="C25" s="444"/>
    </row>
    <row r="26" spans="1:3">
      <c r="A26" s="446" t="s">
        <v>939</v>
      </c>
      <c r="B26" s="447"/>
      <c r="C26" s="447"/>
    </row>
    <row r="27" spans="1:3">
      <c r="A27" s="448"/>
      <c r="B27" s="449"/>
      <c r="C27" s="449"/>
    </row>
    <row r="28" spans="1:3">
      <c r="A28" s="446" t="s">
        <v>934</v>
      </c>
      <c r="B28" s="447"/>
      <c r="C28" s="447"/>
    </row>
    <row r="29" spans="1:3">
      <c r="B29" s="451"/>
      <c r="C29" s="451"/>
    </row>
    <row r="30" spans="1:3">
      <c r="A30" s="29" t="s">
        <v>56</v>
      </c>
      <c r="B30" s="28"/>
      <c r="C30" s="67"/>
    </row>
    <row r="31" spans="1:3">
      <c r="A31" s="28"/>
      <c r="B31" s="28"/>
      <c r="C31" s="67"/>
    </row>
    <row r="32" spans="1:3">
      <c r="A32" s="28" t="s">
        <v>57</v>
      </c>
      <c r="B32" s="28" t="s">
        <v>57</v>
      </c>
      <c r="C32" s="67"/>
    </row>
    <row r="33" spans="1:3">
      <c r="A33" s="28"/>
      <c r="B33" s="28"/>
      <c r="C33" s="67"/>
    </row>
    <row r="34" spans="1:3">
      <c r="A34" s="28" t="s">
        <v>148</v>
      </c>
      <c r="B34" s="26" t="s">
        <v>171</v>
      </c>
      <c r="C34" s="67"/>
    </row>
    <row r="35" spans="1:3">
      <c r="A35" s="28" t="s">
        <v>60</v>
      </c>
      <c r="B35" s="685" t="s">
        <v>61</v>
      </c>
      <c r="C35" s="685"/>
    </row>
    <row r="36" spans="1:3">
      <c r="A36" s="28" t="s">
        <v>62</v>
      </c>
      <c r="B36" s="27" t="s">
        <v>63</v>
      </c>
      <c r="C36" s="67"/>
    </row>
    <row r="37" spans="1:3">
      <c r="A37" s="28"/>
      <c r="B37" s="28"/>
      <c r="C37" s="67"/>
    </row>
    <row r="38" spans="1:3">
      <c r="A38" s="28"/>
      <c r="B38" s="28"/>
      <c r="C38" s="67"/>
    </row>
    <row r="39" spans="1:3">
      <c r="A39" s="28" t="s">
        <v>64</v>
      </c>
      <c r="B39" s="28"/>
      <c r="C39" s="67"/>
    </row>
    <row r="40" spans="1:3">
      <c r="A40" s="28"/>
      <c r="B40" s="28"/>
      <c r="C40" s="24"/>
    </row>
    <row r="41" spans="1:3">
      <c r="A41" s="28" t="s">
        <v>148</v>
      </c>
      <c r="B41" s="28"/>
      <c r="C41" s="24"/>
    </row>
    <row r="42" spans="1:3">
      <c r="A42" s="28" t="s">
        <v>66</v>
      </c>
      <c r="B42" s="28"/>
      <c r="C42" s="24"/>
    </row>
    <row r="43" spans="1:3">
      <c r="A43" s="28" t="s">
        <v>67</v>
      </c>
      <c r="B43" s="28"/>
      <c r="C43" s="24"/>
    </row>
  </sheetData>
  <sheetProtection formatCells="0" formatColumns="0" formatRows="0" insertRows="0" deleteRows="0"/>
  <mergeCells count="4">
    <mergeCell ref="A1:C1"/>
    <mergeCell ref="A4:C4"/>
    <mergeCell ref="A16:C16"/>
    <mergeCell ref="B35:C35"/>
  </mergeCells>
  <pageMargins left="0.70866141732283472" right="0.70866141732283472" top="0.74803149606299213" bottom="0.74803149606299213" header="0.31496062992125984" footer="0.31496062992125984"/>
  <pageSetup scale="85"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showGridLines="0" topLeftCell="A13" zoomScaleNormal="100" workbookViewId="0">
      <selection sqref="A1:H45"/>
    </sheetView>
  </sheetViews>
  <sheetFormatPr baseColWidth="10" defaultColWidth="14.7109375" defaultRowHeight="10.199999999999999"/>
  <cols>
    <col min="1" max="1" width="6.28515625" style="452" customWidth="1"/>
    <col min="2" max="2" width="49.42578125" style="452" bestFit="1" customWidth="1"/>
    <col min="3" max="8" width="18.85546875" style="452" customWidth="1"/>
    <col min="9" max="16384" width="14.7109375" style="452"/>
  </cols>
  <sheetData>
    <row r="1" spans="1:8" ht="33.6" customHeight="1">
      <c r="A1" s="756" t="s">
        <v>940</v>
      </c>
      <c r="B1" s="757"/>
      <c r="C1" s="757"/>
      <c r="D1" s="757"/>
      <c r="E1" s="757"/>
      <c r="F1" s="757"/>
      <c r="G1" s="757"/>
      <c r="H1" s="758"/>
    </row>
    <row r="2" spans="1:8" ht="20.399999999999999">
      <c r="A2" s="453" t="s">
        <v>941</v>
      </c>
      <c r="B2" s="454" t="s">
        <v>128</v>
      </c>
      <c r="C2" s="363" t="s">
        <v>942</v>
      </c>
      <c r="D2" s="363" t="s">
        <v>943</v>
      </c>
      <c r="E2" s="363" t="s">
        <v>765</v>
      </c>
      <c r="F2" s="363" t="s">
        <v>764</v>
      </c>
      <c r="G2" s="363" t="s">
        <v>944</v>
      </c>
      <c r="H2" s="363" t="s">
        <v>945</v>
      </c>
    </row>
    <row r="3" spans="1:8">
      <c r="A3" s="455"/>
      <c r="B3" s="456" t="s">
        <v>946</v>
      </c>
      <c r="C3" s="457">
        <f>SUM(C4:C13)</f>
        <v>543608662.64999998</v>
      </c>
      <c r="D3" s="457">
        <f t="shared" ref="D3:H3" si="0">SUM(D4:D13)</f>
        <v>578308464.87</v>
      </c>
      <c r="E3" s="457">
        <f t="shared" si="0"/>
        <v>1121917127.52</v>
      </c>
      <c r="F3" s="457">
        <f t="shared" si="0"/>
        <v>1196954746.3999996</v>
      </c>
      <c r="G3" s="457">
        <f t="shared" si="0"/>
        <v>1196954746.3999996</v>
      </c>
      <c r="H3" s="457">
        <f t="shared" si="0"/>
        <v>0</v>
      </c>
    </row>
    <row r="4" spans="1:8">
      <c r="A4" s="458">
        <v>1</v>
      </c>
      <c r="B4" s="459" t="s">
        <v>3</v>
      </c>
      <c r="C4" s="460">
        <v>0</v>
      </c>
      <c r="D4" s="460">
        <v>0</v>
      </c>
      <c r="E4" s="460">
        <v>0</v>
      </c>
      <c r="F4" s="460">
        <v>0</v>
      </c>
      <c r="G4" s="460">
        <v>0</v>
      </c>
      <c r="H4" s="460">
        <f>+F4-G4</f>
        <v>0</v>
      </c>
    </row>
    <row r="5" spans="1:8">
      <c r="A5" s="458">
        <v>2</v>
      </c>
      <c r="B5" s="459" t="s">
        <v>4</v>
      </c>
      <c r="C5" s="460">
        <v>0</v>
      </c>
      <c r="D5" s="460">
        <v>0</v>
      </c>
      <c r="E5" s="460">
        <v>0</v>
      </c>
      <c r="F5" s="460">
        <v>0</v>
      </c>
      <c r="G5" s="460">
        <v>0</v>
      </c>
      <c r="H5" s="460">
        <f t="shared" ref="H5:H13" si="1">+F5-G5</f>
        <v>0</v>
      </c>
    </row>
    <row r="6" spans="1:8">
      <c r="A6" s="458">
        <v>3</v>
      </c>
      <c r="B6" s="459" t="s">
        <v>5</v>
      </c>
      <c r="C6" s="460">
        <v>0</v>
      </c>
      <c r="D6" s="460">
        <v>0</v>
      </c>
      <c r="E6" s="460">
        <v>0</v>
      </c>
      <c r="F6" s="460">
        <v>0</v>
      </c>
      <c r="G6" s="460">
        <v>0</v>
      </c>
      <c r="H6" s="460">
        <f t="shared" si="1"/>
        <v>0</v>
      </c>
    </row>
    <row r="7" spans="1:8">
      <c r="A7" s="458">
        <v>4</v>
      </c>
      <c r="B7" s="459" t="s">
        <v>6</v>
      </c>
      <c r="C7" s="460">
        <v>0</v>
      </c>
      <c r="D7" s="460">
        <v>0</v>
      </c>
      <c r="E7" s="460">
        <v>0</v>
      </c>
      <c r="F7" s="460">
        <v>0</v>
      </c>
      <c r="G7" s="460">
        <v>0</v>
      </c>
      <c r="H7" s="460">
        <f t="shared" si="1"/>
        <v>0</v>
      </c>
    </row>
    <row r="8" spans="1:8">
      <c r="A8" s="458">
        <v>5</v>
      </c>
      <c r="B8" s="459" t="s">
        <v>7</v>
      </c>
      <c r="C8" s="460">
        <v>18427838.120000001</v>
      </c>
      <c r="D8" s="460">
        <v>0</v>
      </c>
      <c r="E8" s="460">
        <v>18427838.120000001</v>
      </c>
      <c r="F8" s="460">
        <v>32913956.18</v>
      </c>
      <c r="G8" s="460">
        <v>32913956.18</v>
      </c>
      <c r="H8" s="460">
        <f t="shared" si="1"/>
        <v>0</v>
      </c>
    </row>
    <row r="9" spans="1:8">
      <c r="A9" s="458">
        <v>6</v>
      </c>
      <c r="B9" s="459" t="s">
        <v>8</v>
      </c>
      <c r="C9" s="460">
        <v>2815112.55</v>
      </c>
      <c r="D9" s="460">
        <v>0</v>
      </c>
      <c r="E9" s="460">
        <v>2815112.55</v>
      </c>
      <c r="F9" s="460">
        <v>9272572.379999999</v>
      </c>
      <c r="G9" s="460">
        <v>9272572.379999999</v>
      </c>
      <c r="H9" s="460">
        <f t="shared" si="1"/>
        <v>0</v>
      </c>
    </row>
    <row r="10" spans="1:8">
      <c r="A10" s="458">
        <v>7</v>
      </c>
      <c r="B10" s="459" t="s">
        <v>947</v>
      </c>
      <c r="C10" s="460">
        <v>522365711.98000002</v>
      </c>
      <c r="D10" s="460">
        <v>478873593.24000001</v>
      </c>
      <c r="E10" s="460">
        <f>+C10+D10</f>
        <v>1001239305.22</v>
      </c>
      <c r="F10" s="460">
        <v>1042968938.0199997</v>
      </c>
      <c r="G10" s="460">
        <v>1042968938.0199997</v>
      </c>
      <c r="H10" s="460">
        <f>+F10-G10</f>
        <v>0</v>
      </c>
    </row>
    <row r="11" spans="1:8">
      <c r="A11" s="458">
        <v>8</v>
      </c>
      <c r="B11" s="459" t="s">
        <v>35</v>
      </c>
      <c r="C11" s="460">
        <v>0</v>
      </c>
      <c r="D11" s="460">
        <v>99434871.629999995</v>
      </c>
      <c r="E11" s="460">
        <f>+C11+D11</f>
        <v>99434871.629999995</v>
      </c>
      <c r="F11" s="460">
        <v>111799279.82000001</v>
      </c>
      <c r="G11" s="460">
        <v>111799279.82000001</v>
      </c>
      <c r="H11" s="460">
        <f t="shared" si="1"/>
        <v>0</v>
      </c>
    </row>
    <row r="12" spans="1:8">
      <c r="A12" s="458">
        <v>9</v>
      </c>
      <c r="B12" s="459" t="s">
        <v>25</v>
      </c>
      <c r="C12" s="460">
        <v>0</v>
      </c>
      <c r="D12" s="460">
        <v>0</v>
      </c>
      <c r="E12" s="460">
        <v>0</v>
      </c>
      <c r="F12" s="460">
        <v>0</v>
      </c>
      <c r="G12" s="460">
        <v>0</v>
      </c>
      <c r="H12" s="460">
        <f t="shared" si="1"/>
        <v>0</v>
      </c>
    </row>
    <row r="13" spans="1:8">
      <c r="A13" s="461">
        <v>0</v>
      </c>
      <c r="B13" s="459" t="s">
        <v>621</v>
      </c>
      <c r="C13" s="460">
        <v>0</v>
      </c>
      <c r="D13" s="460">
        <v>0</v>
      </c>
      <c r="E13" s="460">
        <v>0</v>
      </c>
      <c r="F13" s="460">
        <v>0</v>
      </c>
      <c r="G13" s="460">
        <v>0</v>
      </c>
      <c r="H13" s="460">
        <f t="shared" si="1"/>
        <v>0</v>
      </c>
    </row>
    <row r="14" spans="1:8">
      <c r="A14" s="458"/>
      <c r="B14" s="462" t="s">
        <v>948</v>
      </c>
      <c r="C14" s="463">
        <f>SUM(C15:C23)</f>
        <v>543608662.65174985</v>
      </c>
      <c r="D14" s="463">
        <f t="shared" ref="D14:H14" si="2">SUM(D15:D23)</f>
        <v>578308464.87098026</v>
      </c>
      <c r="E14" s="463">
        <f t="shared" si="2"/>
        <v>1121917127.5227301</v>
      </c>
      <c r="F14" s="463">
        <f t="shared" si="2"/>
        <v>752326290.75000012</v>
      </c>
      <c r="G14" s="463">
        <f t="shared" si="2"/>
        <v>723353354.95000017</v>
      </c>
      <c r="H14" s="463">
        <f t="shared" si="2"/>
        <v>28972935.799999945</v>
      </c>
    </row>
    <row r="15" spans="1:8">
      <c r="A15" s="461">
        <v>1000</v>
      </c>
      <c r="B15" s="459" t="s">
        <v>22</v>
      </c>
      <c r="C15" s="464">
        <v>125501090.69999993</v>
      </c>
      <c r="D15" s="465">
        <f>E15-C15</f>
        <v>-4.9999356269836426E-4</v>
      </c>
      <c r="E15" s="464">
        <v>125501090.69949993</v>
      </c>
      <c r="F15" s="464">
        <v>116678257.62000008</v>
      </c>
      <c r="G15" s="464">
        <v>116677508.76000008</v>
      </c>
      <c r="H15" s="460">
        <f t="shared" ref="H15:H22" si="3">+F15-G15</f>
        <v>748.85999999940395</v>
      </c>
    </row>
    <row r="16" spans="1:8">
      <c r="A16" s="458">
        <v>2000</v>
      </c>
      <c r="B16" s="459" t="s">
        <v>23</v>
      </c>
      <c r="C16" s="464">
        <v>41808506.048082031</v>
      </c>
      <c r="D16" s="465">
        <f t="shared" ref="D16:D22" si="4">E16-C16</f>
        <v>14791445.563217975</v>
      </c>
      <c r="E16" s="464">
        <v>56599951.611300007</v>
      </c>
      <c r="F16" s="464">
        <v>47214361.690000013</v>
      </c>
      <c r="G16" s="464">
        <v>46675064.190000035</v>
      </c>
      <c r="H16" s="460">
        <f t="shared" si="3"/>
        <v>539297.49999997765</v>
      </c>
    </row>
    <row r="17" spans="1:8">
      <c r="A17" s="461">
        <v>3000</v>
      </c>
      <c r="B17" s="459" t="s">
        <v>24</v>
      </c>
      <c r="C17" s="464">
        <v>133884843.95446798</v>
      </c>
      <c r="D17" s="465">
        <f t="shared" si="4"/>
        <v>79288001.697462142</v>
      </c>
      <c r="E17" s="464">
        <v>213172845.65193012</v>
      </c>
      <c r="F17" s="464">
        <v>181736330.78000006</v>
      </c>
      <c r="G17" s="464">
        <v>179043001.98000011</v>
      </c>
      <c r="H17" s="460">
        <f t="shared" si="3"/>
        <v>2693328.7999999523</v>
      </c>
    </row>
    <row r="18" spans="1:8">
      <c r="A18" s="458">
        <v>4000</v>
      </c>
      <c r="B18" s="459" t="s">
        <v>25</v>
      </c>
      <c r="C18" s="464">
        <v>1111582.6299999999</v>
      </c>
      <c r="D18" s="465">
        <f t="shared" si="4"/>
        <v>-986558.91999999993</v>
      </c>
      <c r="E18" s="464">
        <v>125023.70999999999</v>
      </c>
      <c r="F18" s="464">
        <v>46855.149999999994</v>
      </c>
      <c r="G18" s="464">
        <v>46855.149999999994</v>
      </c>
      <c r="H18" s="460">
        <f t="shared" si="3"/>
        <v>0</v>
      </c>
    </row>
    <row r="19" spans="1:8">
      <c r="A19" s="461">
        <v>5000</v>
      </c>
      <c r="B19" s="459" t="s">
        <v>949</v>
      </c>
      <c r="C19" s="464">
        <v>25988399.319200002</v>
      </c>
      <c r="D19" s="465">
        <f t="shared" si="4"/>
        <v>124375850.52079999</v>
      </c>
      <c r="E19" s="464">
        <v>150364249.84</v>
      </c>
      <c r="F19" s="464">
        <v>132757112.38999994</v>
      </c>
      <c r="G19" s="464">
        <v>132107593.36999993</v>
      </c>
      <c r="H19" s="460">
        <f t="shared" si="3"/>
        <v>649519.02000001073</v>
      </c>
    </row>
    <row r="20" spans="1:8">
      <c r="A20" s="458">
        <v>6000</v>
      </c>
      <c r="B20" s="459" t="s">
        <v>52</v>
      </c>
      <c r="C20" s="464">
        <v>215314240</v>
      </c>
      <c r="D20" s="465">
        <f t="shared" si="4"/>
        <v>133656840.88999993</v>
      </c>
      <c r="E20" s="464">
        <v>348971080.88999993</v>
      </c>
      <c r="F20" s="464">
        <v>123876058.76000004</v>
      </c>
      <c r="G20" s="464">
        <v>98786017.14000003</v>
      </c>
      <c r="H20" s="460">
        <f t="shared" si="3"/>
        <v>25090041.620000005</v>
      </c>
    </row>
    <row r="21" spans="1:8">
      <c r="A21" s="461">
        <v>7000</v>
      </c>
      <c r="B21" s="459" t="s">
        <v>950</v>
      </c>
      <c r="C21" s="464">
        <v>0</v>
      </c>
      <c r="D21" s="465">
        <f t="shared" si="4"/>
        <v>227160109.08000022</v>
      </c>
      <c r="E21" s="464">
        <v>227160109.08000022</v>
      </c>
      <c r="F21" s="464">
        <v>150000000</v>
      </c>
      <c r="G21" s="464">
        <v>150000000</v>
      </c>
      <c r="H21" s="460">
        <f t="shared" si="3"/>
        <v>0</v>
      </c>
    </row>
    <row r="22" spans="1:8">
      <c r="A22" s="458">
        <v>8000</v>
      </c>
      <c r="B22" s="459" t="s">
        <v>951</v>
      </c>
      <c r="C22" s="464">
        <v>0</v>
      </c>
      <c r="D22" s="465">
        <f t="shared" si="4"/>
        <v>22776.04</v>
      </c>
      <c r="E22" s="464">
        <v>22776.04</v>
      </c>
      <c r="F22" s="464">
        <v>17314.36</v>
      </c>
      <c r="G22" s="464">
        <v>17314.36</v>
      </c>
      <c r="H22" s="460">
        <f t="shared" si="3"/>
        <v>0</v>
      </c>
    </row>
    <row r="23" spans="1:8">
      <c r="A23" s="466">
        <v>9000</v>
      </c>
      <c r="B23" s="467" t="s">
        <v>798</v>
      </c>
      <c r="C23" s="468">
        <v>0</v>
      </c>
      <c r="D23" s="469">
        <v>0</v>
      </c>
      <c r="E23" s="468">
        <v>0</v>
      </c>
      <c r="F23" s="468">
        <v>0</v>
      </c>
      <c r="G23" s="468">
        <v>0</v>
      </c>
      <c r="H23" s="460">
        <v>0</v>
      </c>
    </row>
    <row r="24" spans="1:8">
      <c r="A24" s="470"/>
      <c r="B24" s="471" t="s">
        <v>952</v>
      </c>
      <c r="C24" s="472">
        <f>C3-C14</f>
        <v>-1.749873161315918E-3</v>
      </c>
      <c r="D24" s="472">
        <f t="shared" ref="D24:H24" si="5">D3-D14</f>
        <v>-9.8025798797607422E-4</v>
      </c>
      <c r="E24" s="472">
        <f t="shared" si="5"/>
        <v>-2.7301311492919922E-3</v>
      </c>
      <c r="F24" s="472">
        <f t="shared" si="5"/>
        <v>444628455.6499995</v>
      </c>
      <c r="G24" s="472">
        <f t="shared" si="5"/>
        <v>473601391.44999945</v>
      </c>
      <c r="H24" s="472">
        <f t="shared" si="5"/>
        <v>-28972935.799999945</v>
      </c>
    </row>
    <row r="27" spans="1:8" ht="34.950000000000003" customHeight="1">
      <c r="A27" s="759" t="s">
        <v>953</v>
      </c>
      <c r="B27" s="760"/>
      <c r="C27" s="760"/>
      <c r="D27" s="760"/>
      <c r="E27" s="760"/>
      <c r="F27" s="760"/>
      <c r="G27" s="760"/>
      <c r="H27" s="761"/>
    </row>
    <row r="30" spans="1:8">
      <c r="B30" s="214" t="s">
        <v>56</v>
      </c>
      <c r="C30" s="319"/>
      <c r="D30" s="215"/>
      <c r="E30" s="320"/>
      <c r="F30" s="473"/>
    </row>
    <row r="31" spans="1:8">
      <c r="B31" s="319"/>
      <c r="C31" s="214"/>
      <c r="D31" s="215"/>
      <c r="E31" s="320"/>
      <c r="F31" s="473"/>
    </row>
    <row r="32" spans="1:8">
      <c r="B32" s="319"/>
      <c r="C32" s="184"/>
      <c r="D32" s="184"/>
      <c r="E32" s="320"/>
      <c r="F32" s="473"/>
    </row>
    <row r="33" spans="2:6">
      <c r="B33" s="180" t="s">
        <v>57</v>
      </c>
      <c r="C33" s="319"/>
      <c r="E33" s="180" t="s">
        <v>57</v>
      </c>
      <c r="F33" s="319"/>
    </row>
    <row r="34" spans="2:6">
      <c r="B34" s="184"/>
      <c r="C34" s="319"/>
      <c r="E34" s="184"/>
      <c r="F34" s="319"/>
    </row>
    <row r="35" spans="2:6">
      <c r="B35" s="179" t="s">
        <v>179</v>
      </c>
      <c r="C35" s="319"/>
      <c r="E35" s="179" t="s">
        <v>179</v>
      </c>
      <c r="F35" s="319"/>
    </row>
    <row r="36" spans="2:6">
      <c r="B36" s="697" t="s">
        <v>60</v>
      </c>
      <c r="C36" s="697"/>
      <c r="E36" s="697" t="s">
        <v>61</v>
      </c>
      <c r="F36" s="697"/>
    </row>
    <row r="37" spans="2:6">
      <c r="B37" s="230" t="s">
        <v>62</v>
      </c>
      <c r="C37" s="319"/>
      <c r="E37" s="230" t="s">
        <v>63</v>
      </c>
      <c r="F37" s="319"/>
    </row>
    <row r="38" spans="2:6">
      <c r="B38" s="184"/>
      <c r="D38" s="319"/>
      <c r="E38" s="184"/>
      <c r="F38" s="320"/>
    </row>
    <row r="39" spans="2:6">
      <c r="B39" s="218"/>
      <c r="D39" s="319"/>
      <c r="E39" s="184"/>
      <c r="F39" s="320"/>
    </row>
    <row r="40" spans="2:6">
      <c r="B40" s="184" t="s">
        <v>64</v>
      </c>
      <c r="E40" s="184" t="s">
        <v>64</v>
      </c>
      <c r="F40" s="184"/>
    </row>
    <row r="41" spans="2:6">
      <c r="B41" s="184"/>
      <c r="E41" s="184"/>
      <c r="F41" s="184"/>
    </row>
    <row r="42" spans="2:6">
      <c r="B42" s="710" t="s">
        <v>58</v>
      </c>
      <c r="C42" s="710"/>
      <c r="E42" s="710" t="s">
        <v>143</v>
      </c>
      <c r="F42" s="710"/>
    </row>
    <row r="43" spans="2:6">
      <c r="B43" s="339" t="s">
        <v>625</v>
      </c>
      <c r="E43" s="710" t="s">
        <v>666</v>
      </c>
      <c r="F43" s="710"/>
    </row>
    <row r="44" spans="2:6">
      <c r="B44" s="710" t="s">
        <v>626</v>
      </c>
      <c r="C44" s="710"/>
      <c r="E44" s="710" t="s">
        <v>667</v>
      </c>
      <c r="F44" s="710"/>
    </row>
  </sheetData>
  <mergeCells count="9">
    <mergeCell ref="E43:F43"/>
    <mergeCell ref="B44:C44"/>
    <mergeCell ref="E44:F44"/>
    <mergeCell ref="A1:H1"/>
    <mergeCell ref="A27:H27"/>
    <mergeCell ref="B36:C36"/>
    <mergeCell ref="E36:F36"/>
    <mergeCell ref="B42:C42"/>
    <mergeCell ref="E42:F42"/>
  </mergeCells>
  <pageMargins left="0.70866141732283472" right="0.70866141732283472" top="0.74803149606299213" bottom="0.74803149606299213" header="0.31496062992125984" footer="0.31496062992125984"/>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topLeftCell="A28" zoomScaleNormal="100" workbookViewId="0">
      <selection sqref="A1:H45"/>
    </sheetView>
  </sheetViews>
  <sheetFormatPr baseColWidth="10" defaultColWidth="14.7109375" defaultRowHeight="10.199999999999999"/>
  <cols>
    <col min="1" max="1" width="5" style="474" customWidth="1"/>
    <col min="2" max="2" width="26.42578125" style="474" customWidth="1"/>
    <col min="3" max="8" width="17.140625" style="474" customWidth="1"/>
    <col min="9" max="16384" width="14.7109375" style="474"/>
  </cols>
  <sheetData>
    <row r="1" spans="1:8" ht="34.950000000000003" customHeight="1">
      <c r="A1" s="762" t="s">
        <v>954</v>
      </c>
      <c r="B1" s="763"/>
      <c r="C1" s="763"/>
      <c r="D1" s="763"/>
      <c r="E1" s="763"/>
      <c r="F1" s="763"/>
      <c r="G1" s="763"/>
      <c r="H1" s="764"/>
    </row>
    <row r="2" spans="1:8" ht="20.399999999999999">
      <c r="A2" s="475" t="s">
        <v>955</v>
      </c>
      <c r="B2" s="476" t="s">
        <v>128</v>
      </c>
      <c r="C2" s="477" t="s">
        <v>956</v>
      </c>
      <c r="D2" s="477" t="s">
        <v>957</v>
      </c>
      <c r="E2" s="477" t="s">
        <v>765</v>
      </c>
      <c r="F2" s="477" t="s">
        <v>764</v>
      </c>
      <c r="G2" s="477" t="s">
        <v>763</v>
      </c>
      <c r="H2" s="477" t="s">
        <v>958</v>
      </c>
    </row>
    <row r="3" spans="1:8">
      <c r="A3" s="478"/>
      <c r="B3" s="479" t="s">
        <v>959</v>
      </c>
      <c r="C3" s="480">
        <f t="shared" ref="C3:H3" si="0">SUM(C4:C10)</f>
        <v>543608662.64999998</v>
      </c>
      <c r="D3" s="480">
        <f t="shared" si="0"/>
        <v>478873593.24000001</v>
      </c>
      <c r="E3" s="480">
        <f t="shared" si="0"/>
        <v>1022482255.89</v>
      </c>
      <c r="F3" s="480">
        <f t="shared" si="0"/>
        <v>1085155466.5799999</v>
      </c>
      <c r="G3" s="480">
        <f t="shared" si="0"/>
        <v>1085155466.5799999</v>
      </c>
      <c r="H3" s="480">
        <f t="shared" si="0"/>
        <v>0</v>
      </c>
    </row>
    <row r="4" spans="1:8">
      <c r="A4" s="481">
        <v>11</v>
      </c>
      <c r="B4" s="482" t="s">
        <v>960</v>
      </c>
      <c r="C4" s="460">
        <v>0</v>
      </c>
      <c r="D4" s="460">
        <v>0</v>
      </c>
      <c r="E4" s="460">
        <f t="shared" ref="E4:E6" si="1">+C4+D4</f>
        <v>0</v>
      </c>
      <c r="F4" s="460">
        <v>0</v>
      </c>
      <c r="G4" s="460">
        <v>0</v>
      </c>
      <c r="H4" s="460">
        <f t="shared" ref="H4:H10" si="2">+F4-G4</f>
        <v>0</v>
      </c>
    </row>
    <row r="5" spans="1:8">
      <c r="A5" s="481">
        <v>12</v>
      </c>
      <c r="B5" s="482" t="s">
        <v>961</v>
      </c>
      <c r="C5" s="460">
        <v>0</v>
      </c>
      <c r="D5" s="460">
        <v>0</v>
      </c>
      <c r="E5" s="460">
        <f t="shared" si="1"/>
        <v>0</v>
      </c>
      <c r="F5" s="460">
        <v>0</v>
      </c>
      <c r="G5" s="460">
        <v>0</v>
      </c>
      <c r="H5" s="460">
        <f t="shared" si="2"/>
        <v>0</v>
      </c>
    </row>
    <row r="6" spans="1:8">
      <c r="A6" s="481">
        <v>13</v>
      </c>
      <c r="B6" s="482" t="s">
        <v>962</v>
      </c>
      <c r="C6" s="460">
        <v>0</v>
      </c>
      <c r="D6" s="460">
        <v>0</v>
      </c>
      <c r="E6" s="460">
        <f t="shared" si="1"/>
        <v>0</v>
      </c>
      <c r="F6" s="460">
        <v>0</v>
      </c>
      <c r="G6" s="460">
        <v>0</v>
      </c>
      <c r="H6" s="460">
        <f t="shared" si="2"/>
        <v>0</v>
      </c>
    </row>
    <row r="7" spans="1:8">
      <c r="A7" s="481">
        <v>14</v>
      </c>
      <c r="B7" s="482" t="s">
        <v>963</v>
      </c>
      <c r="C7" s="460">
        <v>543608662.64999998</v>
      </c>
      <c r="D7" s="460">
        <v>478873593.24000001</v>
      </c>
      <c r="E7" s="460">
        <f>+C7+D7</f>
        <v>1022482255.89</v>
      </c>
      <c r="F7" s="460">
        <v>1085155466.5799999</v>
      </c>
      <c r="G7" s="460">
        <v>1085155466.5799999</v>
      </c>
      <c r="H7" s="460">
        <f t="shared" si="2"/>
        <v>0</v>
      </c>
    </row>
    <row r="8" spans="1:8">
      <c r="A8" s="481">
        <v>15</v>
      </c>
      <c r="B8" s="482" t="s">
        <v>964</v>
      </c>
      <c r="C8" s="460">
        <v>0</v>
      </c>
      <c r="D8" s="460">
        <v>0</v>
      </c>
      <c r="E8" s="460">
        <f t="shared" ref="E8:E10" si="3">+C8+D8</f>
        <v>0</v>
      </c>
      <c r="F8" s="460">
        <v>0</v>
      </c>
      <c r="G8" s="460">
        <v>0</v>
      </c>
      <c r="H8" s="460">
        <f t="shared" si="2"/>
        <v>0</v>
      </c>
    </row>
    <row r="9" spans="1:8">
      <c r="A9" s="481">
        <v>16</v>
      </c>
      <c r="B9" s="482" t="s">
        <v>965</v>
      </c>
      <c r="C9" s="460">
        <v>0</v>
      </c>
      <c r="D9" s="460">
        <v>0</v>
      </c>
      <c r="E9" s="460">
        <f t="shared" si="3"/>
        <v>0</v>
      </c>
      <c r="F9" s="460">
        <v>0</v>
      </c>
      <c r="G9" s="460">
        <v>0</v>
      </c>
      <c r="H9" s="460">
        <f t="shared" si="2"/>
        <v>0</v>
      </c>
    </row>
    <row r="10" spans="1:8">
      <c r="A10" s="481">
        <v>17</v>
      </c>
      <c r="B10" s="482" t="s">
        <v>966</v>
      </c>
      <c r="C10" s="460">
        <v>0</v>
      </c>
      <c r="D10" s="460">
        <v>0</v>
      </c>
      <c r="E10" s="460">
        <f t="shared" si="3"/>
        <v>0</v>
      </c>
      <c r="F10" s="460">
        <v>0</v>
      </c>
      <c r="G10" s="460">
        <v>0</v>
      </c>
      <c r="H10" s="460">
        <f t="shared" si="2"/>
        <v>0</v>
      </c>
    </row>
    <row r="11" spans="1:8">
      <c r="A11" s="481"/>
      <c r="B11" s="479" t="s">
        <v>967</v>
      </c>
      <c r="C11" s="480">
        <f>SUM(C12:C14)</f>
        <v>0</v>
      </c>
      <c r="D11" s="480">
        <f t="shared" ref="D11:H11" si="4">SUM(D12:D14)</f>
        <v>99434871.63000001</v>
      </c>
      <c r="E11" s="480">
        <f t="shared" si="4"/>
        <v>99434871.63000001</v>
      </c>
      <c r="F11" s="480">
        <f t="shared" si="4"/>
        <v>111799279.82000001</v>
      </c>
      <c r="G11" s="480">
        <f t="shared" si="4"/>
        <v>111799279.82000001</v>
      </c>
      <c r="H11" s="480">
        <f t="shared" si="4"/>
        <v>0</v>
      </c>
    </row>
    <row r="12" spans="1:8">
      <c r="A12" s="481">
        <v>25</v>
      </c>
      <c r="B12" s="482" t="s">
        <v>964</v>
      </c>
      <c r="C12" s="460">
        <v>0</v>
      </c>
      <c r="D12" s="460">
        <v>74895684.910000011</v>
      </c>
      <c r="E12" s="460">
        <f>+C12+D12</f>
        <v>74895684.910000011</v>
      </c>
      <c r="F12" s="460">
        <v>90107954.24000001</v>
      </c>
      <c r="G12" s="460">
        <v>90107954.24000001</v>
      </c>
      <c r="H12" s="460">
        <f>+F12-G12</f>
        <v>0</v>
      </c>
    </row>
    <row r="13" spans="1:8">
      <c r="A13" s="481">
        <v>26</v>
      </c>
      <c r="B13" s="482" t="s">
        <v>965</v>
      </c>
      <c r="C13" s="460">
        <v>0</v>
      </c>
      <c r="D13" s="460">
        <v>24539186.719999999</v>
      </c>
      <c r="E13" s="460">
        <f>+C13+D13</f>
        <v>24539186.719999999</v>
      </c>
      <c r="F13" s="460">
        <v>21691325.579999998</v>
      </c>
      <c r="G13" s="460">
        <v>21691325.579999998</v>
      </c>
      <c r="H13" s="460">
        <f>+F13-G13</f>
        <v>0</v>
      </c>
    </row>
    <row r="14" spans="1:8">
      <c r="A14" s="483">
        <v>27</v>
      </c>
      <c r="B14" s="484" t="s">
        <v>968</v>
      </c>
      <c r="C14" s="460">
        <v>0</v>
      </c>
      <c r="D14" s="460">
        <v>0</v>
      </c>
      <c r="E14" s="460">
        <v>0</v>
      </c>
      <c r="F14" s="460">
        <v>0</v>
      </c>
      <c r="G14" s="460">
        <v>0</v>
      </c>
      <c r="H14" s="460">
        <f>+F14-G14</f>
        <v>0</v>
      </c>
    </row>
    <row r="15" spans="1:8">
      <c r="A15" s="485"/>
      <c r="B15" s="486" t="s">
        <v>969</v>
      </c>
      <c r="C15" s="487">
        <f>C3+C11</f>
        <v>543608662.64999998</v>
      </c>
      <c r="D15" s="487">
        <f t="shared" ref="D15:H15" si="5">D3+D11</f>
        <v>578308464.87</v>
      </c>
      <c r="E15" s="487">
        <f t="shared" si="5"/>
        <v>1121917127.52</v>
      </c>
      <c r="F15" s="487">
        <f t="shared" si="5"/>
        <v>1196954746.3999999</v>
      </c>
      <c r="G15" s="487">
        <f t="shared" si="5"/>
        <v>1196954746.3999999</v>
      </c>
      <c r="H15" s="487">
        <f t="shared" si="5"/>
        <v>0</v>
      </c>
    </row>
    <row r="16" spans="1:8">
      <c r="A16" s="488"/>
      <c r="B16" s="489"/>
      <c r="C16" s="489"/>
      <c r="D16" s="489"/>
      <c r="E16" s="489"/>
      <c r="F16" s="489"/>
      <c r="G16" s="489"/>
      <c r="H16" s="489"/>
    </row>
    <row r="17" spans="1:8" ht="20.399999999999999">
      <c r="A17" s="475" t="s">
        <v>955</v>
      </c>
      <c r="B17" s="476" t="s">
        <v>128</v>
      </c>
      <c r="C17" s="477" t="s">
        <v>780</v>
      </c>
      <c r="D17" s="477" t="s">
        <v>957</v>
      </c>
      <c r="E17" s="477" t="s">
        <v>765</v>
      </c>
      <c r="F17" s="477" t="s">
        <v>764</v>
      </c>
      <c r="G17" s="477" t="s">
        <v>782</v>
      </c>
      <c r="H17" s="477" t="s">
        <v>970</v>
      </c>
    </row>
    <row r="18" spans="1:8">
      <c r="A18" s="478"/>
      <c r="B18" s="479" t="s">
        <v>959</v>
      </c>
      <c r="C18" s="480">
        <f t="shared" ref="C18:H18" si="6">SUM(C19:C25)</f>
        <v>543608662.65174985</v>
      </c>
      <c r="D18" s="480">
        <f t="shared" si="6"/>
        <v>478873593.24098098</v>
      </c>
      <c r="E18" s="480">
        <f t="shared" si="6"/>
        <v>1022482255.8927308</v>
      </c>
      <c r="F18" s="480">
        <f>SUM(F19:F25)</f>
        <v>721334306.89899158</v>
      </c>
      <c r="G18" s="480">
        <f t="shared" si="6"/>
        <v>700833044.55899191</v>
      </c>
      <c r="H18" s="480">
        <f t="shared" si="6"/>
        <v>20501262.339999676</v>
      </c>
    </row>
    <row r="19" spans="1:8">
      <c r="A19" s="481">
        <v>11</v>
      </c>
      <c r="B19" s="482" t="s">
        <v>960</v>
      </c>
      <c r="C19" s="490">
        <v>0</v>
      </c>
      <c r="D19" s="491">
        <f t="shared" ref="D19:D25" si="7">E19-C19</f>
        <v>0</v>
      </c>
      <c r="E19" s="490">
        <v>0</v>
      </c>
      <c r="F19" s="490">
        <v>0</v>
      </c>
      <c r="G19" s="490">
        <v>0</v>
      </c>
      <c r="H19" s="490">
        <f t="shared" ref="H19:H29" si="8">+F19-G19</f>
        <v>0</v>
      </c>
    </row>
    <row r="20" spans="1:8">
      <c r="A20" s="481">
        <v>12</v>
      </c>
      <c r="B20" s="482" t="s">
        <v>961</v>
      </c>
      <c r="C20" s="490">
        <v>0</v>
      </c>
      <c r="D20" s="491">
        <f t="shared" si="7"/>
        <v>0</v>
      </c>
      <c r="E20" s="490">
        <v>0</v>
      </c>
      <c r="F20" s="490">
        <v>0</v>
      </c>
      <c r="G20" s="490">
        <v>0</v>
      </c>
      <c r="H20" s="490">
        <f t="shared" si="8"/>
        <v>0</v>
      </c>
    </row>
    <row r="21" spans="1:8">
      <c r="A21" s="481">
        <v>13</v>
      </c>
      <c r="B21" s="482" t="s">
        <v>962</v>
      </c>
      <c r="C21" s="490">
        <v>0</v>
      </c>
      <c r="D21" s="491">
        <f t="shared" si="7"/>
        <v>0</v>
      </c>
      <c r="E21" s="490">
        <v>0</v>
      </c>
      <c r="F21" s="490">
        <v>0</v>
      </c>
      <c r="G21" s="490">
        <v>0</v>
      </c>
      <c r="H21" s="490">
        <f>+F21-G21</f>
        <v>0</v>
      </c>
    </row>
    <row r="22" spans="1:8">
      <c r="A22" s="481">
        <v>14</v>
      </c>
      <c r="B22" s="482" t="s">
        <v>963</v>
      </c>
      <c r="C22" s="490">
        <v>543608662.65174985</v>
      </c>
      <c r="D22" s="491">
        <f>E22-C22</f>
        <v>477173593.24098098</v>
      </c>
      <c r="E22" s="490">
        <v>1020782255.8927308</v>
      </c>
      <c r="F22" s="490">
        <v>719634306.89899158</v>
      </c>
      <c r="G22" s="490">
        <v>699133044.55899191</v>
      </c>
      <c r="H22" s="490">
        <f t="shared" si="8"/>
        <v>20501262.339999676</v>
      </c>
    </row>
    <row r="23" spans="1:8">
      <c r="A23" s="481">
        <v>15</v>
      </c>
      <c r="B23" s="482" t="s">
        <v>964</v>
      </c>
      <c r="C23" s="490">
        <v>0</v>
      </c>
      <c r="D23" s="491">
        <f t="shared" si="7"/>
        <v>0</v>
      </c>
      <c r="E23" s="490">
        <v>0</v>
      </c>
      <c r="F23" s="490">
        <v>0</v>
      </c>
      <c r="G23" s="490">
        <v>0</v>
      </c>
      <c r="H23" s="490">
        <f t="shared" si="8"/>
        <v>0</v>
      </c>
    </row>
    <row r="24" spans="1:8">
      <c r="A24" s="481">
        <v>16</v>
      </c>
      <c r="B24" s="482" t="s">
        <v>965</v>
      </c>
      <c r="C24" s="490">
        <v>0</v>
      </c>
      <c r="D24" s="491">
        <f t="shared" si="7"/>
        <v>0</v>
      </c>
      <c r="E24" s="490">
        <v>0</v>
      </c>
      <c r="F24" s="490">
        <v>0</v>
      </c>
      <c r="G24" s="490">
        <v>0</v>
      </c>
      <c r="H24" s="490">
        <f t="shared" si="8"/>
        <v>0</v>
      </c>
    </row>
    <row r="25" spans="1:8">
      <c r="A25" s="481">
        <v>17</v>
      </c>
      <c r="B25" s="482" t="s">
        <v>966</v>
      </c>
      <c r="C25" s="490">
        <v>0</v>
      </c>
      <c r="D25" s="491">
        <f t="shared" si="7"/>
        <v>1700000</v>
      </c>
      <c r="E25" s="490">
        <v>1700000</v>
      </c>
      <c r="F25" s="490">
        <v>1700000</v>
      </c>
      <c r="G25" s="490">
        <v>1700000</v>
      </c>
      <c r="H25" s="490">
        <f t="shared" si="8"/>
        <v>0</v>
      </c>
    </row>
    <row r="26" spans="1:8">
      <c r="A26" s="481"/>
      <c r="B26" s="479" t="s">
        <v>967</v>
      </c>
      <c r="C26" s="492">
        <f>SUM(C27:C29)</f>
        <v>0</v>
      </c>
      <c r="D26" s="492">
        <f t="shared" ref="D26:H26" si="9">SUM(D27:D29)</f>
        <v>99434871.62999998</v>
      </c>
      <c r="E26" s="492">
        <f t="shared" si="9"/>
        <v>99434871.62999998</v>
      </c>
      <c r="F26" s="492">
        <f>SUM(F27:F29)</f>
        <v>30991983.85100748</v>
      </c>
      <c r="G26" s="492">
        <f t="shared" ref="G26" si="10">SUM(G27:G29)</f>
        <v>22520310.391007483</v>
      </c>
      <c r="H26" s="492">
        <f t="shared" si="9"/>
        <v>8471673.4599999972</v>
      </c>
    </row>
    <row r="27" spans="1:8">
      <c r="A27" s="481">
        <v>25</v>
      </c>
      <c r="B27" s="482" t="s">
        <v>964</v>
      </c>
      <c r="C27" s="490">
        <v>0</v>
      </c>
      <c r="D27" s="491">
        <f t="shared" ref="D27:D29" si="11">E27-C27</f>
        <v>74895684.909999982</v>
      </c>
      <c r="E27" s="490">
        <v>74895684.909999982</v>
      </c>
      <c r="F27" s="490">
        <v>24933653.26100748</v>
      </c>
      <c r="G27" s="490">
        <v>17416217.021007482</v>
      </c>
      <c r="H27" s="490">
        <f t="shared" si="8"/>
        <v>7517436.2399999984</v>
      </c>
    </row>
    <row r="28" spans="1:8">
      <c r="A28" s="481">
        <v>26</v>
      </c>
      <c r="B28" s="482" t="s">
        <v>965</v>
      </c>
      <c r="C28" s="490">
        <v>0</v>
      </c>
      <c r="D28" s="491">
        <f t="shared" si="11"/>
        <v>24539186.719999999</v>
      </c>
      <c r="E28" s="490">
        <v>24539186.719999999</v>
      </c>
      <c r="F28" s="490">
        <v>6058330.5899999999</v>
      </c>
      <c r="G28" s="490">
        <v>5104093.37</v>
      </c>
      <c r="H28" s="490">
        <f t="shared" si="8"/>
        <v>954237.21999999974</v>
      </c>
    </row>
    <row r="29" spans="1:8">
      <c r="A29" s="483">
        <v>27</v>
      </c>
      <c r="B29" s="484" t="s">
        <v>968</v>
      </c>
      <c r="C29" s="490">
        <v>0</v>
      </c>
      <c r="D29" s="491">
        <f t="shared" si="11"/>
        <v>0</v>
      </c>
      <c r="E29" s="490">
        <v>0</v>
      </c>
      <c r="F29" s="490">
        <v>0</v>
      </c>
      <c r="G29" s="490">
        <v>0</v>
      </c>
      <c r="H29" s="490">
        <f t="shared" si="8"/>
        <v>0</v>
      </c>
    </row>
    <row r="30" spans="1:8">
      <c r="A30" s="485"/>
      <c r="B30" s="486" t="s">
        <v>971</v>
      </c>
      <c r="C30" s="487">
        <f>C18+C26</f>
        <v>543608662.65174985</v>
      </c>
      <c r="D30" s="487">
        <f t="shared" ref="D30:H30" si="12">D18+D26</f>
        <v>578308464.87098098</v>
      </c>
      <c r="E30" s="487">
        <f t="shared" si="12"/>
        <v>1121917127.5227308</v>
      </c>
      <c r="F30" s="487">
        <f t="shared" si="12"/>
        <v>752326290.74999905</v>
      </c>
      <c r="G30" s="487">
        <f t="shared" si="12"/>
        <v>723353354.94999933</v>
      </c>
      <c r="H30" s="487">
        <f t="shared" si="12"/>
        <v>28972935.799999673</v>
      </c>
    </row>
    <row r="31" spans="1:8">
      <c r="A31" s="488"/>
      <c r="B31" s="489"/>
      <c r="C31" s="489"/>
      <c r="D31" s="489"/>
      <c r="E31" s="489"/>
      <c r="F31" s="489"/>
      <c r="G31" s="489"/>
      <c r="H31" s="489"/>
    </row>
    <row r="32" spans="1:8" ht="20.399999999999999">
      <c r="A32" s="475" t="s">
        <v>955</v>
      </c>
      <c r="B32" s="476" t="s">
        <v>128</v>
      </c>
      <c r="C32" s="477" t="s">
        <v>942</v>
      </c>
      <c r="D32" s="477" t="s">
        <v>957</v>
      </c>
      <c r="E32" s="477" t="s">
        <v>765</v>
      </c>
      <c r="F32" s="477" t="s">
        <v>764</v>
      </c>
      <c r="G32" s="477" t="s">
        <v>944</v>
      </c>
      <c r="H32" s="477" t="s">
        <v>945</v>
      </c>
    </row>
    <row r="33" spans="1:8">
      <c r="A33" s="478"/>
      <c r="B33" s="479" t="s">
        <v>959</v>
      </c>
      <c r="C33" s="480">
        <f t="shared" ref="C33:H33" si="13">SUM(C34:C40)</f>
        <v>-1.749873161315918E-3</v>
      </c>
      <c r="D33" s="480">
        <f t="shared" si="13"/>
        <v>-9.8097324371337891E-4</v>
      </c>
      <c r="E33" s="480">
        <f t="shared" si="13"/>
        <v>-2.7308464050292969E-3</v>
      </c>
      <c r="F33" s="480">
        <f t="shared" si="13"/>
        <v>363821159.68100834</v>
      </c>
      <c r="G33" s="480">
        <f t="shared" si="13"/>
        <v>384322422.02100801</v>
      </c>
      <c r="H33" s="480">
        <f t="shared" si="13"/>
        <v>-20501262.339999676</v>
      </c>
    </row>
    <row r="34" spans="1:8">
      <c r="A34" s="481">
        <v>11</v>
      </c>
      <c r="B34" s="482" t="s">
        <v>960</v>
      </c>
      <c r="C34" s="460">
        <f t="shared" ref="C34:H40" si="14">C4-C19</f>
        <v>0</v>
      </c>
      <c r="D34" s="460">
        <f t="shared" si="14"/>
        <v>0</v>
      </c>
      <c r="E34" s="460">
        <f t="shared" si="14"/>
        <v>0</v>
      </c>
      <c r="F34" s="460">
        <f t="shared" si="14"/>
        <v>0</v>
      </c>
      <c r="G34" s="460">
        <f t="shared" si="14"/>
        <v>0</v>
      </c>
      <c r="H34" s="460">
        <f t="shared" si="14"/>
        <v>0</v>
      </c>
    </row>
    <row r="35" spans="1:8">
      <c r="A35" s="481">
        <v>12</v>
      </c>
      <c r="B35" s="482" t="s">
        <v>961</v>
      </c>
      <c r="C35" s="460">
        <f t="shared" si="14"/>
        <v>0</v>
      </c>
      <c r="D35" s="460">
        <f t="shared" si="14"/>
        <v>0</v>
      </c>
      <c r="E35" s="460">
        <f t="shared" si="14"/>
        <v>0</v>
      </c>
      <c r="F35" s="460">
        <f t="shared" si="14"/>
        <v>0</v>
      </c>
      <c r="G35" s="460">
        <f t="shared" si="14"/>
        <v>0</v>
      </c>
      <c r="H35" s="460">
        <f t="shared" si="14"/>
        <v>0</v>
      </c>
    </row>
    <row r="36" spans="1:8">
      <c r="A36" s="481">
        <v>13</v>
      </c>
      <c r="B36" s="482" t="s">
        <v>962</v>
      </c>
      <c r="C36" s="460">
        <f t="shared" si="14"/>
        <v>0</v>
      </c>
      <c r="D36" s="460">
        <f t="shared" si="14"/>
        <v>0</v>
      </c>
      <c r="E36" s="460">
        <f t="shared" si="14"/>
        <v>0</v>
      </c>
      <c r="F36" s="460">
        <f t="shared" si="14"/>
        <v>0</v>
      </c>
      <c r="G36" s="460">
        <f t="shared" si="14"/>
        <v>0</v>
      </c>
      <c r="H36" s="460">
        <f t="shared" si="14"/>
        <v>0</v>
      </c>
    </row>
    <row r="37" spans="1:8">
      <c r="A37" s="481">
        <v>14</v>
      </c>
      <c r="B37" s="482" t="s">
        <v>963</v>
      </c>
      <c r="C37" s="460">
        <f t="shared" si="14"/>
        <v>-1.749873161315918E-3</v>
      </c>
      <c r="D37" s="460">
        <f t="shared" si="14"/>
        <v>1699999.9990190268</v>
      </c>
      <c r="E37" s="460">
        <f t="shared" si="14"/>
        <v>1699999.9972691536</v>
      </c>
      <c r="F37" s="460">
        <f t="shared" si="14"/>
        <v>365521159.68100834</v>
      </c>
      <c r="G37" s="460">
        <f t="shared" si="14"/>
        <v>386022422.02100801</v>
      </c>
      <c r="H37" s="460">
        <f t="shared" si="14"/>
        <v>-20501262.339999676</v>
      </c>
    </row>
    <row r="38" spans="1:8">
      <c r="A38" s="481">
        <v>15</v>
      </c>
      <c r="B38" s="482" t="s">
        <v>964</v>
      </c>
      <c r="C38" s="460">
        <f t="shared" si="14"/>
        <v>0</v>
      </c>
      <c r="D38" s="460">
        <f t="shared" si="14"/>
        <v>0</v>
      </c>
      <c r="E38" s="460">
        <f t="shared" si="14"/>
        <v>0</v>
      </c>
      <c r="F38" s="460">
        <f t="shared" si="14"/>
        <v>0</v>
      </c>
      <c r="G38" s="460">
        <f t="shared" si="14"/>
        <v>0</v>
      </c>
      <c r="H38" s="460">
        <f t="shared" si="14"/>
        <v>0</v>
      </c>
    </row>
    <row r="39" spans="1:8">
      <c r="A39" s="481">
        <v>16</v>
      </c>
      <c r="B39" s="482" t="s">
        <v>965</v>
      </c>
      <c r="C39" s="460">
        <f t="shared" si="14"/>
        <v>0</v>
      </c>
      <c r="D39" s="460">
        <f t="shared" si="14"/>
        <v>0</v>
      </c>
      <c r="E39" s="460">
        <f t="shared" si="14"/>
        <v>0</v>
      </c>
      <c r="F39" s="460">
        <f t="shared" si="14"/>
        <v>0</v>
      </c>
      <c r="G39" s="460">
        <f t="shared" si="14"/>
        <v>0</v>
      </c>
      <c r="H39" s="460">
        <f t="shared" si="14"/>
        <v>0</v>
      </c>
    </row>
    <row r="40" spans="1:8">
      <c r="A40" s="481">
        <v>17</v>
      </c>
      <c r="B40" s="482" t="s">
        <v>966</v>
      </c>
      <c r="C40" s="460">
        <f t="shared" si="14"/>
        <v>0</v>
      </c>
      <c r="D40" s="460">
        <f t="shared" si="14"/>
        <v>-1700000</v>
      </c>
      <c r="E40" s="460">
        <f t="shared" si="14"/>
        <v>-1700000</v>
      </c>
      <c r="F40" s="460">
        <f t="shared" si="14"/>
        <v>-1700000</v>
      </c>
      <c r="G40" s="460">
        <f t="shared" si="14"/>
        <v>-1700000</v>
      </c>
      <c r="H40" s="460">
        <f t="shared" si="14"/>
        <v>0</v>
      </c>
    </row>
    <row r="41" spans="1:8">
      <c r="A41" s="481"/>
      <c r="B41" s="479" t="s">
        <v>967</v>
      </c>
      <c r="C41" s="480">
        <f>SUM(C42:C44)</f>
        <v>0</v>
      </c>
      <c r="D41" s="480">
        <f t="shared" ref="D41:H41" si="15">SUM(D42:D44)</f>
        <v>0</v>
      </c>
      <c r="E41" s="480">
        <f t="shared" si="15"/>
        <v>0</v>
      </c>
      <c r="F41" s="480">
        <f t="shared" si="15"/>
        <v>80807295.968992531</v>
      </c>
      <c r="G41" s="480">
        <f t="shared" si="15"/>
        <v>89278969.428992525</v>
      </c>
      <c r="H41" s="480">
        <f t="shared" si="15"/>
        <v>-8471673.4599999972</v>
      </c>
    </row>
    <row r="42" spans="1:8">
      <c r="A42" s="481">
        <v>25</v>
      </c>
      <c r="B42" s="482" t="s">
        <v>964</v>
      </c>
      <c r="C42" s="460">
        <f t="shared" ref="C42:H44" si="16">C12-C27</f>
        <v>0</v>
      </c>
      <c r="D42" s="460">
        <f t="shared" si="16"/>
        <v>0</v>
      </c>
      <c r="E42" s="460">
        <f t="shared" si="16"/>
        <v>0</v>
      </c>
      <c r="F42" s="460">
        <f t="shared" si="16"/>
        <v>65174300.978992529</v>
      </c>
      <c r="G42" s="460">
        <f t="shared" si="16"/>
        <v>72691737.218992531</v>
      </c>
      <c r="H42" s="460">
        <f t="shared" si="16"/>
        <v>-7517436.2399999984</v>
      </c>
    </row>
    <row r="43" spans="1:8">
      <c r="A43" s="481">
        <v>26</v>
      </c>
      <c r="B43" s="482" t="s">
        <v>965</v>
      </c>
      <c r="C43" s="460">
        <f t="shared" si="16"/>
        <v>0</v>
      </c>
      <c r="D43" s="460">
        <f t="shared" si="16"/>
        <v>0</v>
      </c>
      <c r="E43" s="460">
        <f t="shared" si="16"/>
        <v>0</v>
      </c>
      <c r="F43" s="460">
        <f t="shared" si="16"/>
        <v>15632994.989999998</v>
      </c>
      <c r="G43" s="460">
        <f t="shared" si="16"/>
        <v>16587232.209999997</v>
      </c>
      <c r="H43" s="460">
        <f t="shared" si="16"/>
        <v>-954237.21999999974</v>
      </c>
    </row>
    <row r="44" spans="1:8">
      <c r="A44" s="483">
        <v>27</v>
      </c>
      <c r="B44" s="484" t="s">
        <v>968</v>
      </c>
      <c r="C44" s="460">
        <f t="shared" si="16"/>
        <v>0</v>
      </c>
      <c r="D44" s="460">
        <f t="shared" si="16"/>
        <v>0</v>
      </c>
      <c r="E44" s="460">
        <f t="shared" si="16"/>
        <v>0</v>
      </c>
      <c r="F44" s="460">
        <f t="shared" si="16"/>
        <v>0</v>
      </c>
      <c r="G44" s="460">
        <f t="shared" si="16"/>
        <v>0</v>
      </c>
      <c r="H44" s="460">
        <f t="shared" si="16"/>
        <v>0</v>
      </c>
    </row>
    <row r="45" spans="1:8">
      <c r="A45" s="493"/>
      <c r="B45" s="486" t="s">
        <v>952</v>
      </c>
      <c r="C45" s="487">
        <f>C33+C41</f>
        <v>-1.749873161315918E-3</v>
      </c>
      <c r="D45" s="487">
        <f t="shared" ref="D45:H45" si="17">D33+D41</f>
        <v>-9.8097324371337891E-4</v>
      </c>
      <c r="E45" s="487">
        <f t="shared" si="17"/>
        <v>-2.7308464050292969E-3</v>
      </c>
      <c r="F45" s="487">
        <f t="shared" si="17"/>
        <v>444628455.65000087</v>
      </c>
      <c r="G45" s="487">
        <f t="shared" si="17"/>
        <v>473601391.45000052</v>
      </c>
      <c r="H45" s="487">
        <f t="shared" si="17"/>
        <v>-28972935.799999673</v>
      </c>
    </row>
    <row r="48" spans="1:8">
      <c r="B48" s="214" t="s">
        <v>56</v>
      </c>
      <c r="C48" s="319"/>
      <c r="D48" s="215"/>
      <c r="E48" s="320"/>
      <c r="F48" s="494"/>
    </row>
    <row r="49" spans="2:7">
      <c r="B49" s="319"/>
      <c r="C49" s="214"/>
      <c r="D49" s="215"/>
      <c r="E49" s="320"/>
      <c r="F49" s="494"/>
    </row>
    <row r="50" spans="2:7">
      <c r="B50" s="319"/>
      <c r="C50" s="184"/>
      <c r="D50" s="184"/>
      <c r="E50" s="320"/>
      <c r="F50" s="494"/>
    </row>
    <row r="51" spans="2:7">
      <c r="B51" s="180" t="s">
        <v>57</v>
      </c>
      <c r="C51" s="319"/>
      <c r="F51" s="180" t="s">
        <v>57</v>
      </c>
      <c r="G51" s="319"/>
    </row>
    <row r="52" spans="2:7">
      <c r="B52" s="184"/>
      <c r="C52" s="319"/>
      <c r="F52" s="184"/>
      <c r="G52" s="319"/>
    </row>
    <row r="53" spans="2:7">
      <c r="B53" s="179" t="s">
        <v>179</v>
      </c>
      <c r="C53" s="319"/>
      <c r="F53" s="179" t="s">
        <v>179</v>
      </c>
      <c r="G53" s="319"/>
    </row>
    <row r="54" spans="2:7">
      <c r="B54" s="697" t="s">
        <v>60</v>
      </c>
      <c r="C54" s="697"/>
      <c r="F54" s="697" t="s">
        <v>61</v>
      </c>
      <c r="G54" s="697"/>
    </row>
    <row r="55" spans="2:7">
      <c r="B55" s="230" t="s">
        <v>62</v>
      </c>
      <c r="C55" s="319"/>
      <c r="F55" s="230" t="s">
        <v>63</v>
      </c>
      <c r="G55" s="319"/>
    </row>
    <row r="56" spans="2:7">
      <c r="B56" s="184"/>
      <c r="D56" s="319"/>
      <c r="F56" s="184"/>
      <c r="G56" s="320"/>
    </row>
    <row r="57" spans="2:7">
      <c r="B57" s="218"/>
      <c r="D57" s="319"/>
      <c r="F57" s="184"/>
      <c r="G57" s="320"/>
    </row>
    <row r="58" spans="2:7">
      <c r="B58" s="184" t="s">
        <v>64</v>
      </c>
      <c r="F58" s="184" t="s">
        <v>64</v>
      </c>
      <c r="G58" s="184"/>
    </row>
    <row r="59" spans="2:7">
      <c r="B59" s="184"/>
      <c r="F59" s="184"/>
      <c r="G59" s="184"/>
    </row>
    <row r="60" spans="2:7" ht="10.199999999999999" customHeight="1">
      <c r="B60" s="710" t="s">
        <v>58</v>
      </c>
      <c r="C60" s="710"/>
      <c r="F60" s="710" t="s">
        <v>143</v>
      </c>
      <c r="G60" s="710"/>
    </row>
    <row r="61" spans="2:7" ht="10.199999999999999" customHeight="1">
      <c r="B61" s="339" t="s">
        <v>625</v>
      </c>
      <c r="F61" s="710" t="s">
        <v>666</v>
      </c>
      <c r="G61" s="710"/>
    </row>
    <row r="62" spans="2:7" ht="20.399999999999999" customHeight="1">
      <c r="B62" s="710" t="s">
        <v>626</v>
      </c>
      <c r="C62" s="710"/>
      <c r="F62" s="710" t="s">
        <v>667</v>
      </c>
      <c r="G62" s="710"/>
    </row>
  </sheetData>
  <mergeCells count="8">
    <mergeCell ref="B62:C62"/>
    <mergeCell ref="F62:G62"/>
    <mergeCell ref="A1:H1"/>
    <mergeCell ref="B54:C54"/>
    <mergeCell ref="F54:G54"/>
    <mergeCell ref="B60:C60"/>
    <mergeCell ref="F60:G60"/>
    <mergeCell ref="F61:G61"/>
  </mergeCells>
  <pageMargins left="0.70866141732283472" right="0.70866141732283472" top="0.74803149606299213" bottom="0.74803149606299213" header="0.31496062992125984" footer="0.31496062992125984"/>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showGridLines="0" topLeftCell="A17" zoomScaleNormal="100" zoomScaleSheetLayoutView="90" workbookViewId="0">
      <selection activeCell="H27" sqref="H27"/>
    </sheetView>
  </sheetViews>
  <sheetFormatPr baseColWidth="10" defaultColWidth="14.7109375" defaultRowHeight="10.199999999999999"/>
  <cols>
    <col min="1" max="1" width="80.28515625" style="495" customWidth="1"/>
    <col min="2" max="2" width="20.140625" style="495" customWidth="1"/>
    <col min="3" max="3" width="24" style="495" customWidth="1"/>
    <col min="4" max="4" width="20.140625" style="495" customWidth="1"/>
    <col min="5" max="7" width="20.140625" style="512" customWidth="1"/>
    <col min="8" max="16384" width="14.7109375" style="495"/>
  </cols>
  <sheetData>
    <row r="1" spans="1:7" ht="33" customHeight="1">
      <c r="A1" s="765" t="s">
        <v>972</v>
      </c>
      <c r="B1" s="766"/>
      <c r="C1" s="766"/>
      <c r="D1" s="766"/>
      <c r="E1" s="766"/>
      <c r="F1" s="766"/>
      <c r="G1" s="767"/>
    </row>
    <row r="2" spans="1:7" ht="14.4" customHeight="1">
      <c r="A2" s="385"/>
      <c r="B2" s="768" t="s">
        <v>778</v>
      </c>
      <c r="C2" s="769"/>
      <c r="D2" s="769"/>
      <c r="E2" s="769"/>
      <c r="F2" s="770"/>
      <c r="G2" s="736" t="s">
        <v>779</v>
      </c>
    </row>
    <row r="3" spans="1:7" ht="20.399999999999999">
      <c r="A3" s="389" t="s">
        <v>128</v>
      </c>
      <c r="B3" s="496" t="s">
        <v>780</v>
      </c>
      <c r="C3" s="390" t="s">
        <v>781</v>
      </c>
      <c r="D3" s="390" t="s">
        <v>765</v>
      </c>
      <c r="E3" s="390" t="s">
        <v>764</v>
      </c>
      <c r="F3" s="497" t="s">
        <v>782</v>
      </c>
      <c r="G3" s="737"/>
    </row>
    <row r="4" spans="1:7">
      <c r="A4" s="391"/>
      <c r="B4" s="392">
        <v>1</v>
      </c>
      <c r="C4" s="392">
        <v>2</v>
      </c>
      <c r="D4" s="392" t="s">
        <v>783</v>
      </c>
      <c r="E4" s="392">
        <v>4</v>
      </c>
      <c r="F4" s="392">
        <v>5</v>
      </c>
      <c r="G4" s="392" t="s">
        <v>784</v>
      </c>
    </row>
    <row r="5" spans="1:7">
      <c r="A5" s="498"/>
      <c r="B5" s="499"/>
      <c r="C5" s="499"/>
      <c r="D5" s="499"/>
      <c r="E5" s="499"/>
      <c r="F5" s="499"/>
      <c r="G5" s="499"/>
    </row>
    <row r="6" spans="1:7">
      <c r="A6" s="500" t="s">
        <v>973</v>
      </c>
      <c r="B6" s="501"/>
      <c r="C6" s="501"/>
      <c r="D6" s="501"/>
      <c r="E6" s="501"/>
      <c r="F6" s="501"/>
      <c r="G6" s="501"/>
    </row>
    <row r="7" spans="1:7">
      <c r="A7" s="502" t="s">
        <v>974</v>
      </c>
      <c r="B7" s="503"/>
      <c r="C7" s="503"/>
      <c r="D7" s="503"/>
      <c r="E7" s="503"/>
      <c r="F7" s="503"/>
      <c r="G7" s="503"/>
    </row>
    <row r="8" spans="1:7">
      <c r="A8" s="504" t="s">
        <v>975</v>
      </c>
      <c r="B8" s="505"/>
      <c r="C8" s="505"/>
      <c r="D8" s="505"/>
      <c r="E8" s="505"/>
      <c r="F8" s="505"/>
      <c r="G8" s="505"/>
    </row>
    <row r="9" spans="1:7">
      <c r="A9" s="504" t="s">
        <v>976</v>
      </c>
      <c r="B9" s="505"/>
      <c r="C9" s="505"/>
      <c r="D9" s="505"/>
      <c r="E9" s="505"/>
      <c r="F9" s="505"/>
      <c r="G9" s="505"/>
    </row>
    <row r="10" spans="1:7">
      <c r="A10" s="502" t="s">
        <v>977</v>
      </c>
      <c r="B10" s="503"/>
      <c r="C10" s="503"/>
      <c r="D10" s="503"/>
      <c r="E10" s="503"/>
      <c r="F10" s="503"/>
      <c r="G10" s="503"/>
    </row>
    <row r="11" spans="1:7">
      <c r="A11" s="504" t="s">
        <v>978</v>
      </c>
      <c r="B11" s="505">
        <v>543608662.65175009</v>
      </c>
      <c r="C11" s="505">
        <v>578308464.87098026</v>
      </c>
      <c r="D11" s="505">
        <v>1121917127.5227304</v>
      </c>
      <c r="E11" s="505">
        <v>752326290.75</v>
      </c>
      <c r="F11" s="505">
        <v>723353354.94999993</v>
      </c>
      <c r="G11" s="505">
        <v>369590836.77273035</v>
      </c>
    </row>
    <row r="12" spans="1:7">
      <c r="A12" s="504" t="s">
        <v>979</v>
      </c>
      <c r="B12" s="505"/>
      <c r="C12" s="505"/>
      <c r="D12" s="505"/>
      <c r="E12" s="505"/>
      <c r="F12" s="505"/>
      <c r="G12" s="505"/>
    </row>
    <row r="13" spans="1:7">
      <c r="A13" s="504" t="s">
        <v>980</v>
      </c>
      <c r="B13" s="505"/>
      <c r="C13" s="505"/>
      <c r="D13" s="505"/>
      <c r="E13" s="505"/>
      <c r="F13" s="505"/>
      <c r="G13" s="505"/>
    </row>
    <row r="14" spans="1:7">
      <c r="A14" s="504" t="s">
        <v>981</v>
      </c>
      <c r="B14" s="505"/>
      <c r="C14" s="505"/>
      <c r="D14" s="505"/>
      <c r="E14" s="505"/>
      <c r="F14" s="505"/>
      <c r="G14" s="505"/>
    </row>
    <row r="15" spans="1:7">
      <c r="A15" s="504" t="s">
        <v>982</v>
      </c>
      <c r="B15" s="505"/>
      <c r="C15" s="505"/>
      <c r="D15" s="505"/>
      <c r="E15" s="505"/>
      <c r="F15" s="505"/>
      <c r="G15" s="505"/>
    </row>
    <row r="16" spans="1:7">
      <c r="A16" s="504" t="s">
        <v>983</v>
      </c>
      <c r="B16" s="505"/>
      <c r="C16" s="505"/>
      <c r="D16" s="505"/>
      <c r="E16" s="505"/>
      <c r="F16" s="505"/>
      <c r="G16" s="505"/>
    </row>
    <row r="17" spans="1:7">
      <c r="A17" s="504" t="s">
        <v>984</v>
      </c>
      <c r="B17" s="505"/>
      <c r="C17" s="505"/>
      <c r="D17" s="505"/>
      <c r="E17" s="505"/>
      <c r="F17" s="505"/>
      <c r="G17" s="505"/>
    </row>
    <row r="18" spans="1:7">
      <c r="A18" s="504" t="s">
        <v>985</v>
      </c>
      <c r="B18" s="505"/>
      <c r="C18" s="505"/>
      <c r="D18" s="505"/>
      <c r="E18" s="505"/>
      <c r="F18" s="505"/>
      <c r="G18" s="505"/>
    </row>
    <row r="19" spans="1:7">
      <c r="A19" s="502" t="s">
        <v>986</v>
      </c>
      <c r="B19" s="503"/>
      <c r="C19" s="503"/>
      <c r="D19" s="503"/>
      <c r="E19" s="503"/>
      <c r="F19" s="503"/>
      <c r="G19" s="503"/>
    </row>
    <row r="20" spans="1:7">
      <c r="A20" s="504" t="s">
        <v>987</v>
      </c>
      <c r="B20" s="505"/>
      <c r="C20" s="505"/>
      <c r="D20" s="505"/>
      <c r="E20" s="505"/>
      <c r="F20" s="505"/>
      <c r="G20" s="505"/>
    </row>
    <row r="21" spans="1:7">
      <c r="A21" s="504" t="s">
        <v>988</v>
      </c>
      <c r="B21" s="505"/>
      <c r="C21" s="505"/>
      <c r="D21" s="505"/>
      <c r="E21" s="505"/>
      <c r="F21" s="505"/>
      <c r="G21" s="505"/>
    </row>
    <row r="22" spans="1:7">
      <c r="A22" s="504" t="s">
        <v>989</v>
      </c>
      <c r="B22" s="505"/>
      <c r="C22" s="505"/>
      <c r="D22" s="505"/>
      <c r="E22" s="505"/>
      <c r="F22" s="505"/>
      <c r="G22" s="505"/>
    </row>
    <row r="23" spans="1:7">
      <c r="A23" s="502" t="s">
        <v>990</v>
      </c>
      <c r="B23" s="503"/>
      <c r="C23" s="503"/>
      <c r="D23" s="503"/>
      <c r="E23" s="503"/>
      <c r="F23" s="503"/>
      <c r="G23" s="503"/>
    </row>
    <row r="24" spans="1:7">
      <c r="A24" s="504" t="s">
        <v>991</v>
      </c>
      <c r="B24" s="505"/>
      <c r="C24" s="505"/>
      <c r="D24" s="505"/>
      <c r="E24" s="505"/>
      <c r="F24" s="505"/>
      <c r="G24" s="505"/>
    </row>
    <row r="25" spans="1:7">
      <c r="A25" s="504" t="s">
        <v>992</v>
      </c>
      <c r="B25" s="505"/>
      <c r="C25" s="505"/>
      <c r="D25" s="505"/>
      <c r="E25" s="505"/>
      <c r="F25" s="505"/>
      <c r="G25" s="505"/>
    </row>
    <row r="26" spans="1:7">
      <c r="A26" s="502" t="s">
        <v>993</v>
      </c>
      <c r="B26" s="503"/>
      <c r="C26" s="503"/>
      <c r="D26" s="503"/>
      <c r="E26" s="503"/>
      <c r="F26" s="503"/>
      <c r="G26" s="503"/>
    </row>
    <row r="27" spans="1:7">
      <c r="A27" s="504" t="s">
        <v>994</v>
      </c>
      <c r="B27" s="505"/>
      <c r="C27" s="505"/>
      <c r="D27" s="505"/>
      <c r="E27" s="505"/>
      <c r="F27" s="505"/>
      <c r="G27" s="505"/>
    </row>
    <row r="28" spans="1:7">
      <c r="A28" s="504" t="s">
        <v>995</v>
      </c>
      <c r="B28" s="505"/>
      <c r="C28" s="505"/>
      <c r="D28" s="505"/>
      <c r="E28" s="505"/>
      <c r="F28" s="505"/>
      <c r="G28" s="505"/>
    </row>
    <row r="29" spans="1:7">
      <c r="A29" s="504" t="s">
        <v>996</v>
      </c>
      <c r="B29" s="505"/>
      <c r="C29" s="505"/>
      <c r="D29" s="505"/>
      <c r="E29" s="505"/>
      <c r="F29" s="505"/>
      <c r="G29" s="505"/>
    </row>
    <row r="30" spans="1:7">
      <c r="A30" s="504" t="s">
        <v>997</v>
      </c>
      <c r="B30" s="505"/>
      <c r="C30" s="505"/>
      <c r="D30" s="505"/>
      <c r="E30" s="505"/>
      <c r="F30" s="505"/>
      <c r="G30" s="505"/>
    </row>
    <row r="31" spans="1:7">
      <c r="A31" s="502" t="s">
        <v>998</v>
      </c>
      <c r="B31" s="503"/>
      <c r="C31" s="503"/>
      <c r="D31" s="503"/>
      <c r="E31" s="503"/>
      <c r="F31" s="503"/>
      <c r="G31" s="503"/>
    </row>
    <row r="32" spans="1:7">
      <c r="A32" s="504" t="s">
        <v>999</v>
      </c>
      <c r="B32" s="505"/>
      <c r="C32" s="505"/>
      <c r="D32" s="505"/>
      <c r="E32" s="505"/>
      <c r="F32" s="505"/>
      <c r="G32" s="505"/>
    </row>
    <row r="33" spans="1:7">
      <c r="A33" s="506" t="s">
        <v>1000</v>
      </c>
      <c r="B33" s="505"/>
      <c r="C33" s="505"/>
      <c r="D33" s="505"/>
      <c r="E33" s="505"/>
      <c r="F33" s="505"/>
      <c r="G33" s="505"/>
    </row>
    <row r="34" spans="1:7">
      <c r="A34" s="506" t="s">
        <v>1001</v>
      </c>
      <c r="B34" s="505"/>
      <c r="C34" s="505"/>
      <c r="D34" s="505"/>
      <c r="E34" s="505"/>
      <c r="F34" s="505"/>
      <c r="G34" s="505"/>
    </row>
    <row r="35" spans="1:7">
      <c r="A35" s="506" t="s">
        <v>1002</v>
      </c>
      <c r="B35" s="505"/>
      <c r="C35" s="505"/>
      <c r="D35" s="505"/>
      <c r="E35" s="505"/>
      <c r="F35" s="505"/>
      <c r="G35" s="505"/>
    </row>
    <row r="36" spans="1:7">
      <c r="A36" s="507"/>
      <c r="B36" s="508"/>
      <c r="C36" s="508"/>
      <c r="D36" s="508"/>
      <c r="E36" s="508"/>
      <c r="F36" s="508"/>
      <c r="G36" s="508"/>
    </row>
    <row r="37" spans="1:7">
      <c r="A37" s="509" t="s">
        <v>800</v>
      </c>
      <c r="B37" s="510">
        <f>+B11</f>
        <v>543608662.65175009</v>
      </c>
      <c r="C37" s="510">
        <f t="shared" ref="C37:G37" si="0">+C11</f>
        <v>578308464.87098026</v>
      </c>
      <c r="D37" s="510">
        <f t="shared" si="0"/>
        <v>1121917127.5227304</v>
      </c>
      <c r="E37" s="510">
        <f t="shared" si="0"/>
        <v>752326290.75</v>
      </c>
      <c r="F37" s="510">
        <f t="shared" si="0"/>
        <v>723353354.94999993</v>
      </c>
      <c r="G37" s="510">
        <f t="shared" si="0"/>
        <v>369590836.77273035</v>
      </c>
    </row>
    <row r="40" spans="1:7">
      <c r="A40" s="511" t="s">
        <v>56</v>
      </c>
      <c r="B40" s="511"/>
      <c r="C40" s="511"/>
      <c r="D40" s="511"/>
      <c r="E40" s="511"/>
    </row>
    <row r="41" spans="1:7">
      <c r="A41" s="511"/>
      <c r="B41" s="511"/>
      <c r="C41" s="511"/>
      <c r="D41" s="511"/>
      <c r="E41" s="511"/>
    </row>
    <row r="42" spans="1:7">
      <c r="A42" s="511"/>
      <c r="B42" s="511"/>
      <c r="C42" s="511"/>
      <c r="D42" s="511"/>
      <c r="E42" s="511"/>
    </row>
    <row r="43" spans="1:7">
      <c r="A43" s="511" t="s">
        <v>57</v>
      </c>
      <c r="B43" s="511"/>
      <c r="C43" s="511" t="s">
        <v>57</v>
      </c>
      <c r="D43" s="511"/>
    </row>
    <row r="44" spans="1:7">
      <c r="A44" s="511"/>
      <c r="B44" s="511"/>
      <c r="C44" s="511"/>
      <c r="D44" s="511"/>
    </row>
    <row r="45" spans="1:7">
      <c r="A45" s="511" t="s">
        <v>148</v>
      </c>
      <c r="B45" s="511"/>
      <c r="C45" s="511" t="s">
        <v>171</v>
      </c>
      <c r="D45" s="511"/>
    </row>
    <row r="46" spans="1:7">
      <c r="A46" s="511" t="s">
        <v>60</v>
      </c>
      <c r="B46" s="511"/>
      <c r="C46" s="511" t="s">
        <v>61</v>
      </c>
      <c r="D46" s="511"/>
    </row>
    <row r="47" spans="1:7">
      <c r="A47" s="511" t="s">
        <v>62</v>
      </c>
      <c r="B47" s="511"/>
      <c r="C47" s="511" t="s">
        <v>63</v>
      </c>
      <c r="D47" s="511"/>
    </row>
    <row r="48" spans="1:7">
      <c r="A48" s="511"/>
      <c r="B48" s="511"/>
      <c r="C48" s="511"/>
      <c r="D48" s="511"/>
    </row>
    <row r="49" spans="1:4">
      <c r="A49" s="511"/>
      <c r="B49" s="511"/>
      <c r="C49" s="511"/>
      <c r="D49" s="511"/>
    </row>
    <row r="50" spans="1:4">
      <c r="A50" s="511"/>
      <c r="B50" s="511"/>
      <c r="C50" s="511"/>
      <c r="D50" s="511"/>
    </row>
    <row r="51" spans="1:4">
      <c r="A51" s="511" t="s">
        <v>64</v>
      </c>
      <c r="B51" s="511"/>
      <c r="C51" s="511"/>
      <c r="D51" s="511"/>
    </row>
    <row r="52" spans="1:4">
      <c r="A52" s="511"/>
      <c r="B52" s="511"/>
      <c r="C52" s="511"/>
      <c r="D52" s="511"/>
    </row>
    <row r="53" spans="1:4">
      <c r="A53" s="511" t="s">
        <v>148</v>
      </c>
      <c r="B53" s="511"/>
      <c r="C53" s="511"/>
      <c r="D53" s="511"/>
    </row>
    <row r="54" spans="1:4">
      <c r="A54" s="511" t="s">
        <v>666</v>
      </c>
      <c r="B54" s="511"/>
      <c r="C54" s="511"/>
      <c r="D54" s="511"/>
    </row>
    <row r="55" spans="1:4">
      <c r="A55" s="511" t="s">
        <v>801</v>
      </c>
      <c r="B55" s="511"/>
      <c r="C55" s="511"/>
      <c r="D55" s="511"/>
    </row>
    <row r="56" spans="1:4">
      <c r="D56" s="512"/>
    </row>
  </sheetData>
  <sheetProtection formatCells="0" formatColumns="0" formatRows="0" autoFilter="0"/>
  <protectedRanges>
    <protectedRange sqref="A38:G39 A56:D56 F40:G65523 A57:E65523" name="Rango1"/>
    <protectedRange sqref="B31:G31 B7:G7 A12:G18 B10:G10 A20:G22 B19:G19 A24:G25 B23:G23 A27:G30 B26:G26 A32:G32 A8:G9 A36:G36 B33:G35 A11" name="Rango1_3"/>
    <protectedRange sqref="B4:G6" name="Rango1_2_2"/>
    <protectedRange sqref="A37" name="Rango1_1_2"/>
    <protectedRange sqref="A43:D55 B40:E42" name="Rango1_1_1"/>
    <protectedRange sqref="B37:G37" name="Rango1_3_3"/>
    <protectedRange sqref="B11:G11" name="Rango1_3_1"/>
  </protectedRanges>
  <mergeCells count="3">
    <mergeCell ref="A1:G1"/>
    <mergeCell ref="B2:F2"/>
    <mergeCell ref="G2:G3"/>
  </mergeCells>
  <pageMargins left="0.70866141732283472" right="0.70866141732283472" top="0.74803149606299213" bottom="0.74803149606299213" header="0.31496062992125984" footer="0.31496062992125984"/>
  <pageSetup scale="7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3"/>
  <sheetViews>
    <sheetView showGridLines="0" zoomScale="80" zoomScaleNormal="80" workbookViewId="0">
      <selection activeCell="A2" sqref="A2"/>
    </sheetView>
  </sheetViews>
  <sheetFormatPr baseColWidth="10" defaultColWidth="15" defaultRowHeight="10.199999999999999"/>
  <cols>
    <col min="1" max="1" width="9" style="521" customWidth="1"/>
    <col min="2" max="2" width="15" style="521"/>
    <col min="3" max="3" width="40.42578125" style="521" customWidth="1"/>
    <col min="4" max="4" width="15" style="521"/>
    <col min="5" max="5" width="16.28515625" style="521" customWidth="1"/>
    <col min="6" max="6" width="15" style="521"/>
    <col min="7" max="7" width="16.7109375" style="521" bestFit="1" customWidth="1"/>
    <col min="8" max="16384" width="15" style="521"/>
  </cols>
  <sheetData>
    <row r="1" spans="1:15" s="513" customFormat="1" ht="40.200000000000003" customHeight="1">
      <c r="A1" s="771" t="s">
        <v>1003</v>
      </c>
      <c r="B1" s="771"/>
      <c r="C1" s="771"/>
      <c r="D1" s="771"/>
      <c r="E1" s="771"/>
      <c r="F1" s="771"/>
      <c r="G1" s="771"/>
      <c r="H1" s="771"/>
      <c r="I1" s="771"/>
      <c r="J1" s="771"/>
      <c r="K1" s="771"/>
      <c r="L1" s="771"/>
      <c r="M1" s="771"/>
      <c r="N1" s="771"/>
      <c r="O1" s="771"/>
    </row>
    <row r="2" spans="1:15" s="513" customFormat="1">
      <c r="A2" s="514"/>
      <c r="B2" s="514"/>
      <c r="C2" s="514"/>
      <c r="D2" s="514"/>
      <c r="E2" s="515"/>
      <c r="F2" s="515" t="s">
        <v>1004</v>
      </c>
      <c r="G2" s="515"/>
      <c r="H2" s="516"/>
      <c r="I2" s="516" t="s">
        <v>1005</v>
      </c>
      <c r="J2" s="516"/>
      <c r="K2" s="516"/>
      <c r="L2" s="517" t="s">
        <v>1006</v>
      </c>
      <c r="M2" s="515"/>
      <c r="N2" s="518" t="s">
        <v>1007</v>
      </c>
      <c r="O2" s="519"/>
    </row>
    <row r="3" spans="1:15" s="513" customFormat="1" ht="51">
      <c r="A3" s="514" t="s">
        <v>1008</v>
      </c>
      <c r="B3" s="514" t="s">
        <v>1009</v>
      </c>
      <c r="C3" s="514" t="s">
        <v>1010</v>
      </c>
      <c r="D3" s="514" t="s">
        <v>1011</v>
      </c>
      <c r="E3" s="515" t="s">
        <v>780</v>
      </c>
      <c r="F3" s="515" t="s">
        <v>765</v>
      </c>
      <c r="G3" s="515" t="s">
        <v>764</v>
      </c>
      <c r="H3" s="515" t="s">
        <v>1012</v>
      </c>
      <c r="I3" s="515" t="s">
        <v>765</v>
      </c>
      <c r="J3" s="515" t="s">
        <v>1013</v>
      </c>
      <c r="K3" s="515" t="s">
        <v>1014</v>
      </c>
      <c r="L3" s="515" t="s">
        <v>1015</v>
      </c>
      <c r="M3" s="515" t="s">
        <v>1016</v>
      </c>
      <c r="N3" s="520" t="s">
        <v>1017</v>
      </c>
      <c r="O3" s="520" t="s">
        <v>1018</v>
      </c>
    </row>
    <row r="4" spans="1:15" ht="102">
      <c r="A4" s="521">
        <v>14</v>
      </c>
      <c r="B4" s="522" t="s">
        <v>1019</v>
      </c>
      <c r="C4" s="523" t="s">
        <v>1020</v>
      </c>
      <c r="D4" s="524" t="s">
        <v>1021</v>
      </c>
      <c r="E4" s="521">
        <v>0</v>
      </c>
      <c r="F4" s="525">
        <v>0</v>
      </c>
      <c r="G4" s="526">
        <v>0</v>
      </c>
      <c r="H4" s="522">
        <v>1</v>
      </c>
      <c r="I4" s="522">
        <v>0</v>
      </c>
      <c r="J4" s="522">
        <v>0</v>
      </c>
      <c r="K4" s="522">
        <v>0</v>
      </c>
      <c r="L4" s="522">
        <v>0</v>
      </c>
      <c r="M4" s="522">
        <v>0</v>
      </c>
      <c r="N4" s="522">
        <v>0</v>
      </c>
      <c r="O4" s="522">
        <v>0</v>
      </c>
    </row>
    <row r="5" spans="1:15" ht="102">
      <c r="A5" s="521">
        <v>29</v>
      </c>
      <c r="B5" s="522" t="s">
        <v>1022</v>
      </c>
      <c r="C5" s="523" t="s">
        <v>1023</v>
      </c>
      <c r="D5" s="524" t="s">
        <v>1021</v>
      </c>
      <c r="E5" s="521">
        <v>0</v>
      </c>
      <c r="F5" s="525">
        <v>0</v>
      </c>
      <c r="G5" s="526">
        <v>0</v>
      </c>
      <c r="H5" s="522">
        <v>1</v>
      </c>
      <c r="I5" s="522">
        <v>0</v>
      </c>
      <c r="J5" s="522">
        <v>0</v>
      </c>
      <c r="K5" s="522">
        <v>0</v>
      </c>
      <c r="L5" s="522">
        <v>28</v>
      </c>
      <c r="M5" s="522">
        <v>28</v>
      </c>
      <c r="N5" s="522">
        <v>28</v>
      </c>
      <c r="O5" s="522">
        <v>28</v>
      </c>
    </row>
    <row r="6" spans="1:15" ht="102">
      <c r="B6" s="522" t="s">
        <v>1024</v>
      </c>
      <c r="C6" s="523" t="s">
        <v>1025</v>
      </c>
      <c r="D6" s="524" t="s">
        <v>1021</v>
      </c>
      <c r="E6" s="521">
        <v>0</v>
      </c>
      <c r="F6" s="526">
        <v>0</v>
      </c>
      <c r="G6" s="526">
        <v>0</v>
      </c>
      <c r="H6" s="522">
        <v>1</v>
      </c>
      <c r="I6" s="522">
        <v>0</v>
      </c>
      <c r="J6" s="522">
        <v>0</v>
      </c>
      <c r="K6" s="522">
        <v>0</v>
      </c>
      <c r="L6" s="522">
        <v>0</v>
      </c>
      <c r="M6" s="522"/>
      <c r="N6" s="522">
        <v>0</v>
      </c>
      <c r="O6" s="522">
        <v>0</v>
      </c>
    </row>
    <row r="7" spans="1:15" ht="102">
      <c r="A7" s="527" t="s">
        <v>1026</v>
      </c>
      <c r="B7" s="522" t="s">
        <v>1027</v>
      </c>
      <c r="C7" s="523" t="s">
        <v>1028</v>
      </c>
      <c r="D7" s="524" t="s">
        <v>1021</v>
      </c>
      <c r="E7" s="521">
        <v>0</v>
      </c>
      <c r="F7" s="526">
        <v>0</v>
      </c>
      <c r="G7" s="526">
        <v>0</v>
      </c>
      <c r="H7" s="522">
        <v>1</v>
      </c>
      <c r="I7" s="522">
        <v>0</v>
      </c>
      <c r="J7" s="522">
        <v>0</v>
      </c>
      <c r="K7" s="522">
        <v>0</v>
      </c>
      <c r="L7" s="522">
        <v>0</v>
      </c>
      <c r="M7" s="522">
        <v>0</v>
      </c>
      <c r="N7" s="522">
        <v>0</v>
      </c>
      <c r="O7" s="522">
        <v>0</v>
      </c>
    </row>
    <row r="8" spans="1:15" ht="102">
      <c r="A8" s="527" t="s">
        <v>1026</v>
      </c>
      <c r="B8" s="522" t="s">
        <v>1029</v>
      </c>
      <c r="C8" s="523" t="s">
        <v>1028</v>
      </c>
      <c r="D8" s="524" t="s">
        <v>1021</v>
      </c>
      <c r="F8" s="526">
        <v>0</v>
      </c>
      <c r="G8" s="526">
        <v>0</v>
      </c>
      <c r="H8" s="522">
        <v>1</v>
      </c>
      <c r="I8" s="522">
        <v>0</v>
      </c>
      <c r="J8" s="522">
        <v>0</v>
      </c>
      <c r="K8" s="522">
        <v>0</v>
      </c>
      <c r="L8" s="522">
        <v>0</v>
      </c>
      <c r="M8" s="522">
        <v>0</v>
      </c>
      <c r="N8" s="522">
        <v>0</v>
      </c>
      <c r="O8" s="522">
        <v>0</v>
      </c>
    </row>
    <row r="9" spans="1:15" ht="102">
      <c r="A9" s="521">
        <v>200</v>
      </c>
      <c r="B9" s="522" t="s">
        <v>1030</v>
      </c>
      <c r="C9" s="523" t="s">
        <v>1031</v>
      </c>
      <c r="D9" s="524" t="s">
        <v>1021</v>
      </c>
      <c r="E9" s="528"/>
      <c r="F9" s="525">
        <v>99301.9</v>
      </c>
      <c r="G9" s="526">
        <v>0</v>
      </c>
      <c r="H9" s="522">
        <v>1</v>
      </c>
      <c r="I9" s="522">
        <v>0</v>
      </c>
      <c r="J9" s="522">
        <v>0</v>
      </c>
      <c r="K9" s="522">
        <v>0</v>
      </c>
      <c r="L9" s="522">
        <v>100</v>
      </c>
      <c r="M9" s="522">
        <v>100</v>
      </c>
      <c r="N9" s="522">
        <v>100</v>
      </c>
      <c r="O9" s="522">
        <v>100</v>
      </c>
    </row>
    <row r="10" spans="1:15" ht="102">
      <c r="A10" s="521">
        <v>3</v>
      </c>
      <c r="B10" s="522" t="s">
        <v>1032</v>
      </c>
      <c r="C10" s="523" t="s">
        <v>1033</v>
      </c>
      <c r="D10" s="524" t="s">
        <v>1021</v>
      </c>
      <c r="E10" s="526">
        <v>800000</v>
      </c>
      <c r="F10" s="526">
        <v>1000000</v>
      </c>
      <c r="G10" s="526">
        <v>113965.27</v>
      </c>
      <c r="H10" s="522">
        <v>1</v>
      </c>
      <c r="I10" s="522">
        <v>0</v>
      </c>
      <c r="J10" s="522">
        <v>0</v>
      </c>
      <c r="K10" s="522">
        <v>0</v>
      </c>
      <c r="L10" s="522">
        <v>100</v>
      </c>
      <c r="M10" s="522">
        <v>100</v>
      </c>
      <c r="N10" s="522">
        <v>100</v>
      </c>
      <c r="O10" s="522">
        <v>100</v>
      </c>
    </row>
    <row r="11" spans="1:15" ht="102">
      <c r="A11" s="521">
        <v>4</v>
      </c>
      <c r="B11" s="522" t="s">
        <v>1034</v>
      </c>
      <c r="C11" s="523" t="s">
        <v>1035</v>
      </c>
      <c r="D11" s="524" t="s">
        <v>1021</v>
      </c>
      <c r="E11" s="526">
        <v>0</v>
      </c>
      <c r="F11" s="529">
        <v>0</v>
      </c>
      <c r="G11" s="526">
        <v>0</v>
      </c>
      <c r="H11" s="522">
        <v>1</v>
      </c>
      <c r="I11" s="522">
        <v>0</v>
      </c>
      <c r="J11" s="522">
        <v>0</v>
      </c>
      <c r="K11" s="522">
        <v>0</v>
      </c>
      <c r="L11" s="522">
        <v>0</v>
      </c>
      <c r="M11" s="522">
        <v>0</v>
      </c>
      <c r="N11" s="522">
        <v>0</v>
      </c>
      <c r="O11" s="522">
        <v>0</v>
      </c>
    </row>
    <row r="12" spans="1:15" ht="102">
      <c r="A12" s="521">
        <v>5</v>
      </c>
      <c r="B12" s="522" t="s">
        <v>1036</v>
      </c>
      <c r="C12" s="523" t="s">
        <v>1037</v>
      </c>
      <c r="D12" s="524" t="s">
        <v>1021</v>
      </c>
      <c r="E12" s="526">
        <v>1300000</v>
      </c>
      <c r="F12" s="525">
        <v>1293638.31</v>
      </c>
      <c r="G12" s="526">
        <v>520660.04</v>
      </c>
      <c r="H12" s="522">
        <v>1</v>
      </c>
      <c r="I12" s="522">
        <v>0</v>
      </c>
      <c r="J12" s="522">
        <v>0</v>
      </c>
      <c r="K12" s="522">
        <v>0</v>
      </c>
      <c r="L12" s="522">
        <v>100</v>
      </c>
      <c r="M12" s="522">
        <v>100</v>
      </c>
      <c r="N12" s="522">
        <v>100</v>
      </c>
      <c r="O12" s="522">
        <v>100</v>
      </c>
    </row>
    <row r="13" spans="1:15" ht="102">
      <c r="B13" s="522"/>
      <c r="C13" s="523" t="s">
        <v>1038</v>
      </c>
      <c r="D13" s="524" t="s">
        <v>1021</v>
      </c>
      <c r="E13" s="526"/>
      <c r="F13" s="525">
        <v>8695973.0099999998</v>
      </c>
      <c r="G13" s="525">
        <v>8695973.0099999998</v>
      </c>
      <c r="H13" s="522">
        <v>1</v>
      </c>
      <c r="I13" s="522">
        <v>0</v>
      </c>
      <c r="J13" s="522">
        <v>0</v>
      </c>
      <c r="K13" s="522">
        <v>0</v>
      </c>
      <c r="L13" s="522">
        <v>100</v>
      </c>
      <c r="M13" s="522">
        <v>100</v>
      </c>
      <c r="N13" s="522">
        <v>100</v>
      </c>
      <c r="O13" s="522">
        <v>100</v>
      </c>
    </row>
    <row r="14" spans="1:15" ht="102">
      <c r="B14" s="522"/>
      <c r="C14" s="523" t="s">
        <v>1039</v>
      </c>
      <c r="D14" s="524" t="s">
        <v>1021</v>
      </c>
      <c r="E14" s="526"/>
      <c r="F14" s="525">
        <v>6823910.0199999996</v>
      </c>
      <c r="G14" s="525">
        <v>6823910.0199999996</v>
      </c>
      <c r="H14" s="522">
        <v>1</v>
      </c>
      <c r="I14" s="522">
        <v>0</v>
      </c>
      <c r="J14" s="522">
        <v>0</v>
      </c>
      <c r="K14" s="522">
        <v>0</v>
      </c>
      <c r="L14" s="522">
        <v>100</v>
      </c>
      <c r="M14" s="522">
        <v>100</v>
      </c>
      <c r="N14" s="522">
        <v>100</v>
      </c>
      <c r="O14" s="522">
        <v>100</v>
      </c>
    </row>
    <row r="15" spans="1:15" ht="102">
      <c r="B15" s="522"/>
      <c r="C15" s="523" t="s">
        <v>1040</v>
      </c>
      <c r="D15" s="524" t="s">
        <v>1021</v>
      </c>
      <c r="E15" s="526"/>
      <c r="F15" s="525">
        <v>1000000</v>
      </c>
      <c r="G15" s="525">
        <v>1000000</v>
      </c>
      <c r="H15" s="522">
        <v>1</v>
      </c>
      <c r="I15" s="522">
        <v>0</v>
      </c>
      <c r="J15" s="522">
        <v>0</v>
      </c>
      <c r="K15" s="522">
        <v>0</v>
      </c>
      <c r="L15" s="522">
        <v>100</v>
      </c>
      <c r="M15" s="522">
        <v>100</v>
      </c>
      <c r="N15" s="522">
        <v>100</v>
      </c>
      <c r="O15" s="522">
        <v>100</v>
      </c>
    </row>
    <row r="16" spans="1:15" ht="102">
      <c r="B16" s="522"/>
      <c r="C16" s="523" t="s">
        <v>1041</v>
      </c>
      <c r="D16" s="524" t="s">
        <v>1021</v>
      </c>
      <c r="E16" s="526"/>
      <c r="F16" s="525">
        <v>2300000</v>
      </c>
      <c r="G16" s="525">
        <v>2300000</v>
      </c>
      <c r="H16" s="522">
        <v>1</v>
      </c>
      <c r="I16" s="522">
        <v>0</v>
      </c>
      <c r="J16" s="522">
        <v>0</v>
      </c>
      <c r="K16" s="522">
        <v>0</v>
      </c>
      <c r="L16" s="522">
        <v>100</v>
      </c>
      <c r="M16" s="522">
        <v>100</v>
      </c>
      <c r="N16" s="522">
        <v>100</v>
      </c>
      <c r="O16" s="522">
        <v>100</v>
      </c>
    </row>
    <row r="17" spans="1:15" ht="102">
      <c r="B17" s="522"/>
      <c r="C17" s="523" t="s">
        <v>1042</v>
      </c>
      <c r="D17" s="524" t="s">
        <v>1021</v>
      </c>
      <c r="E17" s="526"/>
      <c r="F17" s="525">
        <v>1000000</v>
      </c>
      <c r="G17" s="525">
        <v>1000000</v>
      </c>
      <c r="H17" s="522">
        <v>1</v>
      </c>
      <c r="I17" s="522">
        <v>0</v>
      </c>
      <c r="J17" s="522">
        <v>0</v>
      </c>
      <c r="K17" s="522">
        <v>0</v>
      </c>
      <c r="L17" s="522">
        <v>100</v>
      </c>
      <c r="M17" s="522">
        <v>100</v>
      </c>
      <c r="N17" s="522">
        <v>100</v>
      </c>
      <c r="O17" s="522">
        <v>100</v>
      </c>
    </row>
    <row r="18" spans="1:15" ht="102">
      <c r="A18" s="521">
        <v>11</v>
      </c>
      <c r="B18" s="522" t="s">
        <v>1043</v>
      </c>
      <c r="C18" s="523" t="s">
        <v>1044</v>
      </c>
      <c r="D18" s="524" t="s">
        <v>1021</v>
      </c>
      <c r="E18" s="526">
        <v>750000</v>
      </c>
      <c r="F18" s="521">
        <v>0</v>
      </c>
      <c r="G18" s="526">
        <v>0</v>
      </c>
      <c r="H18" s="522">
        <v>1</v>
      </c>
      <c r="I18" s="522">
        <v>0</v>
      </c>
      <c r="J18" s="522">
        <v>0</v>
      </c>
      <c r="K18" s="522">
        <v>0</v>
      </c>
      <c r="L18" s="522">
        <v>100</v>
      </c>
      <c r="M18" s="522">
        <v>100</v>
      </c>
      <c r="N18" s="522">
        <v>100</v>
      </c>
      <c r="O18" s="522">
        <v>100</v>
      </c>
    </row>
    <row r="19" spans="1:15" ht="102">
      <c r="A19" s="521">
        <v>12</v>
      </c>
      <c r="B19" s="522" t="s">
        <v>1045</v>
      </c>
      <c r="C19" s="523" t="s">
        <v>1046</v>
      </c>
      <c r="D19" s="524" t="s">
        <v>1021</v>
      </c>
      <c r="E19" s="526">
        <v>0</v>
      </c>
      <c r="F19" s="521">
        <v>0</v>
      </c>
      <c r="G19" s="526">
        <v>0</v>
      </c>
      <c r="H19" s="522">
        <v>1</v>
      </c>
      <c r="I19" s="522">
        <v>0</v>
      </c>
      <c r="J19" s="522">
        <v>0</v>
      </c>
      <c r="K19" s="522">
        <v>0</v>
      </c>
      <c r="L19" s="522">
        <v>0</v>
      </c>
      <c r="M19" s="522">
        <v>0</v>
      </c>
      <c r="N19" s="522">
        <v>0</v>
      </c>
      <c r="O19" s="522">
        <v>0</v>
      </c>
    </row>
    <row r="20" spans="1:15" ht="102">
      <c r="A20" s="521">
        <v>14</v>
      </c>
      <c r="B20" s="522" t="s">
        <v>1047</v>
      </c>
      <c r="C20" s="523" t="s">
        <v>1048</v>
      </c>
      <c r="D20" s="524" t="s">
        <v>1021</v>
      </c>
      <c r="E20" s="525">
        <v>10000000</v>
      </c>
      <c r="F20" s="525">
        <v>9249989.2100000009</v>
      </c>
      <c r="G20" s="526">
        <v>0</v>
      </c>
      <c r="H20" s="522">
        <v>1</v>
      </c>
      <c r="I20" s="522">
        <v>0</v>
      </c>
      <c r="J20" s="522">
        <v>0</v>
      </c>
      <c r="K20" s="522">
        <v>0</v>
      </c>
      <c r="L20" s="522">
        <v>100</v>
      </c>
      <c r="M20" s="522">
        <v>100</v>
      </c>
      <c r="N20" s="522">
        <v>100</v>
      </c>
      <c r="O20" s="522">
        <v>100</v>
      </c>
    </row>
    <row r="21" spans="1:15" ht="102">
      <c r="B21" s="522"/>
      <c r="C21" s="523" t="s">
        <v>1049</v>
      </c>
      <c r="D21" s="524" t="s">
        <v>1021</v>
      </c>
      <c r="E21" s="525">
        <v>4331026.28</v>
      </c>
      <c r="F21" s="525">
        <v>948444.34</v>
      </c>
      <c r="G21" s="526"/>
      <c r="H21" s="522">
        <v>1</v>
      </c>
      <c r="I21" s="522">
        <v>0</v>
      </c>
      <c r="J21" s="522">
        <v>0</v>
      </c>
      <c r="K21" s="522">
        <v>0</v>
      </c>
      <c r="L21" s="522">
        <v>100</v>
      </c>
      <c r="M21" s="522">
        <v>100</v>
      </c>
      <c r="N21" s="522">
        <v>100</v>
      </c>
      <c r="O21" s="522">
        <v>100</v>
      </c>
    </row>
    <row r="22" spans="1:15" ht="102">
      <c r="A22" s="521">
        <v>16</v>
      </c>
      <c r="B22" s="522" t="s">
        <v>1050</v>
      </c>
      <c r="C22" s="523" t="s">
        <v>1051</v>
      </c>
      <c r="D22" s="524" t="s">
        <v>1021</v>
      </c>
      <c r="E22" s="525">
        <v>600000</v>
      </c>
      <c r="F22" s="525">
        <v>972140.76</v>
      </c>
      <c r="G22" s="526">
        <v>0</v>
      </c>
      <c r="H22" s="522">
        <v>1</v>
      </c>
      <c r="I22" s="522">
        <v>0</v>
      </c>
      <c r="J22" s="522">
        <v>0</v>
      </c>
      <c r="K22" s="522">
        <v>0</v>
      </c>
      <c r="L22" s="522">
        <v>100</v>
      </c>
      <c r="M22" s="522">
        <v>100</v>
      </c>
      <c r="N22" s="522">
        <v>100</v>
      </c>
      <c r="O22" s="522">
        <v>100</v>
      </c>
    </row>
    <row r="23" spans="1:15" ht="102">
      <c r="A23" s="521">
        <v>18</v>
      </c>
      <c r="B23" s="522" t="s">
        <v>1052</v>
      </c>
      <c r="C23" s="523" t="s">
        <v>1053</v>
      </c>
      <c r="D23" s="524" t="s">
        <v>1021</v>
      </c>
      <c r="E23" s="526">
        <v>17000000</v>
      </c>
      <c r="F23" s="525">
        <v>16908294.030000001</v>
      </c>
      <c r="G23" s="526">
        <v>0</v>
      </c>
      <c r="H23" s="522">
        <v>1</v>
      </c>
      <c r="I23" s="522">
        <v>0</v>
      </c>
      <c r="J23" s="522">
        <v>0</v>
      </c>
      <c r="K23" s="522">
        <v>0</v>
      </c>
      <c r="L23" s="522">
        <v>100</v>
      </c>
      <c r="M23" s="522">
        <v>100</v>
      </c>
      <c r="N23" s="522">
        <v>100</v>
      </c>
      <c r="O23" s="522">
        <v>100</v>
      </c>
    </row>
    <row r="24" spans="1:15" ht="102">
      <c r="A24" s="521">
        <v>92</v>
      </c>
      <c r="B24" s="522" t="s">
        <v>1054</v>
      </c>
      <c r="C24" s="523" t="s">
        <v>1055</v>
      </c>
      <c r="D24" s="524" t="s">
        <v>1021</v>
      </c>
      <c r="E24" s="521">
        <v>0</v>
      </c>
      <c r="F24" s="526">
        <v>17181977.5</v>
      </c>
      <c r="G24" s="526">
        <v>7840599.8600000003</v>
      </c>
      <c r="H24" s="522">
        <v>1</v>
      </c>
      <c r="I24" s="522">
        <v>0</v>
      </c>
      <c r="J24" s="522">
        <v>0</v>
      </c>
      <c r="K24" s="522">
        <v>0</v>
      </c>
      <c r="L24" s="522">
        <v>100</v>
      </c>
      <c r="M24" s="522">
        <v>100</v>
      </c>
      <c r="N24" s="522">
        <v>100</v>
      </c>
      <c r="O24" s="522">
        <v>100</v>
      </c>
    </row>
    <row r="25" spans="1:15" ht="102">
      <c r="A25" s="521">
        <v>22</v>
      </c>
      <c r="B25" s="522" t="s">
        <v>1056</v>
      </c>
      <c r="C25" s="523" t="s">
        <v>1057</v>
      </c>
      <c r="D25" s="524" t="s">
        <v>1021</v>
      </c>
      <c r="E25" s="526">
        <v>1000000</v>
      </c>
      <c r="F25" s="525">
        <v>999149.4</v>
      </c>
      <c r="G25" s="526">
        <v>306514.90999999997</v>
      </c>
      <c r="H25" s="522">
        <v>1</v>
      </c>
      <c r="I25" s="522">
        <v>0</v>
      </c>
      <c r="J25" s="522">
        <v>0</v>
      </c>
      <c r="K25" s="522">
        <v>0</v>
      </c>
      <c r="L25" s="522">
        <v>100</v>
      </c>
      <c r="M25" s="522">
        <v>100</v>
      </c>
      <c r="N25" s="522">
        <v>100</v>
      </c>
      <c r="O25" s="522">
        <v>100</v>
      </c>
    </row>
    <row r="26" spans="1:15" ht="102">
      <c r="A26" s="521">
        <v>23</v>
      </c>
      <c r="B26" s="522" t="s">
        <v>1058</v>
      </c>
      <c r="C26" s="523" t="s">
        <v>1059</v>
      </c>
      <c r="D26" s="524" t="s">
        <v>1021</v>
      </c>
      <c r="E26" s="526">
        <v>100000</v>
      </c>
      <c r="G26" s="526">
        <v>0</v>
      </c>
      <c r="H26" s="522">
        <v>1</v>
      </c>
      <c r="I26" s="522">
        <v>0</v>
      </c>
      <c r="J26" s="522">
        <v>0</v>
      </c>
      <c r="K26" s="522">
        <v>0</v>
      </c>
      <c r="L26" s="522">
        <v>100</v>
      </c>
      <c r="M26" s="522">
        <v>100</v>
      </c>
      <c r="N26" s="522">
        <v>100</v>
      </c>
      <c r="O26" s="522">
        <v>100</v>
      </c>
    </row>
    <row r="27" spans="1:15" ht="102">
      <c r="A27" s="521">
        <v>24</v>
      </c>
      <c r="B27" s="522" t="s">
        <v>1060</v>
      </c>
      <c r="C27" s="523" t="s">
        <v>1061</v>
      </c>
      <c r="D27" s="524" t="s">
        <v>1021</v>
      </c>
      <c r="E27" s="526">
        <v>1000000</v>
      </c>
      <c r="G27" s="526">
        <v>0</v>
      </c>
      <c r="H27" s="522">
        <v>1</v>
      </c>
      <c r="I27" s="522">
        <v>0</v>
      </c>
      <c r="J27" s="522">
        <v>0</v>
      </c>
      <c r="K27" s="522">
        <v>0</v>
      </c>
      <c r="L27" s="522">
        <v>100</v>
      </c>
      <c r="M27" s="522">
        <v>100</v>
      </c>
      <c r="N27" s="522">
        <v>100</v>
      </c>
      <c r="O27" s="522">
        <v>100</v>
      </c>
    </row>
    <row r="28" spans="1:15" ht="102">
      <c r="A28" s="521">
        <v>25</v>
      </c>
      <c r="B28" s="522" t="s">
        <v>1062</v>
      </c>
      <c r="C28" s="523" t="s">
        <v>1063</v>
      </c>
      <c r="D28" s="524" t="s">
        <v>1021</v>
      </c>
      <c r="E28" s="526">
        <v>9000000</v>
      </c>
      <c r="F28" s="525">
        <v>5000000</v>
      </c>
      <c r="G28" s="526">
        <v>0</v>
      </c>
      <c r="H28" s="522">
        <v>1</v>
      </c>
      <c r="I28" s="522">
        <v>0</v>
      </c>
      <c r="J28" s="522">
        <v>0</v>
      </c>
      <c r="K28" s="522">
        <v>0</v>
      </c>
      <c r="L28" s="522">
        <v>100</v>
      </c>
      <c r="M28" s="522">
        <v>100</v>
      </c>
      <c r="N28" s="522">
        <v>100</v>
      </c>
      <c r="O28" s="522">
        <v>100</v>
      </c>
    </row>
    <row r="29" spans="1:15" ht="63" customHeight="1">
      <c r="B29" s="522"/>
      <c r="C29" s="523" t="s">
        <v>1064</v>
      </c>
      <c r="D29" s="524"/>
      <c r="E29" s="526"/>
      <c r="F29" s="525">
        <v>4700000</v>
      </c>
      <c r="G29" s="526"/>
      <c r="H29" s="522">
        <v>1</v>
      </c>
      <c r="I29" s="522">
        <v>0</v>
      </c>
      <c r="J29" s="522">
        <v>0</v>
      </c>
      <c r="K29" s="522">
        <v>0</v>
      </c>
      <c r="L29" s="522">
        <v>100</v>
      </c>
      <c r="M29" s="522">
        <v>100</v>
      </c>
      <c r="N29" s="522">
        <v>100</v>
      </c>
      <c r="O29" s="522">
        <v>100</v>
      </c>
    </row>
    <row r="30" spans="1:15" ht="68.25" customHeight="1">
      <c r="B30" s="522"/>
      <c r="C30" s="523" t="s">
        <v>1065</v>
      </c>
      <c r="D30" s="524"/>
      <c r="E30" s="526"/>
      <c r="F30" s="525">
        <v>2000000</v>
      </c>
      <c r="G30" s="526"/>
      <c r="H30" s="522">
        <v>1</v>
      </c>
      <c r="I30" s="522">
        <v>0</v>
      </c>
      <c r="J30" s="522">
        <v>0</v>
      </c>
      <c r="K30" s="522">
        <v>0</v>
      </c>
      <c r="L30" s="522">
        <v>100</v>
      </c>
      <c r="M30" s="522">
        <v>100</v>
      </c>
      <c r="N30" s="522">
        <v>100</v>
      </c>
      <c r="O30" s="522">
        <v>100</v>
      </c>
    </row>
    <row r="31" spans="1:15" ht="102">
      <c r="A31" s="521">
        <v>27</v>
      </c>
      <c r="B31" s="522" t="s">
        <v>1066</v>
      </c>
      <c r="C31" s="523" t="s">
        <v>1067</v>
      </c>
      <c r="D31" s="524" t="s">
        <v>1021</v>
      </c>
      <c r="E31" s="526">
        <v>500000</v>
      </c>
      <c r="G31" s="526">
        <v>0</v>
      </c>
      <c r="H31" s="522">
        <v>1</v>
      </c>
      <c r="I31" s="522">
        <v>0</v>
      </c>
      <c r="J31" s="522">
        <v>0</v>
      </c>
      <c r="K31" s="522">
        <v>0</v>
      </c>
      <c r="L31" s="522">
        <v>100</v>
      </c>
      <c r="M31" s="522">
        <v>100</v>
      </c>
      <c r="N31" s="522">
        <v>100</v>
      </c>
      <c r="O31" s="522">
        <v>100</v>
      </c>
    </row>
    <row r="32" spans="1:15" ht="102">
      <c r="A32" s="521">
        <v>28</v>
      </c>
      <c r="B32" s="522" t="s">
        <v>1068</v>
      </c>
      <c r="C32" s="523" t="s">
        <v>1069</v>
      </c>
      <c r="D32" s="524" t="s">
        <v>1021</v>
      </c>
      <c r="E32" s="526">
        <v>560000</v>
      </c>
      <c r="F32" s="525">
        <v>300000</v>
      </c>
      <c r="G32" s="526">
        <v>0</v>
      </c>
      <c r="H32" s="522">
        <v>1</v>
      </c>
      <c r="I32" s="522">
        <v>0</v>
      </c>
      <c r="J32" s="522">
        <v>0</v>
      </c>
      <c r="K32" s="522">
        <v>0</v>
      </c>
      <c r="L32" s="522">
        <v>100</v>
      </c>
      <c r="M32" s="522">
        <v>100</v>
      </c>
      <c r="N32" s="522">
        <v>100</v>
      </c>
      <c r="O32" s="522">
        <v>100</v>
      </c>
    </row>
    <row r="33" spans="1:15" ht="102">
      <c r="A33" s="521">
        <v>29</v>
      </c>
      <c r="B33" s="522" t="s">
        <v>1070</v>
      </c>
      <c r="C33" s="523" t="s">
        <v>1071</v>
      </c>
      <c r="D33" s="524" t="s">
        <v>1021</v>
      </c>
      <c r="E33" s="526">
        <v>1000000</v>
      </c>
      <c r="F33" s="525">
        <v>997695.72</v>
      </c>
      <c r="G33" s="526">
        <v>0</v>
      </c>
      <c r="H33" s="522">
        <v>1</v>
      </c>
      <c r="I33" s="522">
        <v>0</v>
      </c>
      <c r="J33" s="522">
        <v>0</v>
      </c>
      <c r="K33" s="522">
        <v>0</v>
      </c>
      <c r="L33" s="522">
        <v>100</v>
      </c>
      <c r="M33" s="522">
        <v>100</v>
      </c>
      <c r="N33" s="522">
        <v>100</v>
      </c>
      <c r="O33" s="522">
        <v>100</v>
      </c>
    </row>
    <row r="34" spans="1:15" ht="102">
      <c r="A34" s="521">
        <v>30</v>
      </c>
      <c r="B34" s="522" t="s">
        <v>1072</v>
      </c>
      <c r="C34" s="523" t="s">
        <v>1073</v>
      </c>
      <c r="D34" s="524" t="s">
        <v>1021</v>
      </c>
      <c r="E34" s="526">
        <v>0</v>
      </c>
      <c r="F34" s="530">
        <v>0</v>
      </c>
      <c r="G34" s="526">
        <v>0</v>
      </c>
      <c r="H34" s="522">
        <v>1</v>
      </c>
      <c r="I34" s="522">
        <v>0</v>
      </c>
      <c r="J34" s="522">
        <v>0</v>
      </c>
      <c r="K34" s="522">
        <v>0</v>
      </c>
      <c r="L34" s="522">
        <v>0</v>
      </c>
      <c r="M34" s="522">
        <v>0</v>
      </c>
      <c r="N34" s="522">
        <v>0</v>
      </c>
      <c r="O34" s="522">
        <v>0</v>
      </c>
    </row>
    <row r="35" spans="1:15" ht="102">
      <c r="A35" s="521">
        <v>35</v>
      </c>
      <c r="B35" s="522" t="s">
        <v>1074</v>
      </c>
      <c r="C35" s="531" t="s">
        <v>1075</v>
      </c>
      <c r="D35" s="524" t="s">
        <v>1021</v>
      </c>
      <c r="E35" s="526">
        <v>0</v>
      </c>
      <c r="F35" s="530">
        <v>0</v>
      </c>
      <c r="G35" s="526">
        <v>0</v>
      </c>
      <c r="H35" s="522">
        <v>1</v>
      </c>
      <c r="I35" s="522">
        <v>0</v>
      </c>
      <c r="J35" s="522">
        <v>0</v>
      </c>
      <c r="K35" s="522">
        <v>0</v>
      </c>
      <c r="L35" s="522">
        <v>0</v>
      </c>
      <c r="M35" s="522">
        <v>0</v>
      </c>
      <c r="N35" s="522">
        <v>0</v>
      </c>
      <c r="O35" s="522">
        <v>0</v>
      </c>
    </row>
    <row r="36" spans="1:15" s="530" customFormat="1" ht="102">
      <c r="A36" s="530">
        <v>38</v>
      </c>
      <c r="B36" s="532" t="s">
        <v>1076</v>
      </c>
      <c r="C36" s="533" t="s">
        <v>1077</v>
      </c>
      <c r="D36" s="534" t="s">
        <v>1021</v>
      </c>
      <c r="E36" s="529">
        <v>0</v>
      </c>
      <c r="F36" s="530">
        <v>0</v>
      </c>
      <c r="G36" s="529">
        <v>0</v>
      </c>
      <c r="H36" s="532">
        <v>1</v>
      </c>
      <c r="I36" s="532">
        <v>0</v>
      </c>
      <c r="J36" s="532">
        <v>0</v>
      </c>
      <c r="K36" s="532">
        <v>0</v>
      </c>
      <c r="L36" s="532">
        <v>0</v>
      </c>
      <c r="M36" s="532">
        <v>0</v>
      </c>
      <c r="N36" s="532">
        <v>0</v>
      </c>
      <c r="O36" s="532">
        <v>0</v>
      </c>
    </row>
    <row r="37" spans="1:15" ht="102">
      <c r="A37" s="521">
        <v>39</v>
      </c>
      <c r="B37" s="522" t="s">
        <v>1078</v>
      </c>
      <c r="C37" s="531" t="s">
        <v>1079</v>
      </c>
      <c r="D37" s="524" t="s">
        <v>1021</v>
      </c>
      <c r="E37" s="526">
        <v>0</v>
      </c>
      <c r="F37" s="521">
        <v>0</v>
      </c>
      <c r="G37" s="526">
        <v>0</v>
      </c>
      <c r="H37" s="522">
        <v>1</v>
      </c>
      <c r="I37" s="522">
        <v>0</v>
      </c>
      <c r="J37" s="522">
        <v>0</v>
      </c>
      <c r="K37" s="522">
        <v>0</v>
      </c>
      <c r="L37" s="522">
        <v>0</v>
      </c>
      <c r="M37" s="522">
        <v>0</v>
      </c>
      <c r="N37" s="522">
        <v>0</v>
      </c>
      <c r="O37" s="522">
        <v>0</v>
      </c>
    </row>
    <row r="38" spans="1:15" ht="102">
      <c r="A38" s="521">
        <v>40</v>
      </c>
      <c r="B38" s="522" t="s">
        <v>1080</v>
      </c>
      <c r="C38" s="531" t="s">
        <v>1081</v>
      </c>
      <c r="D38" s="524" t="s">
        <v>1021</v>
      </c>
      <c r="E38" s="526">
        <v>0</v>
      </c>
      <c r="F38" s="521">
        <v>0</v>
      </c>
      <c r="G38" s="526">
        <v>0</v>
      </c>
      <c r="H38" s="522">
        <v>1</v>
      </c>
      <c r="I38" s="522">
        <v>0</v>
      </c>
      <c r="J38" s="522">
        <v>0</v>
      </c>
      <c r="K38" s="522">
        <v>0</v>
      </c>
      <c r="L38" s="522">
        <v>0</v>
      </c>
      <c r="M38" s="522">
        <v>0</v>
      </c>
      <c r="N38" s="522">
        <v>0</v>
      </c>
      <c r="O38" s="522">
        <v>0</v>
      </c>
    </row>
    <row r="39" spans="1:15" ht="102">
      <c r="A39" s="521">
        <v>42</v>
      </c>
      <c r="B39" s="522" t="s">
        <v>1082</v>
      </c>
      <c r="C39" s="531" t="s">
        <v>1083</v>
      </c>
      <c r="D39" s="524" t="s">
        <v>1021</v>
      </c>
      <c r="E39" s="526">
        <v>0</v>
      </c>
      <c r="F39" s="530">
        <v>0</v>
      </c>
      <c r="G39" s="526">
        <v>0</v>
      </c>
      <c r="H39" s="522">
        <v>1</v>
      </c>
      <c r="I39" s="522">
        <v>0</v>
      </c>
      <c r="J39" s="522">
        <v>0</v>
      </c>
      <c r="K39" s="522">
        <v>0</v>
      </c>
      <c r="L39" s="522">
        <v>0</v>
      </c>
      <c r="M39" s="522">
        <v>0</v>
      </c>
      <c r="N39" s="522">
        <v>0</v>
      </c>
      <c r="O39" s="522">
        <v>0</v>
      </c>
    </row>
    <row r="40" spans="1:15" ht="102">
      <c r="A40" s="521">
        <v>43</v>
      </c>
      <c r="B40" s="522" t="s">
        <v>1084</v>
      </c>
      <c r="C40" s="531" t="s">
        <v>1085</v>
      </c>
      <c r="D40" s="524" t="s">
        <v>1021</v>
      </c>
      <c r="E40" s="526">
        <v>0</v>
      </c>
      <c r="F40" s="530">
        <v>0</v>
      </c>
      <c r="G40" s="526">
        <v>0</v>
      </c>
      <c r="H40" s="522">
        <v>1</v>
      </c>
      <c r="I40" s="522">
        <v>0</v>
      </c>
      <c r="J40" s="522">
        <v>0</v>
      </c>
      <c r="K40" s="522">
        <v>0</v>
      </c>
      <c r="L40" s="522">
        <v>0</v>
      </c>
      <c r="M40" s="522">
        <v>0</v>
      </c>
      <c r="N40" s="522">
        <v>0</v>
      </c>
      <c r="O40" s="522">
        <v>0</v>
      </c>
    </row>
    <row r="41" spans="1:15" ht="102">
      <c r="A41" s="521">
        <v>44</v>
      </c>
      <c r="B41" s="522" t="s">
        <v>1086</v>
      </c>
      <c r="C41" s="531" t="s">
        <v>1087</v>
      </c>
      <c r="D41" s="524" t="s">
        <v>1021</v>
      </c>
      <c r="E41" s="526">
        <v>0</v>
      </c>
      <c r="F41" s="530">
        <v>0</v>
      </c>
      <c r="G41" s="526">
        <v>0</v>
      </c>
      <c r="H41" s="522">
        <v>1</v>
      </c>
      <c r="I41" s="522">
        <v>0</v>
      </c>
      <c r="J41" s="522">
        <v>0</v>
      </c>
      <c r="K41" s="522">
        <v>0</v>
      </c>
      <c r="L41" s="522">
        <v>0</v>
      </c>
      <c r="M41" s="522">
        <v>0</v>
      </c>
      <c r="N41" s="522">
        <v>0</v>
      </c>
      <c r="O41" s="522">
        <v>0</v>
      </c>
    </row>
    <row r="42" spans="1:15" ht="102">
      <c r="A42" s="521">
        <v>45</v>
      </c>
      <c r="B42" s="522" t="s">
        <v>1088</v>
      </c>
      <c r="C42" s="531" t="s">
        <v>1089</v>
      </c>
      <c r="D42" s="524" t="s">
        <v>1021</v>
      </c>
      <c r="E42" s="526">
        <v>0</v>
      </c>
      <c r="F42" s="521">
        <v>0</v>
      </c>
      <c r="G42" s="526">
        <v>0</v>
      </c>
      <c r="H42" s="522">
        <v>1</v>
      </c>
      <c r="I42" s="522">
        <v>0</v>
      </c>
      <c r="J42" s="522">
        <v>0</v>
      </c>
      <c r="K42" s="522">
        <v>0</v>
      </c>
      <c r="L42" s="522">
        <v>0</v>
      </c>
      <c r="M42" s="522">
        <v>0</v>
      </c>
      <c r="N42" s="522">
        <v>0</v>
      </c>
      <c r="O42" s="522">
        <v>0</v>
      </c>
    </row>
    <row r="43" spans="1:15" ht="102">
      <c r="A43" s="521">
        <v>46</v>
      </c>
      <c r="B43" s="522" t="s">
        <v>1090</v>
      </c>
      <c r="C43" s="531" t="s">
        <v>1091</v>
      </c>
      <c r="D43" s="524" t="s">
        <v>1021</v>
      </c>
      <c r="E43" s="526">
        <v>0</v>
      </c>
      <c r="F43" s="525">
        <v>815788.7</v>
      </c>
      <c r="G43" s="526">
        <v>0</v>
      </c>
      <c r="H43" s="522">
        <v>1</v>
      </c>
      <c r="I43" s="522">
        <v>0</v>
      </c>
      <c r="J43" s="522">
        <v>0</v>
      </c>
      <c r="K43" s="522">
        <v>0</v>
      </c>
      <c r="L43" s="522">
        <v>0</v>
      </c>
      <c r="M43" s="522">
        <v>0</v>
      </c>
      <c r="N43" s="522">
        <v>0</v>
      </c>
      <c r="O43" s="522">
        <v>0</v>
      </c>
    </row>
    <row r="44" spans="1:15" ht="102">
      <c r="A44" s="521">
        <v>47</v>
      </c>
      <c r="B44" s="522" t="s">
        <v>1092</v>
      </c>
      <c r="C44" s="531" t="s">
        <v>1093</v>
      </c>
      <c r="D44" s="524" t="s">
        <v>1021</v>
      </c>
      <c r="E44" s="526">
        <v>2000000</v>
      </c>
      <c r="F44" s="525">
        <v>2457162.4500000002</v>
      </c>
      <c r="G44" s="526">
        <v>0</v>
      </c>
      <c r="H44" s="522">
        <v>1</v>
      </c>
      <c r="I44" s="522">
        <v>0</v>
      </c>
      <c r="J44" s="522">
        <v>0</v>
      </c>
      <c r="K44" s="522">
        <v>0</v>
      </c>
      <c r="L44" s="522">
        <v>100</v>
      </c>
      <c r="M44" s="522">
        <v>100</v>
      </c>
      <c r="N44" s="522">
        <v>100</v>
      </c>
      <c r="O44" s="522">
        <v>100</v>
      </c>
    </row>
    <row r="45" spans="1:15" ht="102">
      <c r="A45" s="521">
        <v>49</v>
      </c>
      <c r="B45" s="522" t="s">
        <v>1094</v>
      </c>
      <c r="C45" s="531" t="s">
        <v>1095</v>
      </c>
      <c r="D45" s="524" t="s">
        <v>1021</v>
      </c>
      <c r="E45" s="526">
        <v>0</v>
      </c>
      <c r="F45" s="521">
        <v>0</v>
      </c>
      <c r="G45" s="526">
        <v>0</v>
      </c>
      <c r="H45" s="522">
        <v>1</v>
      </c>
      <c r="I45" s="522">
        <v>0</v>
      </c>
      <c r="J45" s="522">
        <v>0</v>
      </c>
      <c r="K45" s="522">
        <v>0</v>
      </c>
      <c r="L45" s="522">
        <v>0</v>
      </c>
      <c r="M45" s="522">
        <v>0</v>
      </c>
      <c r="N45" s="522">
        <v>0</v>
      </c>
      <c r="O45" s="522">
        <v>0</v>
      </c>
    </row>
    <row r="46" spans="1:15" ht="102">
      <c r="A46" s="521">
        <v>50</v>
      </c>
      <c r="B46" s="522" t="s">
        <v>1096</v>
      </c>
      <c r="C46" s="531" t="s">
        <v>1097</v>
      </c>
      <c r="D46" s="524" t="s">
        <v>1021</v>
      </c>
      <c r="E46" s="526">
        <v>0</v>
      </c>
      <c r="F46" s="521">
        <v>0</v>
      </c>
      <c r="G46" s="526">
        <v>0</v>
      </c>
      <c r="H46" s="522">
        <v>1</v>
      </c>
      <c r="I46" s="522">
        <v>0</v>
      </c>
      <c r="J46" s="522">
        <v>0</v>
      </c>
      <c r="K46" s="522">
        <v>0</v>
      </c>
      <c r="L46" s="522">
        <v>0</v>
      </c>
      <c r="M46" s="522">
        <v>0</v>
      </c>
      <c r="N46" s="522">
        <v>0</v>
      </c>
      <c r="O46" s="522">
        <v>0</v>
      </c>
    </row>
    <row r="47" spans="1:15" ht="102">
      <c r="A47" s="521">
        <v>51</v>
      </c>
      <c r="B47" s="522" t="s">
        <v>1098</v>
      </c>
      <c r="C47" s="531" t="s">
        <v>1099</v>
      </c>
      <c r="D47" s="524" t="s">
        <v>1021</v>
      </c>
      <c r="E47" s="526">
        <v>0</v>
      </c>
      <c r="F47" s="521">
        <v>0</v>
      </c>
      <c r="G47" s="526">
        <v>0</v>
      </c>
      <c r="H47" s="522">
        <v>1</v>
      </c>
      <c r="I47" s="522">
        <v>0</v>
      </c>
      <c r="J47" s="522">
        <v>0</v>
      </c>
      <c r="K47" s="522">
        <v>0</v>
      </c>
      <c r="L47" s="522">
        <v>0</v>
      </c>
      <c r="M47" s="522">
        <v>0</v>
      </c>
      <c r="N47" s="522">
        <v>0</v>
      </c>
      <c r="O47" s="522">
        <v>0</v>
      </c>
    </row>
    <row r="48" spans="1:15" ht="102">
      <c r="A48" s="521">
        <v>52</v>
      </c>
      <c r="B48" s="522" t="s">
        <v>1100</v>
      </c>
      <c r="C48" s="531" t="s">
        <v>1101</v>
      </c>
      <c r="D48" s="524" t="s">
        <v>1021</v>
      </c>
      <c r="E48" s="526">
        <v>0</v>
      </c>
      <c r="F48" s="521">
        <v>0</v>
      </c>
      <c r="G48" s="526">
        <v>0</v>
      </c>
      <c r="H48" s="522">
        <v>1</v>
      </c>
      <c r="I48" s="522">
        <v>0</v>
      </c>
      <c r="J48" s="522">
        <v>0</v>
      </c>
      <c r="K48" s="522">
        <v>0</v>
      </c>
      <c r="L48" s="522">
        <v>0</v>
      </c>
      <c r="M48" s="522">
        <v>0</v>
      </c>
      <c r="N48" s="522">
        <v>0</v>
      </c>
      <c r="O48" s="522">
        <v>0</v>
      </c>
    </row>
    <row r="49" spans="1:15" ht="43.5" customHeight="1">
      <c r="B49" s="522"/>
      <c r="C49" s="531" t="s">
        <v>1102</v>
      </c>
      <c r="D49" s="524"/>
      <c r="E49" s="526">
        <v>1600000</v>
      </c>
      <c r="G49" s="526">
        <v>0</v>
      </c>
      <c r="H49" s="522">
        <v>1</v>
      </c>
      <c r="I49" s="522">
        <v>0</v>
      </c>
      <c r="J49" s="522">
        <v>0</v>
      </c>
      <c r="K49" s="522">
        <v>0</v>
      </c>
      <c r="L49" s="522">
        <v>100</v>
      </c>
      <c r="M49" s="522">
        <v>100</v>
      </c>
      <c r="N49" s="522">
        <v>100</v>
      </c>
      <c r="O49" s="522">
        <v>100</v>
      </c>
    </row>
    <row r="50" spans="1:15" ht="54.75" customHeight="1">
      <c r="B50" s="522"/>
      <c r="C50" s="531" t="s">
        <v>1103</v>
      </c>
      <c r="D50" s="524"/>
      <c r="E50" s="526">
        <v>2896185.23</v>
      </c>
      <c r="G50" s="526">
        <v>0</v>
      </c>
      <c r="H50" s="522">
        <v>1</v>
      </c>
      <c r="I50" s="522">
        <v>0</v>
      </c>
      <c r="J50" s="522">
        <v>0</v>
      </c>
      <c r="K50" s="522">
        <v>0</v>
      </c>
      <c r="L50" s="522">
        <v>100</v>
      </c>
      <c r="M50" s="522">
        <v>100</v>
      </c>
      <c r="N50" s="522">
        <v>100</v>
      </c>
      <c r="O50" s="522">
        <v>100</v>
      </c>
    </row>
    <row r="51" spans="1:15" ht="57" customHeight="1">
      <c r="B51" s="522"/>
      <c r="C51" s="531" t="s">
        <v>1104</v>
      </c>
      <c r="D51" s="524"/>
      <c r="E51" s="526">
        <v>1500000</v>
      </c>
      <c r="G51" s="526">
        <v>0</v>
      </c>
      <c r="H51" s="522">
        <v>1</v>
      </c>
      <c r="I51" s="522">
        <v>0</v>
      </c>
      <c r="J51" s="522">
        <v>0</v>
      </c>
      <c r="K51" s="522">
        <v>0</v>
      </c>
      <c r="L51" s="522">
        <v>100</v>
      </c>
      <c r="M51" s="522">
        <v>100</v>
      </c>
      <c r="N51" s="522">
        <v>100</v>
      </c>
      <c r="O51" s="522">
        <v>100</v>
      </c>
    </row>
    <row r="52" spans="1:15" ht="102">
      <c r="A52" s="521">
        <v>53</v>
      </c>
      <c r="B52" s="522" t="s">
        <v>1105</v>
      </c>
      <c r="C52" s="531" t="s">
        <v>1106</v>
      </c>
      <c r="D52" s="524" t="s">
        <v>1021</v>
      </c>
      <c r="E52" s="526">
        <v>3346645.09</v>
      </c>
      <c r="G52" s="526">
        <v>0</v>
      </c>
      <c r="H52" s="522">
        <v>1</v>
      </c>
      <c r="I52" s="522">
        <v>0</v>
      </c>
      <c r="J52" s="522">
        <v>0</v>
      </c>
      <c r="K52" s="522">
        <v>0</v>
      </c>
      <c r="L52" s="522">
        <v>100</v>
      </c>
      <c r="M52" s="522">
        <v>100</v>
      </c>
      <c r="N52" s="522">
        <v>100</v>
      </c>
      <c r="O52" s="522">
        <v>100</v>
      </c>
    </row>
    <row r="53" spans="1:15" ht="102">
      <c r="A53" s="521">
        <v>54</v>
      </c>
      <c r="B53" s="522" t="s">
        <v>1107</v>
      </c>
      <c r="C53" s="531" t="s">
        <v>1108</v>
      </c>
      <c r="D53" s="524" t="s">
        <v>1021</v>
      </c>
      <c r="E53" s="526">
        <v>0</v>
      </c>
      <c r="F53" s="530">
        <v>0</v>
      </c>
      <c r="G53" s="526">
        <v>0</v>
      </c>
      <c r="H53" s="522">
        <v>1</v>
      </c>
      <c r="I53" s="522">
        <v>0</v>
      </c>
      <c r="J53" s="522">
        <v>0</v>
      </c>
      <c r="K53" s="522">
        <v>0</v>
      </c>
      <c r="L53" s="522">
        <v>0</v>
      </c>
      <c r="M53" s="522">
        <v>0</v>
      </c>
      <c r="N53" s="522">
        <v>0</v>
      </c>
      <c r="O53" s="522">
        <v>0</v>
      </c>
    </row>
    <row r="54" spans="1:15" ht="102">
      <c r="A54" s="521">
        <v>55</v>
      </c>
      <c r="B54" s="522" t="s">
        <v>1109</v>
      </c>
      <c r="C54" s="531" t="s">
        <v>1110</v>
      </c>
      <c r="D54" s="524" t="s">
        <v>1021</v>
      </c>
      <c r="E54" s="526">
        <v>1000000</v>
      </c>
      <c r="F54" s="525">
        <v>1200000</v>
      </c>
      <c r="G54" s="526">
        <v>140400.32000000001</v>
      </c>
      <c r="H54" s="522">
        <v>1</v>
      </c>
      <c r="I54" s="522">
        <v>0</v>
      </c>
      <c r="J54" s="522">
        <v>0</v>
      </c>
      <c r="K54" s="522">
        <v>0</v>
      </c>
      <c r="L54" s="522">
        <v>100</v>
      </c>
      <c r="M54" s="522">
        <v>100</v>
      </c>
      <c r="N54" s="522">
        <v>100</v>
      </c>
      <c r="O54" s="522">
        <v>100</v>
      </c>
    </row>
    <row r="55" spans="1:15" ht="102">
      <c r="A55" s="521">
        <v>56</v>
      </c>
      <c r="B55" s="522" t="s">
        <v>1111</v>
      </c>
      <c r="C55" s="531" t="s">
        <v>1112</v>
      </c>
      <c r="D55" s="524" t="s">
        <v>1021</v>
      </c>
      <c r="E55" s="526">
        <v>0</v>
      </c>
      <c r="F55" s="521">
        <v>0</v>
      </c>
      <c r="G55" s="526">
        <v>0</v>
      </c>
      <c r="H55" s="522">
        <v>1</v>
      </c>
      <c r="I55" s="522">
        <v>0</v>
      </c>
      <c r="J55" s="522">
        <v>0</v>
      </c>
      <c r="K55" s="522">
        <v>0</v>
      </c>
      <c r="L55" s="522">
        <v>0</v>
      </c>
      <c r="M55" s="522">
        <v>0</v>
      </c>
      <c r="N55" s="522">
        <v>0</v>
      </c>
      <c r="O55" s="522">
        <v>0</v>
      </c>
    </row>
    <row r="56" spans="1:15" s="541" customFormat="1" ht="102">
      <c r="A56" s="535">
        <v>57</v>
      </c>
      <c r="B56" s="536" t="s">
        <v>1113</v>
      </c>
      <c r="C56" s="537" t="s">
        <v>1114</v>
      </c>
      <c r="D56" s="538" t="s">
        <v>1021</v>
      </c>
      <c r="E56" s="539">
        <v>520000</v>
      </c>
      <c r="F56" s="540">
        <v>1039801.65</v>
      </c>
      <c r="G56" s="539">
        <v>0</v>
      </c>
      <c r="H56" s="536">
        <v>1</v>
      </c>
      <c r="I56" s="536">
        <v>0</v>
      </c>
      <c r="J56" s="536">
        <v>0</v>
      </c>
      <c r="K56" s="536">
        <v>0</v>
      </c>
      <c r="L56" s="536">
        <v>100</v>
      </c>
      <c r="M56" s="536">
        <v>100</v>
      </c>
      <c r="N56" s="536">
        <v>100</v>
      </c>
      <c r="O56" s="536">
        <v>100</v>
      </c>
    </row>
    <row r="57" spans="1:15" ht="102">
      <c r="A57" s="521">
        <v>59</v>
      </c>
      <c r="B57" s="522" t="s">
        <v>1115</v>
      </c>
      <c r="C57" s="531" t="s">
        <v>1116</v>
      </c>
      <c r="D57" s="524" t="s">
        <v>1021</v>
      </c>
      <c r="E57" s="526">
        <v>0</v>
      </c>
      <c r="F57" s="530">
        <v>0</v>
      </c>
      <c r="G57" s="526">
        <v>0</v>
      </c>
      <c r="H57" s="522">
        <v>1</v>
      </c>
      <c r="I57" s="522">
        <v>0</v>
      </c>
      <c r="J57" s="522">
        <v>0</v>
      </c>
      <c r="K57" s="522">
        <v>0</v>
      </c>
      <c r="L57" s="522">
        <v>0</v>
      </c>
      <c r="M57" s="522">
        <v>0</v>
      </c>
      <c r="N57" s="522">
        <v>0</v>
      </c>
      <c r="O57" s="522" t="s">
        <v>1117</v>
      </c>
    </row>
    <row r="58" spans="1:15" ht="102">
      <c r="B58" s="522"/>
      <c r="C58" s="542" t="s">
        <v>1118</v>
      </c>
      <c r="D58" s="524" t="s">
        <v>1021</v>
      </c>
      <c r="E58" s="526">
        <v>1700000</v>
      </c>
      <c r="F58" s="543">
        <v>1699999.9999999998</v>
      </c>
      <c r="G58" s="526"/>
      <c r="H58" s="522">
        <v>1</v>
      </c>
      <c r="I58" s="522">
        <v>0</v>
      </c>
      <c r="J58" s="522">
        <v>0</v>
      </c>
      <c r="K58" s="522">
        <v>0</v>
      </c>
      <c r="L58" s="522">
        <v>100</v>
      </c>
      <c r="M58" s="522">
        <v>100</v>
      </c>
      <c r="N58" s="522">
        <v>100</v>
      </c>
      <c r="O58" s="522">
        <v>100</v>
      </c>
    </row>
    <row r="59" spans="1:15" ht="102">
      <c r="B59" s="522"/>
      <c r="C59" s="544" t="s">
        <v>1119</v>
      </c>
      <c r="D59" s="524" t="s">
        <v>1021</v>
      </c>
      <c r="E59" s="526">
        <v>1500000</v>
      </c>
      <c r="F59" s="543">
        <v>1500000</v>
      </c>
      <c r="G59" s="526"/>
      <c r="H59" s="522">
        <v>1</v>
      </c>
      <c r="I59" s="522">
        <v>0</v>
      </c>
      <c r="J59" s="522">
        <v>0</v>
      </c>
      <c r="K59" s="522">
        <v>0</v>
      </c>
      <c r="L59" s="522">
        <v>100</v>
      </c>
      <c r="M59" s="522">
        <v>100</v>
      </c>
      <c r="N59" s="522">
        <v>100</v>
      </c>
      <c r="O59" s="522">
        <v>100</v>
      </c>
    </row>
    <row r="60" spans="1:15" ht="102">
      <c r="A60" s="521">
        <v>64</v>
      </c>
      <c r="B60" s="522" t="s">
        <v>1120</v>
      </c>
      <c r="C60" s="523" t="s">
        <v>1121</v>
      </c>
      <c r="D60" s="524" t="s">
        <v>1021</v>
      </c>
      <c r="E60" s="526">
        <v>0</v>
      </c>
      <c r="F60" s="525">
        <v>0</v>
      </c>
      <c r="G60" s="526">
        <v>0</v>
      </c>
      <c r="H60" s="522">
        <v>1</v>
      </c>
      <c r="I60" s="522">
        <v>0</v>
      </c>
      <c r="J60" s="522">
        <v>0</v>
      </c>
      <c r="K60" s="522">
        <v>0</v>
      </c>
      <c r="L60" s="522">
        <v>0</v>
      </c>
      <c r="M60" s="522">
        <v>0</v>
      </c>
      <c r="N60" s="522">
        <v>0</v>
      </c>
      <c r="O60" s="522">
        <v>0</v>
      </c>
    </row>
    <row r="61" spans="1:15" ht="102">
      <c r="A61" s="521">
        <v>65</v>
      </c>
      <c r="B61" s="522" t="s">
        <v>1122</v>
      </c>
      <c r="C61" s="523" t="s">
        <v>1123</v>
      </c>
      <c r="D61" s="524" t="s">
        <v>1021</v>
      </c>
      <c r="E61" s="526">
        <v>0</v>
      </c>
      <c r="F61" s="521">
        <v>0</v>
      </c>
      <c r="G61" s="526">
        <v>0</v>
      </c>
      <c r="H61" s="522">
        <v>1</v>
      </c>
      <c r="I61" s="522">
        <v>0</v>
      </c>
      <c r="J61" s="522">
        <v>0</v>
      </c>
      <c r="K61" s="522">
        <v>0</v>
      </c>
      <c r="L61" s="522">
        <v>0</v>
      </c>
      <c r="M61" s="522">
        <v>0</v>
      </c>
      <c r="N61" s="522">
        <v>0</v>
      </c>
      <c r="O61" s="522">
        <v>0</v>
      </c>
    </row>
    <row r="62" spans="1:15" ht="102">
      <c r="A62" s="521">
        <v>67</v>
      </c>
      <c r="B62" s="522" t="s">
        <v>1124</v>
      </c>
      <c r="C62" s="523" t="s">
        <v>1125</v>
      </c>
      <c r="D62" s="524" t="s">
        <v>1021</v>
      </c>
      <c r="E62" s="526">
        <v>0</v>
      </c>
      <c r="F62" s="521">
        <v>0</v>
      </c>
      <c r="G62" s="526">
        <v>0</v>
      </c>
      <c r="H62" s="522">
        <v>1</v>
      </c>
      <c r="I62" s="522">
        <v>0</v>
      </c>
      <c r="J62" s="522">
        <v>0</v>
      </c>
      <c r="K62" s="522">
        <v>0</v>
      </c>
      <c r="L62" s="522">
        <v>0</v>
      </c>
      <c r="M62" s="522">
        <v>0</v>
      </c>
      <c r="N62" s="522">
        <v>0</v>
      </c>
      <c r="O62" s="522">
        <v>0</v>
      </c>
    </row>
    <row r="63" spans="1:15" ht="102">
      <c r="A63" s="521">
        <v>68</v>
      </c>
      <c r="B63" s="522" t="s">
        <v>1126</v>
      </c>
      <c r="C63" s="523" t="s">
        <v>1127</v>
      </c>
      <c r="D63" s="524" t="s">
        <v>1021</v>
      </c>
      <c r="E63" s="526">
        <v>0</v>
      </c>
      <c r="F63" s="525">
        <v>0</v>
      </c>
      <c r="G63" s="526">
        <v>0</v>
      </c>
      <c r="H63" s="522">
        <v>1</v>
      </c>
      <c r="I63" s="522">
        <v>0</v>
      </c>
      <c r="J63" s="522">
        <v>0</v>
      </c>
      <c r="K63" s="522">
        <v>0</v>
      </c>
      <c r="L63" s="522">
        <v>0</v>
      </c>
      <c r="M63" s="522">
        <v>0</v>
      </c>
      <c r="N63" s="522">
        <v>0</v>
      </c>
      <c r="O63" s="522">
        <v>0</v>
      </c>
    </row>
    <row r="64" spans="1:15" ht="102">
      <c r="A64" s="521">
        <v>74</v>
      </c>
      <c r="B64" s="522" t="s">
        <v>1128</v>
      </c>
      <c r="C64" s="523" t="s">
        <v>1129</v>
      </c>
      <c r="D64" s="524" t="s">
        <v>1021</v>
      </c>
      <c r="E64" s="526">
        <v>0</v>
      </c>
      <c r="F64" s="530">
        <v>0</v>
      </c>
      <c r="G64" s="526">
        <v>0</v>
      </c>
      <c r="H64" s="522">
        <v>1</v>
      </c>
      <c r="I64" s="522">
        <v>0</v>
      </c>
      <c r="J64" s="522">
        <v>0</v>
      </c>
      <c r="K64" s="522">
        <v>0</v>
      </c>
      <c r="L64" s="522">
        <v>0</v>
      </c>
      <c r="M64" s="522">
        <v>0</v>
      </c>
      <c r="N64" s="522">
        <v>0</v>
      </c>
      <c r="O64" s="522">
        <v>0</v>
      </c>
    </row>
    <row r="65" spans="1:15" ht="102">
      <c r="B65" s="522"/>
      <c r="C65" s="523" t="s">
        <v>1130</v>
      </c>
      <c r="D65" s="524" t="s">
        <v>1021</v>
      </c>
      <c r="E65" s="526">
        <v>0</v>
      </c>
      <c r="F65" s="525">
        <v>1243588.3799999999</v>
      </c>
      <c r="G65" s="526"/>
      <c r="H65" s="522">
        <v>1</v>
      </c>
      <c r="I65" s="522">
        <v>0</v>
      </c>
      <c r="J65" s="522">
        <v>0</v>
      </c>
      <c r="K65" s="522">
        <v>0</v>
      </c>
      <c r="L65" s="522">
        <v>100</v>
      </c>
      <c r="M65" s="522">
        <v>100</v>
      </c>
      <c r="N65" s="522">
        <v>100</v>
      </c>
      <c r="O65" s="522">
        <v>100</v>
      </c>
    </row>
    <row r="66" spans="1:15" ht="102">
      <c r="B66" s="522"/>
      <c r="C66" s="523" t="s">
        <v>1131</v>
      </c>
      <c r="D66" s="524" t="s">
        <v>1021</v>
      </c>
      <c r="E66" s="526"/>
      <c r="F66" s="525">
        <v>1545838.54</v>
      </c>
      <c r="G66" s="526"/>
      <c r="H66" s="522">
        <v>1</v>
      </c>
      <c r="I66" s="522">
        <v>0</v>
      </c>
      <c r="J66" s="522">
        <v>0</v>
      </c>
      <c r="K66" s="522">
        <v>0</v>
      </c>
      <c r="L66" s="522">
        <v>100</v>
      </c>
      <c r="M66" s="522">
        <v>100</v>
      </c>
      <c r="N66" s="522">
        <v>100</v>
      </c>
      <c r="O66" s="522">
        <v>100</v>
      </c>
    </row>
    <row r="67" spans="1:15" ht="102">
      <c r="B67" s="522"/>
      <c r="C67" s="523" t="s">
        <v>1132</v>
      </c>
      <c r="D67" s="524" t="s">
        <v>1021</v>
      </c>
      <c r="E67" s="526"/>
      <c r="F67" s="525">
        <v>4566794.5299999993</v>
      </c>
      <c r="G67" s="526"/>
      <c r="H67" s="522">
        <v>1</v>
      </c>
      <c r="I67" s="522">
        <v>0</v>
      </c>
      <c r="J67" s="522">
        <v>0</v>
      </c>
      <c r="K67" s="522">
        <v>0</v>
      </c>
      <c r="L67" s="522">
        <v>100</v>
      </c>
      <c r="M67" s="522">
        <v>100</v>
      </c>
      <c r="N67" s="522">
        <v>100</v>
      </c>
      <c r="O67" s="522">
        <v>100</v>
      </c>
    </row>
    <row r="68" spans="1:15" ht="102">
      <c r="A68" s="521">
        <v>76</v>
      </c>
      <c r="B68" s="522" t="s">
        <v>1133</v>
      </c>
      <c r="C68" s="523" t="s">
        <v>1134</v>
      </c>
      <c r="D68" s="524" t="s">
        <v>1021</v>
      </c>
      <c r="E68" s="526">
        <v>2700000</v>
      </c>
      <c r="G68" s="526">
        <v>359401.48</v>
      </c>
      <c r="H68" s="522">
        <v>1</v>
      </c>
      <c r="I68" s="522">
        <v>0</v>
      </c>
      <c r="J68" s="522">
        <v>0</v>
      </c>
      <c r="K68" s="522">
        <v>0</v>
      </c>
      <c r="L68" s="522">
        <v>100</v>
      </c>
      <c r="M68" s="522">
        <v>100</v>
      </c>
      <c r="N68" s="522">
        <v>100</v>
      </c>
      <c r="O68" s="522">
        <v>100</v>
      </c>
    </row>
    <row r="69" spans="1:15" ht="102">
      <c r="A69" s="521">
        <v>77</v>
      </c>
      <c r="B69" s="522" t="s">
        <v>1135</v>
      </c>
      <c r="C69" s="523" t="s">
        <v>1136</v>
      </c>
      <c r="D69" s="524" t="s">
        <v>1021</v>
      </c>
      <c r="E69" s="526">
        <v>2900000</v>
      </c>
      <c r="G69" s="526">
        <v>611313.78</v>
      </c>
      <c r="H69" s="522">
        <v>1</v>
      </c>
      <c r="I69" s="522">
        <v>0</v>
      </c>
      <c r="J69" s="522">
        <v>0</v>
      </c>
      <c r="K69" s="522">
        <v>0</v>
      </c>
      <c r="L69" s="522">
        <v>100</v>
      </c>
      <c r="M69" s="522">
        <v>100</v>
      </c>
      <c r="N69" s="522">
        <v>100</v>
      </c>
      <c r="O69" s="522">
        <v>100</v>
      </c>
    </row>
    <row r="70" spans="1:15" ht="102">
      <c r="A70" s="521">
        <v>82</v>
      </c>
      <c r="B70" s="522" t="s">
        <v>1137</v>
      </c>
      <c r="C70" s="523" t="s">
        <v>1138</v>
      </c>
      <c r="D70" s="524" t="s">
        <v>1021</v>
      </c>
      <c r="E70" s="526">
        <v>3003303.66</v>
      </c>
      <c r="F70" s="526">
        <v>10288289.51</v>
      </c>
      <c r="G70" s="526">
        <v>0</v>
      </c>
      <c r="H70" s="522">
        <v>1</v>
      </c>
      <c r="I70" s="522">
        <v>0</v>
      </c>
      <c r="J70" s="522">
        <v>0</v>
      </c>
      <c r="K70" s="522">
        <v>0</v>
      </c>
      <c r="L70" s="522">
        <v>100</v>
      </c>
      <c r="M70" s="522">
        <v>100</v>
      </c>
      <c r="N70" s="522">
        <v>100</v>
      </c>
      <c r="O70" s="522">
        <v>100</v>
      </c>
    </row>
    <row r="71" spans="1:15" ht="102">
      <c r="A71" s="521">
        <v>83</v>
      </c>
      <c r="B71" s="522" t="s">
        <v>1139</v>
      </c>
      <c r="C71" s="523" t="s">
        <v>1140</v>
      </c>
      <c r="D71" s="524" t="s">
        <v>1021</v>
      </c>
      <c r="E71" s="526">
        <v>0</v>
      </c>
      <c r="F71" s="529">
        <v>0</v>
      </c>
      <c r="G71" s="526">
        <v>0</v>
      </c>
      <c r="H71" s="522">
        <v>1</v>
      </c>
      <c r="I71" s="522">
        <v>0</v>
      </c>
      <c r="J71" s="522">
        <v>0</v>
      </c>
      <c r="K71" s="522">
        <v>0</v>
      </c>
      <c r="L71" s="522">
        <v>0</v>
      </c>
      <c r="M71" s="522">
        <v>0</v>
      </c>
      <c r="N71" s="522">
        <v>0</v>
      </c>
      <c r="O71" s="522">
        <v>0</v>
      </c>
    </row>
    <row r="72" spans="1:15" ht="102">
      <c r="A72" s="521">
        <v>84</v>
      </c>
      <c r="B72" s="522" t="s">
        <v>1141</v>
      </c>
      <c r="C72" s="523" t="s">
        <v>1142</v>
      </c>
      <c r="D72" s="524" t="s">
        <v>1021</v>
      </c>
      <c r="E72" s="526">
        <v>1260751.82</v>
      </c>
      <c r="F72" s="526">
        <v>7500871.790000001</v>
      </c>
      <c r="G72" s="526">
        <v>0</v>
      </c>
      <c r="H72" s="522">
        <v>1</v>
      </c>
      <c r="I72" s="522">
        <v>0</v>
      </c>
      <c r="J72" s="522">
        <v>0</v>
      </c>
      <c r="K72" s="522">
        <v>0</v>
      </c>
      <c r="L72" s="522">
        <v>30</v>
      </c>
      <c r="M72" s="522">
        <v>30</v>
      </c>
      <c r="N72" s="522">
        <v>30</v>
      </c>
      <c r="O72" s="522">
        <v>30</v>
      </c>
    </row>
    <row r="73" spans="1:15" ht="102">
      <c r="A73" s="521">
        <v>89</v>
      </c>
      <c r="B73" s="522" t="s">
        <v>1143</v>
      </c>
      <c r="C73" s="523" t="s">
        <v>1144</v>
      </c>
      <c r="D73" s="524" t="s">
        <v>1021</v>
      </c>
      <c r="E73" s="521">
        <v>0</v>
      </c>
      <c r="F73" s="526">
        <v>0</v>
      </c>
      <c r="G73" s="526">
        <v>0</v>
      </c>
      <c r="H73" s="522">
        <v>1</v>
      </c>
      <c r="I73" s="522">
        <v>0</v>
      </c>
      <c r="J73" s="522">
        <v>0</v>
      </c>
      <c r="K73" s="522">
        <v>0</v>
      </c>
      <c r="L73" s="522">
        <v>0</v>
      </c>
      <c r="M73" s="522">
        <v>0</v>
      </c>
      <c r="N73" s="522">
        <v>0</v>
      </c>
      <c r="O73" s="522">
        <v>0</v>
      </c>
    </row>
    <row r="74" spans="1:15" ht="102">
      <c r="A74" s="521">
        <v>90</v>
      </c>
      <c r="B74" s="522" t="s">
        <v>1145</v>
      </c>
      <c r="C74" s="523" t="s">
        <v>1146</v>
      </c>
      <c r="D74" s="524" t="s">
        <v>1021</v>
      </c>
      <c r="E74" s="521">
        <v>0</v>
      </c>
      <c r="F74" s="526">
        <v>0</v>
      </c>
      <c r="G74" s="526">
        <v>0</v>
      </c>
      <c r="H74" s="522">
        <v>1</v>
      </c>
      <c r="I74" s="522">
        <v>0</v>
      </c>
      <c r="J74" s="522">
        <v>0</v>
      </c>
      <c r="K74" s="522">
        <v>0</v>
      </c>
      <c r="L74" s="522">
        <v>0</v>
      </c>
      <c r="M74" s="522">
        <v>0</v>
      </c>
      <c r="N74" s="522">
        <v>0</v>
      </c>
      <c r="O74" s="522">
        <v>0</v>
      </c>
    </row>
    <row r="75" spans="1:15" ht="102">
      <c r="A75" s="521">
        <v>91</v>
      </c>
      <c r="B75" s="522" t="s">
        <v>1147</v>
      </c>
      <c r="C75" s="523" t="s">
        <v>1148</v>
      </c>
      <c r="D75" s="524" t="s">
        <v>1021</v>
      </c>
      <c r="E75" s="521">
        <v>0</v>
      </c>
      <c r="F75" s="526">
        <v>0</v>
      </c>
      <c r="G75" s="526">
        <v>0</v>
      </c>
      <c r="H75" s="522">
        <v>1</v>
      </c>
      <c r="I75" s="522">
        <v>0</v>
      </c>
      <c r="J75" s="522">
        <v>0</v>
      </c>
      <c r="K75" s="522">
        <v>0</v>
      </c>
      <c r="L75" s="522">
        <v>0</v>
      </c>
      <c r="M75" s="522">
        <v>0</v>
      </c>
      <c r="N75" s="522">
        <v>0</v>
      </c>
      <c r="O75" s="522">
        <v>0</v>
      </c>
    </row>
    <row r="76" spans="1:15" ht="102">
      <c r="A76" s="521">
        <v>86</v>
      </c>
      <c r="B76" s="522" t="s">
        <v>1149</v>
      </c>
      <c r="C76" s="523" t="s">
        <v>1150</v>
      </c>
      <c r="D76" s="524" t="s">
        <v>1021</v>
      </c>
      <c r="E76" s="526">
        <v>0</v>
      </c>
      <c r="F76" s="525">
        <v>0</v>
      </c>
      <c r="G76" s="526">
        <v>0</v>
      </c>
      <c r="H76" s="522">
        <v>1</v>
      </c>
      <c r="I76" s="522">
        <v>0</v>
      </c>
      <c r="J76" s="522">
        <v>0</v>
      </c>
      <c r="K76" s="522">
        <v>0</v>
      </c>
      <c r="L76" s="522">
        <v>0</v>
      </c>
      <c r="M76" s="522">
        <v>0</v>
      </c>
      <c r="N76" s="522">
        <v>0</v>
      </c>
      <c r="O76" s="522">
        <v>0</v>
      </c>
    </row>
    <row r="77" spans="1:15" ht="102">
      <c r="A77" s="521">
        <v>87</v>
      </c>
      <c r="B77" s="522" t="s">
        <v>1151</v>
      </c>
      <c r="C77" s="523" t="s">
        <v>1152</v>
      </c>
      <c r="D77" s="524" t="s">
        <v>1021</v>
      </c>
      <c r="E77" s="526">
        <v>0</v>
      </c>
      <c r="F77" s="521">
        <v>0</v>
      </c>
      <c r="G77" s="526">
        <v>0</v>
      </c>
      <c r="H77" s="522">
        <v>1</v>
      </c>
      <c r="I77" s="522">
        <v>0</v>
      </c>
      <c r="J77" s="522">
        <v>0</v>
      </c>
      <c r="K77" s="522">
        <v>0</v>
      </c>
      <c r="L77" s="522">
        <v>0</v>
      </c>
      <c r="M77" s="522">
        <v>0</v>
      </c>
      <c r="N77" s="522">
        <v>0</v>
      </c>
      <c r="O77" s="522">
        <v>0</v>
      </c>
    </row>
    <row r="78" spans="1:15" ht="102">
      <c r="A78" s="521">
        <v>88</v>
      </c>
      <c r="B78" s="522" t="s">
        <v>1153</v>
      </c>
      <c r="C78" s="523" t="s">
        <v>1154</v>
      </c>
      <c r="D78" s="524" t="s">
        <v>1021</v>
      </c>
      <c r="E78" s="526">
        <v>0</v>
      </c>
      <c r="F78" s="526">
        <v>0</v>
      </c>
      <c r="G78" s="526">
        <v>0</v>
      </c>
      <c r="H78" s="522">
        <v>1</v>
      </c>
      <c r="I78" s="522">
        <v>0</v>
      </c>
      <c r="J78" s="522">
        <v>0</v>
      </c>
      <c r="K78" s="522">
        <v>0</v>
      </c>
      <c r="L78" s="522">
        <v>0</v>
      </c>
      <c r="M78" s="522">
        <v>0</v>
      </c>
      <c r="N78" s="522">
        <v>0</v>
      </c>
      <c r="O78" s="522">
        <v>0</v>
      </c>
    </row>
    <row r="79" spans="1:15" ht="23.25" customHeight="1">
      <c r="B79" s="522"/>
      <c r="C79" s="523" t="s">
        <v>1155</v>
      </c>
      <c r="D79" s="524"/>
      <c r="E79" s="526"/>
      <c r="F79" s="526">
        <v>0</v>
      </c>
      <c r="G79" s="526"/>
      <c r="H79" s="522"/>
      <c r="I79" s="522"/>
      <c r="J79" s="522"/>
      <c r="K79" s="522"/>
      <c r="L79" s="522"/>
      <c r="M79" s="522"/>
      <c r="N79" s="522"/>
      <c r="O79" s="522"/>
    </row>
    <row r="80" spans="1:15" ht="102">
      <c r="A80" s="521">
        <v>93</v>
      </c>
      <c r="B80" s="523" t="s">
        <v>1156</v>
      </c>
      <c r="C80" s="523" t="s">
        <v>1156</v>
      </c>
      <c r="D80" s="524" t="s">
        <v>1021</v>
      </c>
      <c r="F80" s="526">
        <v>1000000</v>
      </c>
      <c r="G80" s="526">
        <v>0</v>
      </c>
      <c r="H80" s="522">
        <v>1</v>
      </c>
      <c r="I80" s="522">
        <v>0</v>
      </c>
      <c r="J80" s="522">
        <v>0</v>
      </c>
      <c r="K80" s="522">
        <v>0</v>
      </c>
      <c r="L80" s="522">
        <v>100</v>
      </c>
      <c r="M80" s="522">
        <v>100</v>
      </c>
      <c r="N80" s="522">
        <v>100</v>
      </c>
      <c r="O80" s="522">
        <v>100</v>
      </c>
    </row>
    <row r="81" spans="1:15" ht="102">
      <c r="A81" s="521">
        <v>1</v>
      </c>
      <c r="B81" s="522" t="s">
        <v>1157</v>
      </c>
      <c r="C81" s="531" t="s">
        <v>1157</v>
      </c>
      <c r="D81" s="524" t="s">
        <v>1021</v>
      </c>
      <c r="E81" s="526">
        <v>0</v>
      </c>
      <c r="F81" s="521">
        <v>0</v>
      </c>
      <c r="G81" s="526">
        <v>0</v>
      </c>
      <c r="H81" s="522">
        <v>0</v>
      </c>
      <c r="I81" s="522">
        <v>0</v>
      </c>
      <c r="J81" s="522">
        <v>0</v>
      </c>
      <c r="K81" s="522">
        <v>0</v>
      </c>
      <c r="L81" s="522">
        <v>0</v>
      </c>
      <c r="M81" s="522">
        <v>0</v>
      </c>
      <c r="N81" s="522">
        <v>0</v>
      </c>
      <c r="O81" s="522">
        <v>0</v>
      </c>
    </row>
    <row r="82" spans="1:15" ht="102">
      <c r="A82" s="521">
        <v>2</v>
      </c>
      <c r="B82" s="522" t="s">
        <v>1158</v>
      </c>
      <c r="C82" s="531" t="s">
        <v>1158</v>
      </c>
      <c r="D82" s="524" t="s">
        <v>1021</v>
      </c>
      <c r="E82" s="526">
        <v>0</v>
      </c>
      <c r="F82" s="521">
        <v>0</v>
      </c>
      <c r="G82" s="526">
        <v>0</v>
      </c>
      <c r="H82" s="522">
        <v>0</v>
      </c>
      <c r="I82" s="522">
        <v>0</v>
      </c>
      <c r="J82" s="522">
        <v>0</v>
      </c>
      <c r="K82" s="522">
        <v>0</v>
      </c>
      <c r="L82" s="522">
        <v>0</v>
      </c>
      <c r="M82" s="522">
        <v>0</v>
      </c>
      <c r="N82" s="522">
        <v>0</v>
      </c>
      <c r="O82" s="522">
        <v>0</v>
      </c>
    </row>
    <row r="83" spans="1:15" ht="102">
      <c r="A83" s="521">
        <v>3</v>
      </c>
      <c r="B83" s="522" t="s">
        <v>1159</v>
      </c>
      <c r="C83" s="531" t="s">
        <v>1159</v>
      </c>
      <c r="D83" s="524" t="s">
        <v>1021</v>
      </c>
      <c r="E83" s="526">
        <v>0</v>
      </c>
      <c r="F83" s="521">
        <v>0</v>
      </c>
      <c r="G83" s="526">
        <v>0</v>
      </c>
      <c r="H83" s="522">
        <v>0</v>
      </c>
      <c r="I83" s="522">
        <v>0</v>
      </c>
      <c r="J83" s="522">
        <v>0</v>
      </c>
      <c r="K83" s="522">
        <v>0</v>
      </c>
      <c r="L83" s="522">
        <v>0</v>
      </c>
      <c r="M83" s="522">
        <v>0</v>
      </c>
      <c r="N83" s="522">
        <v>0</v>
      </c>
      <c r="O83" s="522">
        <v>0</v>
      </c>
    </row>
    <row r="84" spans="1:15" ht="102">
      <c r="A84" s="521">
        <v>4</v>
      </c>
      <c r="B84" s="522" t="s">
        <v>1160</v>
      </c>
      <c r="C84" s="531" t="s">
        <v>1160</v>
      </c>
      <c r="D84" s="524" t="s">
        <v>1021</v>
      </c>
      <c r="E84" s="526">
        <v>0</v>
      </c>
      <c r="F84" s="521">
        <v>0</v>
      </c>
      <c r="G84" s="526">
        <v>0</v>
      </c>
      <c r="H84" s="522">
        <v>0</v>
      </c>
      <c r="I84" s="522">
        <v>0</v>
      </c>
      <c r="J84" s="522">
        <v>0</v>
      </c>
      <c r="K84" s="522">
        <v>0</v>
      </c>
      <c r="L84" s="522">
        <v>0</v>
      </c>
      <c r="M84" s="522">
        <v>0</v>
      </c>
      <c r="N84" s="522">
        <v>0</v>
      </c>
      <c r="O84" s="522">
        <v>0</v>
      </c>
    </row>
    <row r="85" spans="1:15" ht="102">
      <c r="A85" s="521">
        <v>5</v>
      </c>
      <c r="B85" s="522" t="s">
        <v>1161</v>
      </c>
      <c r="C85" s="531" t="s">
        <v>1161</v>
      </c>
      <c r="D85" s="524" t="s">
        <v>1021</v>
      </c>
      <c r="E85" s="526">
        <v>0</v>
      </c>
      <c r="F85" s="521">
        <v>0</v>
      </c>
      <c r="G85" s="526">
        <v>0</v>
      </c>
      <c r="H85" s="522">
        <v>0</v>
      </c>
      <c r="I85" s="522">
        <v>0</v>
      </c>
      <c r="J85" s="522">
        <v>0</v>
      </c>
      <c r="K85" s="522">
        <v>0</v>
      </c>
      <c r="L85" s="522">
        <v>0</v>
      </c>
      <c r="M85" s="522">
        <v>0</v>
      </c>
      <c r="N85" s="522">
        <v>0</v>
      </c>
      <c r="O85" s="522">
        <v>0</v>
      </c>
    </row>
    <row r="86" spans="1:15" ht="102">
      <c r="A86" s="521">
        <v>6</v>
      </c>
      <c r="B86" s="522" t="s">
        <v>1162</v>
      </c>
      <c r="C86" s="531" t="s">
        <v>1162</v>
      </c>
      <c r="D86" s="524" t="s">
        <v>1021</v>
      </c>
      <c r="E86" s="526">
        <v>0</v>
      </c>
      <c r="F86" s="521">
        <v>0</v>
      </c>
      <c r="G86" s="526">
        <v>0</v>
      </c>
      <c r="H86" s="522">
        <v>0</v>
      </c>
      <c r="I86" s="522">
        <v>0</v>
      </c>
      <c r="J86" s="522">
        <v>0</v>
      </c>
      <c r="K86" s="522">
        <v>0</v>
      </c>
      <c r="L86" s="522">
        <v>0</v>
      </c>
      <c r="M86" s="522">
        <v>0</v>
      </c>
      <c r="N86" s="522">
        <v>0</v>
      </c>
      <c r="O86" s="522">
        <v>0</v>
      </c>
    </row>
    <row r="87" spans="1:15" ht="102">
      <c r="A87" s="521">
        <v>7</v>
      </c>
      <c r="B87" s="522" t="s">
        <v>1163</v>
      </c>
      <c r="C87" s="531" t="s">
        <v>1163</v>
      </c>
      <c r="D87" s="524" t="s">
        <v>1021</v>
      </c>
      <c r="E87" s="526">
        <v>0</v>
      </c>
      <c r="F87" s="521">
        <v>0</v>
      </c>
      <c r="G87" s="526">
        <v>0</v>
      </c>
      <c r="H87" s="522">
        <v>0</v>
      </c>
      <c r="I87" s="522">
        <v>0</v>
      </c>
      <c r="J87" s="522">
        <v>0</v>
      </c>
      <c r="K87" s="522">
        <v>0</v>
      </c>
      <c r="L87" s="522">
        <v>0</v>
      </c>
      <c r="M87" s="522">
        <v>0</v>
      </c>
      <c r="N87" s="522">
        <v>0</v>
      </c>
      <c r="O87" s="522">
        <v>0</v>
      </c>
    </row>
    <row r="88" spans="1:15" ht="102">
      <c r="A88" s="521">
        <v>8</v>
      </c>
      <c r="B88" s="522" t="s">
        <v>1164</v>
      </c>
      <c r="C88" s="531" t="s">
        <v>1164</v>
      </c>
      <c r="D88" s="524" t="s">
        <v>1021</v>
      </c>
      <c r="E88" s="526">
        <v>0</v>
      </c>
      <c r="F88" s="521">
        <v>0</v>
      </c>
      <c r="G88" s="526">
        <v>0</v>
      </c>
      <c r="H88" s="522">
        <v>0</v>
      </c>
      <c r="I88" s="522">
        <v>0</v>
      </c>
      <c r="J88" s="522">
        <v>0</v>
      </c>
      <c r="K88" s="522">
        <v>0</v>
      </c>
      <c r="L88" s="522">
        <v>0</v>
      </c>
      <c r="M88" s="522">
        <v>0</v>
      </c>
      <c r="N88" s="522">
        <v>0</v>
      </c>
      <c r="O88" s="522">
        <v>0</v>
      </c>
    </row>
    <row r="89" spans="1:15" ht="102">
      <c r="A89" s="521">
        <v>9</v>
      </c>
      <c r="B89" s="522" t="s">
        <v>1165</v>
      </c>
      <c r="C89" s="531" t="s">
        <v>1165</v>
      </c>
      <c r="D89" s="524" t="s">
        <v>1021</v>
      </c>
      <c r="E89" s="526">
        <v>0</v>
      </c>
      <c r="F89" s="521">
        <v>0</v>
      </c>
      <c r="G89" s="526">
        <v>0</v>
      </c>
      <c r="H89" s="522">
        <v>0</v>
      </c>
      <c r="I89" s="522">
        <v>0</v>
      </c>
      <c r="J89" s="522">
        <v>0</v>
      </c>
      <c r="K89" s="522">
        <v>0</v>
      </c>
      <c r="L89" s="522">
        <v>0</v>
      </c>
      <c r="M89" s="522">
        <v>0</v>
      </c>
      <c r="N89" s="522">
        <v>0</v>
      </c>
      <c r="O89" s="522">
        <v>0</v>
      </c>
    </row>
    <row r="90" spans="1:15" ht="102">
      <c r="A90" s="521">
        <v>10</v>
      </c>
      <c r="B90" s="522" t="s">
        <v>1166</v>
      </c>
      <c r="C90" s="531" t="s">
        <v>1166</v>
      </c>
      <c r="D90" s="524" t="s">
        <v>1021</v>
      </c>
      <c r="E90" s="526">
        <v>0</v>
      </c>
      <c r="F90" s="521">
        <v>0</v>
      </c>
      <c r="G90" s="526">
        <v>0</v>
      </c>
      <c r="H90" s="522">
        <v>0</v>
      </c>
      <c r="I90" s="522">
        <v>0</v>
      </c>
      <c r="J90" s="522">
        <v>0</v>
      </c>
      <c r="K90" s="522">
        <v>0</v>
      </c>
      <c r="L90" s="522">
        <v>0</v>
      </c>
      <c r="M90" s="522">
        <v>0</v>
      </c>
      <c r="N90" s="522">
        <v>0</v>
      </c>
      <c r="O90" s="522">
        <v>0</v>
      </c>
    </row>
    <row r="91" spans="1:15" ht="102">
      <c r="A91" s="521">
        <v>11</v>
      </c>
      <c r="B91" s="522" t="s">
        <v>1167</v>
      </c>
      <c r="C91" s="531" t="s">
        <v>1167</v>
      </c>
      <c r="D91" s="524" t="s">
        <v>1021</v>
      </c>
      <c r="E91" s="526">
        <v>0</v>
      </c>
      <c r="F91" s="521">
        <v>0</v>
      </c>
      <c r="G91" s="526">
        <v>0</v>
      </c>
      <c r="H91" s="522">
        <v>0</v>
      </c>
      <c r="I91" s="522">
        <v>0</v>
      </c>
      <c r="J91" s="522">
        <v>0</v>
      </c>
      <c r="K91" s="522">
        <v>0</v>
      </c>
      <c r="L91" s="522">
        <v>0</v>
      </c>
      <c r="M91" s="522">
        <v>0</v>
      </c>
      <c r="N91" s="522">
        <v>0</v>
      </c>
      <c r="O91" s="522">
        <v>0</v>
      </c>
    </row>
    <row r="92" spans="1:15" ht="102">
      <c r="A92" s="521">
        <v>12</v>
      </c>
      <c r="B92" s="522" t="s">
        <v>1168</v>
      </c>
      <c r="C92" s="531" t="s">
        <v>1168</v>
      </c>
      <c r="D92" s="524" t="s">
        <v>1021</v>
      </c>
      <c r="E92" s="526">
        <v>2864000</v>
      </c>
      <c r="F92" s="521">
        <v>0</v>
      </c>
      <c r="G92" s="526">
        <v>0</v>
      </c>
      <c r="H92" s="522">
        <v>0</v>
      </c>
      <c r="I92" s="522">
        <v>0</v>
      </c>
      <c r="J92" s="522">
        <v>0</v>
      </c>
      <c r="K92" s="522">
        <v>0</v>
      </c>
      <c r="L92" s="522">
        <v>78</v>
      </c>
      <c r="M92" s="522">
        <v>78</v>
      </c>
      <c r="N92" s="522">
        <v>78</v>
      </c>
      <c r="O92" s="522">
        <v>78</v>
      </c>
    </row>
    <row r="93" spans="1:15" ht="102">
      <c r="A93" s="521">
        <v>13</v>
      </c>
      <c r="B93" s="522" t="s">
        <v>1169</v>
      </c>
      <c r="C93" s="531" t="s">
        <v>1169</v>
      </c>
      <c r="D93" s="524" t="s">
        <v>1021</v>
      </c>
      <c r="E93" s="526">
        <v>0</v>
      </c>
      <c r="F93" s="521">
        <v>0</v>
      </c>
      <c r="G93" s="526">
        <v>0</v>
      </c>
      <c r="H93" s="522">
        <v>0</v>
      </c>
      <c r="I93" s="522">
        <v>0</v>
      </c>
      <c r="J93" s="522">
        <v>0</v>
      </c>
      <c r="K93" s="522">
        <v>0</v>
      </c>
      <c r="L93" s="522">
        <v>0</v>
      </c>
      <c r="M93" s="522">
        <v>0</v>
      </c>
      <c r="N93" s="522">
        <v>0</v>
      </c>
      <c r="O93" s="522">
        <v>0</v>
      </c>
    </row>
    <row r="94" spans="1:15" ht="102">
      <c r="A94" s="521">
        <v>14</v>
      </c>
      <c r="B94" s="522" t="s">
        <v>1170</v>
      </c>
      <c r="C94" s="531" t="s">
        <v>1170</v>
      </c>
      <c r="D94" s="524" t="s">
        <v>1021</v>
      </c>
      <c r="E94" s="526">
        <v>2000000</v>
      </c>
      <c r="F94" s="521">
        <v>0</v>
      </c>
      <c r="G94" s="526">
        <v>0</v>
      </c>
      <c r="H94" s="522">
        <v>0</v>
      </c>
      <c r="I94" s="522">
        <v>0</v>
      </c>
      <c r="J94" s="522">
        <v>0</v>
      </c>
      <c r="K94" s="522">
        <v>0</v>
      </c>
      <c r="L94" s="522">
        <v>85</v>
      </c>
      <c r="M94" s="522">
        <v>85</v>
      </c>
      <c r="N94" s="522">
        <v>85</v>
      </c>
      <c r="O94" s="522">
        <v>85</v>
      </c>
    </row>
    <row r="95" spans="1:15" ht="102">
      <c r="A95" s="521">
        <v>15</v>
      </c>
      <c r="B95" s="522" t="s">
        <v>1171</v>
      </c>
      <c r="C95" s="531" t="s">
        <v>1171</v>
      </c>
      <c r="D95" s="524" t="s">
        <v>1021</v>
      </c>
      <c r="E95" s="526">
        <v>2000000</v>
      </c>
      <c r="F95" s="521">
        <v>0</v>
      </c>
      <c r="G95" s="526">
        <v>0</v>
      </c>
      <c r="H95" s="522">
        <v>0</v>
      </c>
      <c r="I95" s="522">
        <v>0</v>
      </c>
      <c r="J95" s="522">
        <v>0</v>
      </c>
      <c r="K95" s="522">
        <v>0</v>
      </c>
      <c r="L95" s="522">
        <v>100</v>
      </c>
      <c r="M95" s="522">
        <v>100</v>
      </c>
      <c r="N95" s="522">
        <v>100</v>
      </c>
      <c r="O95" s="522">
        <v>100</v>
      </c>
    </row>
    <row r="96" spans="1:15" ht="102">
      <c r="A96" s="521">
        <v>16</v>
      </c>
      <c r="B96" s="522" t="s">
        <v>1172</v>
      </c>
      <c r="C96" s="531" t="s">
        <v>1172</v>
      </c>
      <c r="D96" s="524" t="s">
        <v>1021</v>
      </c>
      <c r="E96" s="526">
        <v>0</v>
      </c>
      <c r="F96" s="521">
        <v>0</v>
      </c>
      <c r="G96" s="526">
        <v>0</v>
      </c>
      <c r="H96" s="522">
        <v>0</v>
      </c>
      <c r="I96" s="522">
        <v>0</v>
      </c>
      <c r="J96" s="522">
        <v>0</v>
      </c>
      <c r="K96" s="522">
        <v>0</v>
      </c>
      <c r="L96" s="522">
        <v>0</v>
      </c>
      <c r="M96" s="522">
        <v>0</v>
      </c>
      <c r="N96" s="522">
        <v>0</v>
      </c>
      <c r="O96" s="522">
        <v>0</v>
      </c>
    </row>
    <row r="97" spans="1:15" ht="102">
      <c r="A97" s="521">
        <v>17</v>
      </c>
      <c r="B97" s="522" t="s">
        <v>1173</v>
      </c>
      <c r="C97" s="531" t="s">
        <v>1173</v>
      </c>
      <c r="D97" s="524" t="s">
        <v>1021</v>
      </c>
      <c r="E97" s="526">
        <v>0</v>
      </c>
      <c r="F97" s="521">
        <v>0</v>
      </c>
      <c r="G97" s="526">
        <v>0</v>
      </c>
      <c r="H97" s="522">
        <v>0</v>
      </c>
      <c r="I97" s="522">
        <v>0</v>
      </c>
      <c r="J97" s="522">
        <v>0</v>
      </c>
      <c r="K97" s="522">
        <v>0</v>
      </c>
      <c r="L97" s="522">
        <v>0</v>
      </c>
      <c r="M97" s="522">
        <v>0</v>
      </c>
      <c r="N97" s="522">
        <v>0</v>
      </c>
      <c r="O97" s="522">
        <v>0</v>
      </c>
    </row>
    <row r="98" spans="1:15" ht="102">
      <c r="A98" s="521">
        <v>18</v>
      </c>
      <c r="B98" s="522" t="s">
        <v>1174</v>
      </c>
      <c r="C98" s="531" t="s">
        <v>1174</v>
      </c>
      <c r="D98" s="524" t="s">
        <v>1021</v>
      </c>
      <c r="E98" s="526">
        <v>0</v>
      </c>
      <c r="F98" s="521">
        <v>0</v>
      </c>
      <c r="G98" s="526">
        <v>0</v>
      </c>
      <c r="H98" s="522">
        <v>0</v>
      </c>
      <c r="I98" s="522">
        <v>0</v>
      </c>
      <c r="J98" s="522">
        <v>0</v>
      </c>
      <c r="K98" s="522">
        <v>0</v>
      </c>
      <c r="L98" s="522">
        <v>0</v>
      </c>
      <c r="M98" s="522">
        <v>0</v>
      </c>
      <c r="N98" s="522">
        <v>0</v>
      </c>
      <c r="O98" s="522">
        <v>0</v>
      </c>
    </row>
    <row r="99" spans="1:15" ht="102">
      <c r="A99" s="521">
        <v>19</v>
      </c>
      <c r="B99" s="522" t="s">
        <v>1175</v>
      </c>
      <c r="C99" s="531" t="s">
        <v>1175</v>
      </c>
      <c r="D99" s="524" t="s">
        <v>1021</v>
      </c>
      <c r="E99" s="526">
        <v>0</v>
      </c>
      <c r="F99" s="521">
        <v>0</v>
      </c>
      <c r="G99" s="526">
        <v>0</v>
      </c>
      <c r="H99" s="522">
        <v>0</v>
      </c>
      <c r="I99" s="522">
        <v>0</v>
      </c>
      <c r="J99" s="522">
        <v>0</v>
      </c>
      <c r="K99" s="522">
        <v>0</v>
      </c>
      <c r="L99" s="522">
        <v>0</v>
      </c>
      <c r="M99" s="522">
        <v>0</v>
      </c>
      <c r="N99" s="522">
        <v>0</v>
      </c>
      <c r="O99" s="522">
        <v>0</v>
      </c>
    </row>
    <row r="100" spans="1:15" ht="102">
      <c r="A100" s="521">
        <v>20</v>
      </c>
      <c r="B100" s="522" t="s">
        <v>1176</v>
      </c>
      <c r="C100" s="531" t="s">
        <v>1176</v>
      </c>
      <c r="D100" s="524" t="s">
        <v>1021</v>
      </c>
      <c r="E100" s="526">
        <v>0</v>
      </c>
      <c r="F100" s="521">
        <v>0</v>
      </c>
      <c r="G100" s="526">
        <v>0</v>
      </c>
      <c r="H100" s="522">
        <v>0</v>
      </c>
      <c r="I100" s="522">
        <v>0</v>
      </c>
      <c r="J100" s="522">
        <v>0</v>
      </c>
      <c r="K100" s="522">
        <v>0</v>
      </c>
      <c r="L100" s="522">
        <v>0</v>
      </c>
      <c r="M100" s="522">
        <v>0</v>
      </c>
      <c r="N100" s="522">
        <v>0</v>
      </c>
      <c r="O100" s="522">
        <v>0</v>
      </c>
    </row>
    <row r="101" spans="1:15" ht="102">
      <c r="A101" s="521">
        <v>21</v>
      </c>
      <c r="B101" s="522" t="s">
        <v>1177</v>
      </c>
      <c r="C101" s="531" t="s">
        <v>1177</v>
      </c>
      <c r="D101" s="524" t="s">
        <v>1021</v>
      </c>
      <c r="E101" s="526">
        <v>0</v>
      </c>
      <c r="F101" s="521">
        <v>0</v>
      </c>
      <c r="G101" s="526">
        <v>0</v>
      </c>
      <c r="H101" s="522">
        <v>0</v>
      </c>
      <c r="I101" s="522">
        <v>0</v>
      </c>
      <c r="J101" s="522">
        <v>0</v>
      </c>
      <c r="K101" s="522">
        <v>0</v>
      </c>
      <c r="L101" s="522">
        <v>0</v>
      </c>
      <c r="M101" s="522">
        <v>0</v>
      </c>
      <c r="N101" s="522">
        <v>0</v>
      </c>
      <c r="O101" s="522">
        <v>0</v>
      </c>
    </row>
    <row r="102" spans="1:15" ht="102">
      <c r="A102" s="521">
        <v>22</v>
      </c>
      <c r="B102" s="522" t="s">
        <v>1178</v>
      </c>
      <c r="C102" s="531" t="s">
        <v>1178</v>
      </c>
      <c r="D102" s="524" t="s">
        <v>1021</v>
      </c>
      <c r="E102" s="526">
        <v>700000</v>
      </c>
      <c r="F102" s="521">
        <v>0</v>
      </c>
      <c r="G102" s="526">
        <v>0</v>
      </c>
      <c r="H102" s="522">
        <v>0</v>
      </c>
      <c r="I102" s="522">
        <v>0</v>
      </c>
      <c r="J102" s="522">
        <v>0</v>
      </c>
      <c r="K102" s="522">
        <v>0</v>
      </c>
      <c r="L102" s="522">
        <v>55</v>
      </c>
      <c r="M102" s="522">
        <v>55</v>
      </c>
      <c r="N102" s="522">
        <v>55</v>
      </c>
      <c r="O102" s="522">
        <v>55</v>
      </c>
    </row>
    <row r="103" spans="1:15" ht="102">
      <c r="A103" s="521">
        <v>23</v>
      </c>
      <c r="B103" s="522" t="s">
        <v>1179</v>
      </c>
      <c r="C103" s="531" t="s">
        <v>1179</v>
      </c>
      <c r="D103" s="524" t="s">
        <v>1021</v>
      </c>
      <c r="E103" s="526">
        <v>0</v>
      </c>
      <c r="F103" s="521">
        <v>0</v>
      </c>
      <c r="G103" s="526">
        <v>0</v>
      </c>
      <c r="H103" s="522">
        <v>0</v>
      </c>
      <c r="I103" s="522">
        <v>0</v>
      </c>
      <c r="J103" s="522">
        <v>0</v>
      </c>
      <c r="K103" s="522">
        <v>0</v>
      </c>
      <c r="L103" s="522">
        <v>0</v>
      </c>
      <c r="M103" s="522">
        <v>0</v>
      </c>
      <c r="N103" s="522">
        <v>0</v>
      </c>
      <c r="O103" s="522">
        <v>0</v>
      </c>
    </row>
    <row r="104" spans="1:15" ht="102">
      <c r="A104" s="521">
        <v>24</v>
      </c>
      <c r="B104" s="522" t="s">
        <v>1180</v>
      </c>
      <c r="C104" s="531" t="s">
        <v>1180</v>
      </c>
      <c r="D104" s="524" t="s">
        <v>1021</v>
      </c>
      <c r="E104" s="526">
        <v>0</v>
      </c>
      <c r="F104" s="521">
        <v>0</v>
      </c>
      <c r="G104" s="526">
        <v>0</v>
      </c>
      <c r="H104" s="522">
        <v>0</v>
      </c>
      <c r="I104" s="522">
        <v>0</v>
      </c>
      <c r="J104" s="522">
        <v>0</v>
      </c>
      <c r="K104" s="522">
        <v>0</v>
      </c>
      <c r="L104" s="522">
        <v>0</v>
      </c>
      <c r="M104" s="522">
        <v>0</v>
      </c>
      <c r="N104" s="522">
        <v>0</v>
      </c>
      <c r="O104" s="522">
        <v>0</v>
      </c>
    </row>
    <row r="105" spans="1:15" ht="102">
      <c r="A105" s="521">
        <v>25</v>
      </c>
      <c r="B105" s="522" t="s">
        <v>1181</v>
      </c>
      <c r="C105" s="531" t="s">
        <v>1181</v>
      </c>
      <c r="D105" s="524" t="s">
        <v>1021</v>
      </c>
      <c r="E105" s="526">
        <v>0</v>
      </c>
      <c r="F105" s="521">
        <v>0</v>
      </c>
      <c r="G105" s="526">
        <v>0</v>
      </c>
      <c r="H105" s="522">
        <v>0</v>
      </c>
      <c r="I105" s="522">
        <v>0</v>
      </c>
      <c r="J105" s="522">
        <v>0</v>
      </c>
      <c r="K105" s="522">
        <v>0</v>
      </c>
      <c r="L105" s="522">
        <v>0</v>
      </c>
      <c r="M105" s="522">
        <v>0</v>
      </c>
      <c r="N105" s="522">
        <v>0</v>
      </c>
      <c r="O105" s="522">
        <v>0</v>
      </c>
    </row>
    <row r="106" spans="1:15" ht="102">
      <c r="A106" s="521">
        <v>26</v>
      </c>
      <c r="B106" s="522" t="s">
        <v>1182</v>
      </c>
      <c r="C106" s="531" t="s">
        <v>1182</v>
      </c>
      <c r="D106" s="524" t="s">
        <v>1021</v>
      </c>
      <c r="E106" s="526">
        <v>2000000</v>
      </c>
      <c r="F106" s="526">
        <v>1999035.34</v>
      </c>
      <c r="G106" s="526">
        <v>0</v>
      </c>
      <c r="H106" s="522">
        <v>0</v>
      </c>
      <c r="I106" s="522">
        <v>0</v>
      </c>
      <c r="J106" s="522">
        <v>0</v>
      </c>
      <c r="K106" s="522">
        <v>0</v>
      </c>
      <c r="L106" s="522">
        <v>10</v>
      </c>
      <c r="M106" s="522">
        <v>10</v>
      </c>
      <c r="N106" s="522">
        <v>10</v>
      </c>
      <c r="O106" s="522">
        <v>10</v>
      </c>
    </row>
    <row r="107" spans="1:15" ht="102">
      <c r="A107" s="521">
        <v>27</v>
      </c>
      <c r="B107" s="522" t="s">
        <v>1183</v>
      </c>
      <c r="C107" s="531" t="s">
        <v>1183</v>
      </c>
      <c r="D107" s="524" t="s">
        <v>1021</v>
      </c>
      <c r="E107" s="526">
        <v>0</v>
      </c>
      <c r="F107" s="521">
        <v>0</v>
      </c>
      <c r="G107" s="526">
        <v>0</v>
      </c>
      <c r="H107" s="522">
        <v>0</v>
      </c>
      <c r="I107" s="522">
        <v>0</v>
      </c>
      <c r="J107" s="522">
        <v>0</v>
      </c>
      <c r="K107" s="522">
        <v>0</v>
      </c>
      <c r="L107" s="522">
        <v>0</v>
      </c>
      <c r="M107" s="522">
        <v>0</v>
      </c>
      <c r="N107" s="522">
        <v>0</v>
      </c>
      <c r="O107" s="522">
        <v>0</v>
      </c>
    </row>
    <row r="108" spans="1:15" ht="102">
      <c r="A108" s="521">
        <v>28</v>
      </c>
      <c r="B108" s="522" t="s">
        <v>1184</v>
      </c>
      <c r="C108" s="531" t="s">
        <v>1184</v>
      </c>
      <c r="D108" s="524" t="s">
        <v>1021</v>
      </c>
      <c r="E108" s="526">
        <v>0</v>
      </c>
      <c r="F108" s="521">
        <v>0</v>
      </c>
      <c r="G108" s="526">
        <v>0</v>
      </c>
      <c r="H108" s="522">
        <v>0</v>
      </c>
      <c r="I108" s="522">
        <v>0</v>
      </c>
      <c r="J108" s="522">
        <v>0</v>
      </c>
      <c r="K108" s="522">
        <v>0</v>
      </c>
      <c r="L108" s="522">
        <v>0</v>
      </c>
      <c r="M108" s="522">
        <v>0</v>
      </c>
      <c r="N108" s="522">
        <v>0</v>
      </c>
      <c r="O108" s="522">
        <v>0</v>
      </c>
    </row>
    <row r="109" spans="1:15" ht="102">
      <c r="A109" s="521">
        <v>29</v>
      </c>
      <c r="B109" s="522" t="s">
        <v>1185</v>
      </c>
      <c r="C109" s="531" t="s">
        <v>1185</v>
      </c>
      <c r="D109" s="524" t="s">
        <v>1021</v>
      </c>
      <c r="E109" s="526">
        <v>1500000</v>
      </c>
      <c r="F109" s="545">
        <v>1497822.46</v>
      </c>
      <c r="G109" s="526">
        <v>0</v>
      </c>
      <c r="H109" s="522">
        <v>0</v>
      </c>
      <c r="I109" s="522">
        <v>0</v>
      </c>
      <c r="J109" s="522">
        <v>0</v>
      </c>
      <c r="K109" s="522">
        <v>0</v>
      </c>
      <c r="L109" s="522">
        <v>100</v>
      </c>
      <c r="M109" s="522">
        <v>100</v>
      </c>
      <c r="N109" s="522">
        <v>100</v>
      </c>
      <c r="O109" s="522">
        <v>100</v>
      </c>
    </row>
    <row r="110" spans="1:15" ht="102">
      <c r="A110" s="521">
        <v>30</v>
      </c>
      <c r="B110" s="522" t="s">
        <v>1186</v>
      </c>
      <c r="C110" s="531" t="s">
        <v>1186</v>
      </c>
      <c r="D110" s="524" t="s">
        <v>1021</v>
      </c>
      <c r="E110" s="526">
        <v>1500000</v>
      </c>
      <c r="F110" s="545">
        <v>1499945.31</v>
      </c>
      <c r="G110" s="526">
        <v>0</v>
      </c>
      <c r="H110" s="522">
        <v>0</v>
      </c>
      <c r="I110" s="522">
        <v>0</v>
      </c>
      <c r="J110" s="522">
        <v>0</v>
      </c>
      <c r="K110" s="522">
        <v>0</v>
      </c>
      <c r="L110" s="522">
        <v>64</v>
      </c>
      <c r="M110" s="522">
        <v>64</v>
      </c>
      <c r="N110" s="522">
        <v>64</v>
      </c>
      <c r="O110" s="522">
        <v>64</v>
      </c>
    </row>
    <row r="111" spans="1:15" ht="102">
      <c r="A111" s="521">
        <v>31</v>
      </c>
      <c r="B111" s="522" t="s">
        <v>1187</v>
      </c>
      <c r="C111" s="531" t="s">
        <v>1187</v>
      </c>
      <c r="D111" s="524" t="s">
        <v>1021</v>
      </c>
      <c r="E111" s="526">
        <v>0</v>
      </c>
      <c r="F111" s="521">
        <v>0</v>
      </c>
      <c r="G111" s="526">
        <v>0</v>
      </c>
      <c r="H111" s="522">
        <v>0</v>
      </c>
      <c r="I111" s="522">
        <v>0</v>
      </c>
      <c r="J111" s="522">
        <v>0</v>
      </c>
      <c r="K111" s="522">
        <v>0</v>
      </c>
      <c r="L111" s="522">
        <v>0</v>
      </c>
      <c r="M111" s="522">
        <v>0</v>
      </c>
      <c r="N111" s="522">
        <v>0</v>
      </c>
      <c r="O111" s="522">
        <v>0</v>
      </c>
    </row>
    <row r="112" spans="1:15" ht="102">
      <c r="A112" s="521">
        <v>32</v>
      </c>
      <c r="B112" s="522" t="s">
        <v>1188</v>
      </c>
      <c r="C112" s="531" t="s">
        <v>1188</v>
      </c>
      <c r="D112" s="524" t="s">
        <v>1021</v>
      </c>
      <c r="E112" s="526">
        <v>500000</v>
      </c>
      <c r="F112" s="521">
        <v>0</v>
      </c>
      <c r="G112" s="526">
        <v>0</v>
      </c>
      <c r="H112" s="522">
        <v>0</v>
      </c>
      <c r="I112" s="522">
        <v>0</v>
      </c>
      <c r="J112" s="522">
        <v>0</v>
      </c>
      <c r="K112" s="522">
        <v>0</v>
      </c>
      <c r="L112" s="522">
        <v>100</v>
      </c>
      <c r="M112" s="522">
        <v>100</v>
      </c>
      <c r="N112" s="522">
        <v>100</v>
      </c>
      <c r="O112" s="522">
        <v>100</v>
      </c>
    </row>
    <row r="113" spans="1:15" ht="102">
      <c r="A113" s="521">
        <v>33</v>
      </c>
      <c r="B113" s="522" t="s">
        <v>1189</v>
      </c>
      <c r="C113" s="531" t="s">
        <v>1189</v>
      </c>
      <c r="D113" s="524" t="s">
        <v>1021</v>
      </c>
      <c r="E113" s="526">
        <v>0</v>
      </c>
      <c r="F113" s="521">
        <v>0</v>
      </c>
      <c r="G113" s="526">
        <v>0</v>
      </c>
      <c r="H113" s="522">
        <v>0</v>
      </c>
      <c r="I113" s="522">
        <v>0</v>
      </c>
      <c r="J113" s="522">
        <v>0</v>
      </c>
      <c r="K113" s="522">
        <v>0</v>
      </c>
      <c r="L113" s="522">
        <v>0</v>
      </c>
      <c r="M113" s="522">
        <v>0</v>
      </c>
      <c r="N113" s="522">
        <v>0</v>
      </c>
      <c r="O113" s="522">
        <v>0</v>
      </c>
    </row>
    <row r="114" spans="1:15" ht="102">
      <c r="A114" s="521">
        <v>34</v>
      </c>
      <c r="B114" s="522" t="s">
        <v>1190</v>
      </c>
      <c r="C114" s="531" t="s">
        <v>1190</v>
      </c>
      <c r="D114" s="524" t="s">
        <v>1021</v>
      </c>
      <c r="E114" s="526">
        <v>0</v>
      </c>
      <c r="F114" s="521">
        <v>0</v>
      </c>
      <c r="G114" s="526">
        <v>0</v>
      </c>
      <c r="H114" s="522">
        <v>0</v>
      </c>
      <c r="I114" s="522">
        <v>0</v>
      </c>
      <c r="J114" s="522">
        <v>0</v>
      </c>
      <c r="K114" s="522">
        <v>0</v>
      </c>
      <c r="L114" s="522">
        <v>0</v>
      </c>
      <c r="M114" s="522">
        <v>0</v>
      </c>
      <c r="N114" s="522">
        <v>0</v>
      </c>
      <c r="O114" s="522">
        <v>0</v>
      </c>
    </row>
    <row r="115" spans="1:15" ht="102">
      <c r="A115" s="521">
        <v>35</v>
      </c>
      <c r="B115" s="522" t="s">
        <v>1191</v>
      </c>
      <c r="C115" s="531" t="s">
        <v>1191</v>
      </c>
      <c r="D115" s="524" t="s">
        <v>1021</v>
      </c>
      <c r="E115" s="526">
        <v>0</v>
      </c>
      <c r="F115" s="521">
        <v>0</v>
      </c>
      <c r="G115" s="526">
        <v>0</v>
      </c>
      <c r="H115" s="522">
        <v>0</v>
      </c>
      <c r="I115" s="522">
        <v>0</v>
      </c>
      <c r="J115" s="522">
        <v>0</v>
      </c>
      <c r="K115" s="522">
        <v>0</v>
      </c>
      <c r="L115" s="522">
        <v>0</v>
      </c>
      <c r="M115" s="522">
        <v>0</v>
      </c>
      <c r="N115" s="522">
        <v>0</v>
      </c>
      <c r="O115" s="522">
        <v>0</v>
      </c>
    </row>
    <row r="116" spans="1:15" ht="102">
      <c r="A116" s="521">
        <v>36</v>
      </c>
      <c r="B116" s="522" t="s">
        <v>1192</v>
      </c>
      <c r="C116" s="531" t="s">
        <v>1192</v>
      </c>
      <c r="D116" s="524" t="s">
        <v>1021</v>
      </c>
      <c r="E116" s="526">
        <v>200000</v>
      </c>
      <c r="F116" s="521">
        <v>0</v>
      </c>
      <c r="G116" s="526">
        <v>0</v>
      </c>
      <c r="H116" s="522">
        <v>0</v>
      </c>
      <c r="I116" s="522">
        <v>0</v>
      </c>
      <c r="J116" s="522">
        <v>0</v>
      </c>
      <c r="K116" s="522">
        <v>0</v>
      </c>
      <c r="L116" s="522">
        <v>100</v>
      </c>
      <c r="M116" s="522">
        <v>100</v>
      </c>
      <c r="N116" s="522">
        <v>100</v>
      </c>
      <c r="O116" s="522">
        <v>100</v>
      </c>
    </row>
    <row r="117" spans="1:15" ht="102">
      <c r="A117" s="521">
        <v>37</v>
      </c>
      <c r="B117" s="522" t="s">
        <v>1193</v>
      </c>
      <c r="C117" s="531" t="s">
        <v>1193</v>
      </c>
      <c r="D117" s="524" t="s">
        <v>1021</v>
      </c>
      <c r="E117" s="526">
        <v>1500000</v>
      </c>
      <c r="F117" s="521">
        <v>0</v>
      </c>
      <c r="G117" s="526">
        <v>0</v>
      </c>
      <c r="H117" s="522">
        <v>0</v>
      </c>
      <c r="I117" s="522">
        <v>0</v>
      </c>
      <c r="J117" s="522">
        <v>0</v>
      </c>
      <c r="K117" s="522">
        <v>0</v>
      </c>
      <c r="L117" s="522">
        <v>10</v>
      </c>
      <c r="M117" s="522">
        <v>10</v>
      </c>
      <c r="N117" s="522">
        <v>10</v>
      </c>
      <c r="O117" s="522">
        <v>10</v>
      </c>
    </row>
    <row r="118" spans="1:15" ht="102">
      <c r="A118" s="521">
        <v>38</v>
      </c>
      <c r="B118" s="522" t="s">
        <v>1194</v>
      </c>
      <c r="C118" s="531" t="s">
        <v>1194</v>
      </c>
      <c r="D118" s="524" t="s">
        <v>1021</v>
      </c>
      <c r="E118" s="526">
        <v>0</v>
      </c>
      <c r="F118" s="521">
        <v>0</v>
      </c>
      <c r="G118" s="526">
        <v>0</v>
      </c>
      <c r="H118" s="522">
        <v>0</v>
      </c>
      <c r="I118" s="522">
        <v>0</v>
      </c>
      <c r="J118" s="522">
        <v>0</v>
      </c>
      <c r="K118" s="522">
        <v>0</v>
      </c>
      <c r="L118" s="522">
        <v>0</v>
      </c>
      <c r="M118" s="522">
        <v>0</v>
      </c>
      <c r="N118" s="522">
        <v>0</v>
      </c>
      <c r="O118" s="522">
        <v>0</v>
      </c>
    </row>
    <row r="119" spans="1:15" ht="102">
      <c r="A119" s="521">
        <v>39</v>
      </c>
      <c r="B119" s="522" t="s">
        <v>1195</v>
      </c>
      <c r="C119" s="531" t="s">
        <v>1195</v>
      </c>
      <c r="D119" s="524" t="s">
        <v>1021</v>
      </c>
      <c r="E119" s="526">
        <v>0</v>
      </c>
      <c r="F119" s="521">
        <v>0</v>
      </c>
      <c r="G119" s="526">
        <v>0</v>
      </c>
      <c r="H119" s="522">
        <v>0</v>
      </c>
      <c r="I119" s="522">
        <v>0</v>
      </c>
      <c r="J119" s="522">
        <v>0</v>
      </c>
      <c r="K119" s="522">
        <v>0</v>
      </c>
      <c r="L119" s="522">
        <v>0</v>
      </c>
      <c r="M119" s="522">
        <v>0</v>
      </c>
      <c r="N119" s="522">
        <v>0</v>
      </c>
      <c r="O119" s="522">
        <v>0</v>
      </c>
    </row>
    <row r="120" spans="1:15" ht="102">
      <c r="A120" s="521">
        <v>40</v>
      </c>
      <c r="B120" s="522" t="s">
        <v>1196</v>
      </c>
      <c r="C120" s="531" t="s">
        <v>1196</v>
      </c>
      <c r="D120" s="524" t="s">
        <v>1021</v>
      </c>
      <c r="E120" s="526">
        <v>0</v>
      </c>
      <c r="F120" s="521">
        <v>0</v>
      </c>
      <c r="G120" s="526">
        <v>0</v>
      </c>
      <c r="H120" s="522">
        <v>0</v>
      </c>
      <c r="I120" s="522">
        <v>0</v>
      </c>
      <c r="J120" s="522">
        <v>0</v>
      </c>
      <c r="K120" s="522">
        <v>0</v>
      </c>
      <c r="L120" s="522">
        <v>0</v>
      </c>
      <c r="M120" s="522">
        <v>0</v>
      </c>
      <c r="N120" s="522">
        <v>0</v>
      </c>
      <c r="O120" s="522">
        <v>0</v>
      </c>
    </row>
    <row r="121" spans="1:15" ht="102">
      <c r="A121" s="521">
        <v>41</v>
      </c>
      <c r="B121" s="522" t="s">
        <v>1197</v>
      </c>
      <c r="C121" s="531" t="s">
        <v>1197</v>
      </c>
      <c r="D121" s="524" t="s">
        <v>1021</v>
      </c>
      <c r="E121" s="526">
        <v>0</v>
      </c>
      <c r="F121" s="521">
        <v>0</v>
      </c>
      <c r="G121" s="526">
        <v>0</v>
      </c>
      <c r="H121" s="522">
        <v>0</v>
      </c>
      <c r="I121" s="522">
        <v>0</v>
      </c>
      <c r="J121" s="522">
        <v>0</v>
      </c>
      <c r="K121" s="522">
        <v>0</v>
      </c>
      <c r="L121" s="522">
        <v>0</v>
      </c>
      <c r="M121" s="522">
        <v>0</v>
      </c>
      <c r="N121" s="522">
        <v>0</v>
      </c>
      <c r="O121" s="522">
        <v>0</v>
      </c>
    </row>
    <row r="122" spans="1:15" ht="102">
      <c r="A122" s="521">
        <v>42</v>
      </c>
      <c r="B122" s="522" t="s">
        <v>1198</v>
      </c>
      <c r="C122" s="531" t="s">
        <v>1198</v>
      </c>
      <c r="D122" s="524" t="s">
        <v>1021</v>
      </c>
      <c r="E122" s="526">
        <v>0</v>
      </c>
      <c r="F122" s="521">
        <v>0</v>
      </c>
      <c r="G122" s="526">
        <v>0</v>
      </c>
      <c r="H122" s="522">
        <v>0</v>
      </c>
      <c r="I122" s="522">
        <v>0</v>
      </c>
      <c r="J122" s="522">
        <v>0</v>
      </c>
      <c r="K122" s="522">
        <v>0</v>
      </c>
      <c r="L122" s="522">
        <v>0</v>
      </c>
      <c r="M122" s="522">
        <v>0</v>
      </c>
      <c r="N122" s="522">
        <v>0</v>
      </c>
      <c r="O122" s="522">
        <v>0</v>
      </c>
    </row>
    <row r="123" spans="1:15" ht="102">
      <c r="A123" s="521">
        <v>43</v>
      </c>
      <c r="B123" s="522" t="s">
        <v>1199</v>
      </c>
      <c r="C123" s="531" t="s">
        <v>1199</v>
      </c>
      <c r="D123" s="524" t="s">
        <v>1021</v>
      </c>
      <c r="E123" s="526">
        <v>0</v>
      </c>
      <c r="F123" s="521">
        <v>0</v>
      </c>
      <c r="G123" s="526">
        <v>0</v>
      </c>
      <c r="H123" s="522">
        <v>0</v>
      </c>
      <c r="I123" s="522">
        <v>0</v>
      </c>
      <c r="J123" s="522">
        <v>0</v>
      </c>
      <c r="K123" s="522">
        <v>0</v>
      </c>
      <c r="L123" s="522">
        <v>0</v>
      </c>
      <c r="M123" s="522">
        <v>0</v>
      </c>
      <c r="N123" s="522">
        <v>0</v>
      </c>
      <c r="O123" s="522">
        <v>0</v>
      </c>
    </row>
    <row r="124" spans="1:15" ht="102">
      <c r="A124" s="521">
        <v>44</v>
      </c>
      <c r="B124" s="522" t="s">
        <v>1200</v>
      </c>
      <c r="C124" s="531" t="s">
        <v>1200</v>
      </c>
      <c r="D124" s="524" t="s">
        <v>1021</v>
      </c>
      <c r="E124" s="526">
        <v>0</v>
      </c>
      <c r="F124" s="521">
        <v>0</v>
      </c>
      <c r="G124" s="526">
        <v>0</v>
      </c>
      <c r="H124" s="522">
        <v>0</v>
      </c>
      <c r="I124" s="522">
        <v>0</v>
      </c>
      <c r="J124" s="522">
        <v>0</v>
      </c>
      <c r="K124" s="522">
        <v>0</v>
      </c>
      <c r="L124" s="522">
        <v>0</v>
      </c>
      <c r="M124" s="522">
        <v>0</v>
      </c>
      <c r="N124" s="522">
        <v>0</v>
      </c>
      <c r="O124" s="522">
        <v>0</v>
      </c>
    </row>
    <row r="125" spans="1:15" ht="102">
      <c r="A125" s="521">
        <v>45</v>
      </c>
      <c r="B125" s="522" t="s">
        <v>1201</v>
      </c>
      <c r="C125" s="531" t="s">
        <v>1201</v>
      </c>
      <c r="D125" s="524" t="s">
        <v>1021</v>
      </c>
      <c r="E125" s="526">
        <v>0</v>
      </c>
      <c r="F125" s="521">
        <v>0</v>
      </c>
      <c r="G125" s="526">
        <v>0</v>
      </c>
      <c r="H125" s="522">
        <v>0</v>
      </c>
      <c r="I125" s="522">
        <v>0</v>
      </c>
      <c r="J125" s="522">
        <v>0</v>
      </c>
      <c r="K125" s="522">
        <v>0</v>
      </c>
      <c r="L125" s="522">
        <v>0</v>
      </c>
      <c r="M125" s="522">
        <v>0</v>
      </c>
      <c r="N125" s="522">
        <v>0</v>
      </c>
      <c r="O125" s="522">
        <v>0</v>
      </c>
    </row>
    <row r="126" spans="1:15" ht="102">
      <c r="A126" s="521">
        <v>46</v>
      </c>
      <c r="B126" s="522" t="s">
        <v>1202</v>
      </c>
      <c r="C126" s="531" t="s">
        <v>1202</v>
      </c>
      <c r="D126" s="524" t="s">
        <v>1021</v>
      </c>
      <c r="E126" s="526">
        <v>0</v>
      </c>
      <c r="F126" s="521">
        <v>0</v>
      </c>
      <c r="G126" s="526">
        <v>0</v>
      </c>
      <c r="H126" s="522">
        <v>0</v>
      </c>
      <c r="I126" s="522">
        <v>0</v>
      </c>
      <c r="J126" s="522">
        <v>0</v>
      </c>
      <c r="K126" s="522">
        <v>0</v>
      </c>
      <c r="L126" s="522">
        <v>0</v>
      </c>
      <c r="M126" s="522">
        <v>0</v>
      </c>
      <c r="N126" s="522">
        <v>0</v>
      </c>
      <c r="O126" s="522">
        <v>0</v>
      </c>
    </row>
    <row r="127" spans="1:15" ht="102">
      <c r="A127" s="521">
        <v>47</v>
      </c>
      <c r="B127" s="522" t="s">
        <v>1203</v>
      </c>
      <c r="C127" s="531" t="s">
        <v>1203</v>
      </c>
      <c r="D127" s="524" t="s">
        <v>1021</v>
      </c>
      <c r="E127" s="526">
        <v>0</v>
      </c>
      <c r="F127" s="521">
        <v>0</v>
      </c>
      <c r="G127" s="526">
        <v>0</v>
      </c>
      <c r="H127" s="522">
        <v>0</v>
      </c>
      <c r="I127" s="522">
        <v>0</v>
      </c>
      <c r="J127" s="522">
        <v>0</v>
      </c>
      <c r="K127" s="522">
        <v>0</v>
      </c>
      <c r="L127" s="522">
        <v>0</v>
      </c>
      <c r="M127" s="522">
        <v>0</v>
      </c>
      <c r="N127" s="522">
        <v>0</v>
      </c>
      <c r="O127" s="522">
        <v>0</v>
      </c>
    </row>
    <row r="128" spans="1:15" ht="102">
      <c r="A128" s="521">
        <v>48</v>
      </c>
      <c r="B128" s="522" t="s">
        <v>1204</v>
      </c>
      <c r="C128" s="531" t="s">
        <v>1204</v>
      </c>
      <c r="D128" s="524" t="s">
        <v>1021</v>
      </c>
      <c r="E128" s="526">
        <v>0</v>
      </c>
      <c r="F128" s="521">
        <v>0</v>
      </c>
      <c r="G128" s="526">
        <v>0</v>
      </c>
      <c r="H128" s="522">
        <v>0</v>
      </c>
      <c r="I128" s="522">
        <v>0</v>
      </c>
      <c r="J128" s="522">
        <v>0</v>
      </c>
      <c r="K128" s="522">
        <v>0</v>
      </c>
      <c r="L128" s="522">
        <v>0</v>
      </c>
      <c r="M128" s="522">
        <v>0</v>
      </c>
      <c r="N128" s="522">
        <v>0</v>
      </c>
      <c r="O128" s="522">
        <v>0</v>
      </c>
    </row>
    <row r="129" spans="1:15" ht="102">
      <c r="A129" s="521">
        <v>49</v>
      </c>
      <c r="B129" s="522" t="s">
        <v>1205</v>
      </c>
      <c r="C129" s="531" t="s">
        <v>1205</v>
      </c>
      <c r="D129" s="524" t="s">
        <v>1021</v>
      </c>
      <c r="E129" s="526">
        <v>0</v>
      </c>
      <c r="F129" s="521">
        <v>0</v>
      </c>
      <c r="G129" s="526">
        <v>0</v>
      </c>
      <c r="H129" s="522">
        <v>0</v>
      </c>
      <c r="I129" s="522">
        <v>0</v>
      </c>
      <c r="J129" s="522">
        <v>0</v>
      </c>
      <c r="K129" s="522">
        <v>0</v>
      </c>
      <c r="L129" s="522">
        <v>0</v>
      </c>
      <c r="M129" s="522">
        <v>0</v>
      </c>
      <c r="N129" s="522">
        <v>0</v>
      </c>
      <c r="O129" s="522">
        <v>0</v>
      </c>
    </row>
    <row r="130" spans="1:15" ht="102">
      <c r="A130" s="521">
        <v>50</v>
      </c>
      <c r="B130" s="522" t="s">
        <v>1206</v>
      </c>
      <c r="C130" s="531" t="s">
        <v>1206</v>
      </c>
      <c r="D130" s="524" t="s">
        <v>1021</v>
      </c>
      <c r="E130" s="526">
        <v>0</v>
      </c>
      <c r="F130" s="521">
        <v>0</v>
      </c>
      <c r="G130" s="526">
        <v>0</v>
      </c>
      <c r="H130" s="522">
        <v>0</v>
      </c>
      <c r="I130" s="522">
        <v>0</v>
      </c>
      <c r="J130" s="522">
        <v>0</v>
      </c>
      <c r="K130" s="522">
        <v>0</v>
      </c>
      <c r="L130" s="522">
        <v>0</v>
      </c>
      <c r="M130" s="522">
        <v>0</v>
      </c>
      <c r="N130" s="522">
        <v>0</v>
      </c>
      <c r="O130" s="522">
        <v>0</v>
      </c>
    </row>
    <row r="131" spans="1:15" ht="102">
      <c r="A131" s="521">
        <v>51</v>
      </c>
      <c r="B131" s="522" t="s">
        <v>1207</v>
      </c>
      <c r="C131" s="531" t="s">
        <v>1207</v>
      </c>
      <c r="D131" s="524" t="s">
        <v>1021</v>
      </c>
      <c r="E131" s="526">
        <v>0</v>
      </c>
      <c r="F131" s="521">
        <v>0</v>
      </c>
      <c r="G131" s="526">
        <v>0</v>
      </c>
      <c r="H131" s="522">
        <v>0</v>
      </c>
      <c r="I131" s="522">
        <v>0</v>
      </c>
      <c r="J131" s="522">
        <v>0</v>
      </c>
      <c r="K131" s="522">
        <v>0</v>
      </c>
      <c r="L131" s="522">
        <v>0</v>
      </c>
      <c r="M131" s="522">
        <v>0</v>
      </c>
      <c r="N131" s="522">
        <v>0</v>
      </c>
      <c r="O131" s="522">
        <v>0</v>
      </c>
    </row>
    <row r="132" spans="1:15" ht="102">
      <c r="A132" s="521">
        <v>52</v>
      </c>
      <c r="B132" s="522" t="s">
        <v>1208</v>
      </c>
      <c r="C132" s="531" t="s">
        <v>1208</v>
      </c>
      <c r="D132" s="524" t="s">
        <v>1021</v>
      </c>
      <c r="E132" s="526">
        <v>0</v>
      </c>
      <c r="F132" s="521">
        <v>0</v>
      </c>
      <c r="G132" s="526">
        <v>0</v>
      </c>
      <c r="H132" s="522">
        <v>0</v>
      </c>
      <c r="I132" s="522">
        <v>0</v>
      </c>
      <c r="J132" s="522">
        <v>0</v>
      </c>
      <c r="K132" s="522">
        <v>0</v>
      </c>
      <c r="L132" s="522">
        <v>0</v>
      </c>
      <c r="M132" s="522">
        <v>0</v>
      </c>
      <c r="N132" s="522">
        <v>0</v>
      </c>
      <c r="O132" s="522">
        <v>0</v>
      </c>
    </row>
    <row r="133" spans="1:15" ht="102">
      <c r="A133" s="521">
        <v>53</v>
      </c>
      <c r="B133" s="522" t="s">
        <v>1209</v>
      </c>
      <c r="C133" s="531" t="s">
        <v>1209</v>
      </c>
      <c r="D133" s="524" t="s">
        <v>1021</v>
      </c>
      <c r="E133" s="526">
        <v>0</v>
      </c>
      <c r="F133" s="521">
        <v>0</v>
      </c>
      <c r="G133" s="526">
        <v>0</v>
      </c>
      <c r="H133" s="522">
        <v>0</v>
      </c>
      <c r="I133" s="522">
        <v>0</v>
      </c>
      <c r="J133" s="522">
        <v>0</v>
      </c>
      <c r="K133" s="522">
        <v>0</v>
      </c>
      <c r="L133" s="522">
        <v>0</v>
      </c>
      <c r="M133" s="522">
        <v>0</v>
      </c>
      <c r="N133" s="522">
        <v>0</v>
      </c>
      <c r="O133" s="522">
        <v>0</v>
      </c>
    </row>
    <row r="134" spans="1:15" ht="102">
      <c r="A134" s="521">
        <v>54</v>
      </c>
      <c r="B134" s="522" t="s">
        <v>1210</v>
      </c>
      <c r="C134" s="531" t="s">
        <v>1210</v>
      </c>
      <c r="D134" s="524" t="s">
        <v>1021</v>
      </c>
      <c r="E134" s="526">
        <v>0</v>
      </c>
      <c r="F134" s="521">
        <v>0</v>
      </c>
      <c r="G134" s="526">
        <v>0</v>
      </c>
      <c r="H134" s="522">
        <v>0</v>
      </c>
      <c r="I134" s="522">
        <v>0</v>
      </c>
      <c r="J134" s="522">
        <v>0</v>
      </c>
      <c r="K134" s="522">
        <v>0</v>
      </c>
      <c r="L134" s="522">
        <v>0</v>
      </c>
      <c r="M134" s="522">
        <v>0</v>
      </c>
      <c r="N134" s="522">
        <v>0</v>
      </c>
      <c r="O134" s="522">
        <v>0</v>
      </c>
    </row>
    <row r="135" spans="1:15" ht="102">
      <c r="A135" s="521">
        <v>55</v>
      </c>
      <c r="B135" s="522" t="s">
        <v>1211</v>
      </c>
      <c r="C135" s="531" t="s">
        <v>1211</v>
      </c>
      <c r="D135" s="524" t="s">
        <v>1021</v>
      </c>
      <c r="E135" s="526">
        <v>0</v>
      </c>
      <c r="F135" s="521">
        <v>0</v>
      </c>
      <c r="G135" s="526">
        <v>0</v>
      </c>
      <c r="H135" s="522">
        <v>0</v>
      </c>
      <c r="I135" s="522">
        <v>0</v>
      </c>
      <c r="J135" s="522">
        <v>0</v>
      </c>
      <c r="K135" s="522">
        <v>0</v>
      </c>
      <c r="L135" s="522">
        <v>0</v>
      </c>
      <c r="M135" s="522">
        <v>0</v>
      </c>
      <c r="N135" s="522">
        <v>0</v>
      </c>
      <c r="O135" s="522">
        <v>0</v>
      </c>
    </row>
    <row r="136" spans="1:15" ht="102">
      <c r="A136" s="521">
        <v>56</v>
      </c>
      <c r="B136" s="522" t="s">
        <v>1212</v>
      </c>
      <c r="C136" s="531" t="s">
        <v>1212</v>
      </c>
      <c r="D136" s="524" t="s">
        <v>1021</v>
      </c>
      <c r="E136" s="526">
        <v>0</v>
      </c>
      <c r="F136" s="521">
        <v>0</v>
      </c>
      <c r="G136" s="526">
        <v>0</v>
      </c>
      <c r="H136" s="522">
        <v>0</v>
      </c>
      <c r="I136" s="522">
        <v>0</v>
      </c>
      <c r="J136" s="522">
        <v>0</v>
      </c>
      <c r="K136" s="522">
        <v>0</v>
      </c>
      <c r="L136" s="522">
        <v>0</v>
      </c>
      <c r="M136" s="522">
        <v>0</v>
      </c>
      <c r="N136" s="522">
        <v>0</v>
      </c>
      <c r="O136" s="522">
        <v>0</v>
      </c>
    </row>
    <row r="137" spans="1:15" ht="102">
      <c r="A137" s="521">
        <v>57</v>
      </c>
      <c r="B137" s="522" t="s">
        <v>1213</v>
      </c>
      <c r="C137" s="531" t="s">
        <v>1213</v>
      </c>
      <c r="D137" s="524" t="s">
        <v>1021</v>
      </c>
      <c r="E137" s="526">
        <v>0</v>
      </c>
      <c r="F137" s="521">
        <v>0</v>
      </c>
      <c r="G137" s="526">
        <v>0</v>
      </c>
      <c r="H137" s="522">
        <v>0</v>
      </c>
      <c r="I137" s="522">
        <v>0</v>
      </c>
      <c r="J137" s="522">
        <v>0</v>
      </c>
      <c r="K137" s="522">
        <v>0</v>
      </c>
      <c r="L137" s="522">
        <v>0</v>
      </c>
      <c r="M137" s="522">
        <v>0</v>
      </c>
      <c r="N137" s="522">
        <v>0</v>
      </c>
      <c r="O137" s="522">
        <v>0</v>
      </c>
    </row>
    <row r="138" spans="1:15" ht="102">
      <c r="A138" s="521">
        <v>58</v>
      </c>
      <c r="B138" s="522" t="s">
        <v>1214</v>
      </c>
      <c r="C138" s="531" t="s">
        <v>1214</v>
      </c>
      <c r="D138" s="524" t="s">
        <v>1021</v>
      </c>
      <c r="E138" s="526">
        <v>0</v>
      </c>
      <c r="F138" s="521">
        <v>0</v>
      </c>
      <c r="G138" s="526">
        <v>0</v>
      </c>
      <c r="H138" s="522">
        <v>0</v>
      </c>
      <c r="I138" s="522">
        <v>0</v>
      </c>
      <c r="J138" s="522">
        <v>0</v>
      </c>
      <c r="K138" s="522">
        <v>0</v>
      </c>
      <c r="L138" s="522">
        <v>0</v>
      </c>
      <c r="M138" s="522">
        <v>0</v>
      </c>
      <c r="N138" s="522">
        <v>0</v>
      </c>
      <c r="O138" s="522">
        <v>0</v>
      </c>
    </row>
    <row r="139" spans="1:15" ht="102">
      <c r="A139" s="521">
        <v>59</v>
      </c>
      <c r="B139" s="522" t="s">
        <v>1215</v>
      </c>
      <c r="C139" s="531" t="s">
        <v>1215</v>
      </c>
      <c r="D139" s="524" t="s">
        <v>1021</v>
      </c>
      <c r="E139" s="526">
        <v>0</v>
      </c>
      <c r="F139" s="521">
        <v>0</v>
      </c>
      <c r="G139" s="526">
        <v>0</v>
      </c>
      <c r="H139" s="522">
        <v>0</v>
      </c>
      <c r="I139" s="522">
        <v>0</v>
      </c>
      <c r="J139" s="522">
        <v>0</v>
      </c>
      <c r="K139" s="522">
        <v>0</v>
      </c>
      <c r="L139" s="522">
        <v>0</v>
      </c>
      <c r="M139" s="522">
        <v>0</v>
      </c>
      <c r="N139" s="522">
        <v>0</v>
      </c>
      <c r="O139" s="522">
        <v>0</v>
      </c>
    </row>
    <row r="140" spans="1:15" ht="102">
      <c r="A140" s="521">
        <v>60</v>
      </c>
      <c r="B140" s="522" t="s">
        <v>1216</v>
      </c>
      <c r="C140" s="531" t="s">
        <v>1216</v>
      </c>
      <c r="D140" s="524" t="s">
        <v>1021</v>
      </c>
      <c r="E140" s="526">
        <v>0</v>
      </c>
      <c r="F140" s="521">
        <v>0</v>
      </c>
      <c r="G140" s="526">
        <v>0</v>
      </c>
      <c r="H140" s="522">
        <v>0</v>
      </c>
      <c r="I140" s="522">
        <v>0</v>
      </c>
      <c r="J140" s="522">
        <v>0</v>
      </c>
      <c r="K140" s="522">
        <v>0</v>
      </c>
      <c r="L140" s="522">
        <v>0</v>
      </c>
      <c r="M140" s="522">
        <v>0</v>
      </c>
      <c r="N140" s="522">
        <v>0</v>
      </c>
      <c r="O140" s="522">
        <v>0</v>
      </c>
    </row>
    <row r="141" spans="1:15" ht="102">
      <c r="A141" s="521">
        <v>61</v>
      </c>
      <c r="B141" s="522" t="s">
        <v>1217</v>
      </c>
      <c r="C141" s="531" t="s">
        <v>1217</v>
      </c>
      <c r="D141" s="524" t="s">
        <v>1021</v>
      </c>
      <c r="E141" s="526">
        <f>1626514.74+352000</f>
        <v>1978514.74</v>
      </c>
      <c r="F141" s="521">
        <v>0</v>
      </c>
      <c r="G141" s="526">
        <v>0</v>
      </c>
      <c r="H141" s="522">
        <v>0</v>
      </c>
      <c r="I141" s="522">
        <v>0</v>
      </c>
      <c r="J141" s="522">
        <v>0</v>
      </c>
      <c r="K141" s="522">
        <v>0</v>
      </c>
      <c r="L141" s="522">
        <v>6</v>
      </c>
      <c r="M141" s="522">
        <v>6</v>
      </c>
      <c r="N141" s="522">
        <v>6</v>
      </c>
      <c r="O141" s="522">
        <v>6</v>
      </c>
    </row>
    <row r="142" spans="1:15" ht="102">
      <c r="A142" s="521">
        <v>62</v>
      </c>
      <c r="B142" s="522" t="s">
        <v>1218</v>
      </c>
      <c r="C142" s="531" t="s">
        <v>1218</v>
      </c>
      <c r="D142" s="524" t="s">
        <v>1021</v>
      </c>
      <c r="E142" s="526">
        <v>5000000</v>
      </c>
      <c r="F142" s="521">
        <v>0</v>
      </c>
      <c r="G142" s="526">
        <v>0</v>
      </c>
      <c r="H142" s="522">
        <v>0</v>
      </c>
      <c r="I142" s="522">
        <v>0</v>
      </c>
      <c r="J142" s="522">
        <v>0</v>
      </c>
      <c r="K142" s="522">
        <v>0</v>
      </c>
      <c r="L142" s="522">
        <v>80</v>
      </c>
      <c r="M142" s="522">
        <v>80</v>
      </c>
      <c r="N142" s="522">
        <v>80</v>
      </c>
      <c r="O142" s="522">
        <v>80</v>
      </c>
    </row>
    <row r="143" spans="1:15" ht="102">
      <c r="A143" s="521">
        <v>63</v>
      </c>
      <c r="B143" s="522" t="s">
        <v>1219</v>
      </c>
      <c r="C143" s="531" t="s">
        <v>1219</v>
      </c>
      <c r="D143" s="524" t="s">
        <v>1021</v>
      </c>
      <c r="E143" s="526">
        <v>600000</v>
      </c>
      <c r="F143" s="521">
        <v>0</v>
      </c>
      <c r="G143" s="526">
        <v>0</v>
      </c>
      <c r="H143" s="522">
        <v>0</v>
      </c>
      <c r="I143" s="522">
        <v>0</v>
      </c>
      <c r="J143" s="522">
        <v>0</v>
      </c>
      <c r="K143" s="522">
        <v>0</v>
      </c>
      <c r="L143" s="522">
        <v>0</v>
      </c>
      <c r="M143" s="522">
        <v>0</v>
      </c>
      <c r="N143" s="522">
        <v>0</v>
      </c>
      <c r="O143" s="522">
        <v>0</v>
      </c>
    </row>
    <row r="144" spans="1:15" ht="102">
      <c r="A144" s="521">
        <v>64</v>
      </c>
      <c r="B144" s="522" t="s">
        <v>1220</v>
      </c>
      <c r="C144" s="531" t="s">
        <v>1220</v>
      </c>
      <c r="D144" s="524" t="s">
        <v>1021</v>
      </c>
      <c r="E144" s="526">
        <v>0</v>
      </c>
      <c r="F144" s="521">
        <v>0</v>
      </c>
      <c r="G144" s="526">
        <v>0</v>
      </c>
      <c r="H144" s="522">
        <v>0</v>
      </c>
      <c r="I144" s="522">
        <v>0</v>
      </c>
      <c r="J144" s="522">
        <v>0</v>
      </c>
      <c r="K144" s="522">
        <v>0</v>
      </c>
      <c r="L144" s="522">
        <v>0</v>
      </c>
      <c r="M144" s="522">
        <v>0</v>
      </c>
      <c r="N144" s="522">
        <v>0</v>
      </c>
      <c r="O144" s="522">
        <v>0</v>
      </c>
    </row>
    <row r="145" spans="1:15" ht="102">
      <c r="A145" s="521">
        <v>65</v>
      </c>
      <c r="B145" s="522" t="s">
        <v>1221</v>
      </c>
      <c r="C145" s="531" t="s">
        <v>1221</v>
      </c>
      <c r="D145" s="524" t="s">
        <v>1021</v>
      </c>
      <c r="E145" s="526">
        <v>0</v>
      </c>
      <c r="F145" s="521">
        <v>0</v>
      </c>
      <c r="G145" s="526">
        <v>0</v>
      </c>
      <c r="H145" s="522">
        <v>0</v>
      </c>
      <c r="I145" s="522">
        <v>0</v>
      </c>
      <c r="J145" s="522">
        <v>0</v>
      </c>
      <c r="K145" s="522">
        <v>0</v>
      </c>
      <c r="L145" s="522">
        <v>0</v>
      </c>
      <c r="M145" s="522">
        <v>0</v>
      </c>
      <c r="N145" s="522">
        <v>0</v>
      </c>
      <c r="O145" s="522">
        <v>0</v>
      </c>
    </row>
    <row r="146" spans="1:15" ht="102">
      <c r="A146" s="521">
        <v>66</v>
      </c>
      <c r="B146" s="522" t="s">
        <v>1222</v>
      </c>
      <c r="C146" s="531" t="s">
        <v>1222</v>
      </c>
      <c r="D146" s="524" t="s">
        <v>1021</v>
      </c>
      <c r="E146" s="526">
        <v>0</v>
      </c>
      <c r="F146" s="521">
        <v>0</v>
      </c>
      <c r="G146" s="526">
        <v>0</v>
      </c>
      <c r="H146" s="522">
        <v>0</v>
      </c>
      <c r="I146" s="522">
        <v>0</v>
      </c>
      <c r="J146" s="522">
        <v>0</v>
      </c>
      <c r="K146" s="522">
        <v>0</v>
      </c>
      <c r="L146" s="522">
        <v>0</v>
      </c>
      <c r="M146" s="522">
        <v>0</v>
      </c>
      <c r="N146" s="522">
        <v>0</v>
      </c>
      <c r="O146" s="522">
        <v>0</v>
      </c>
    </row>
    <row r="147" spans="1:15" ht="102">
      <c r="A147" s="521">
        <v>67</v>
      </c>
      <c r="B147" s="522" t="s">
        <v>1223</v>
      </c>
      <c r="C147" s="531" t="s">
        <v>1223</v>
      </c>
      <c r="D147" s="524" t="s">
        <v>1021</v>
      </c>
      <c r="E147" s="526">
        <v>0</v>
      </c>
      <c r="F147" s="521">
        <v>0</v>
      </c>
      <c r="G147" s="526">
        <v>0</v>
      </c>
      <c r="H147" s="522">
        <v>0</v>
      </c>
      <c r="I147" s="522">
        <v>0</v>
      </c>
      <c r="J147" s="522">
        <v>0</v>
      </c>
      <c r="K147" s="522">
        <v>0</v>
      </c>
      <c r="L147" s="522">
        <v>0</v>
      </c>
      <c r="M147" s="522">
        <v>0</v>
      </c>
      <c r="N147" s="522">
        <v>0</v>
      </c>
      <c r="O147" s="522">
        <v>0</v>
      </c>
    </row>
    <row r="148" spans="1:15" ht="102">
      <c r="A148" s="521">
        <v>75</v>
      </c>
      <c r="B148" s="522" t="s">
        <v>1224</v>
      </c>
      <c r="C148" s="531" t="s">
        <v>1224</v>
      </c>
      <c r="D148" s="524" t="s">
        <v>1021</v>
      </c>
      <c r="E148" s="526">
        <f>3500000-300000-140000</f>
        <v>3060000</v>
      </c>
      <c r="F148" s="521">
        <v>0</v>
      </c>
      <c r="G148" s="526">
        <v>0</v>
      </c>
      <c r="H148" s="522">
        <v>0</v>
      </c>
      <c r="I148" s="522">
        <v>0</v>
      </c>
      <c r="J148" s="522">
        <v>0</v>
      </c>
      <c r="K148" s="522">
        <v>0</v>
      </c>
      <c r="L148" s="522">
        <v>70</v>
      </c>
      <c r="M148" s="522">
        <v>70</v>
      </c>
      <c r="N148" s="522">
        <v>70</v>
      </c>
      <c r="O148" s="522">
        <v>70</v>
      </c>
    </row>
    <row r="149" spans="1:15" ht="102">
      <c r="A149" s="521">
        <v>76</v>
      </c>
      <c r="B149" s="522" t="s">
        <v>1225</v>
      </c>
      <c r="C149" s="531" t="s">
        <v>1225</v>
      </c>
      <c r="D149" s="524" t="s">
        <v>1021</v>
      </c>
      <c r="E149" s="526">
        <v>300000</v>
      </c>
      <c r="F149" s="521">
        <v>0</v>
      </c>
      <c r="G149" s="526">
        <v>0</v>
      </c>
      <c r="H149" s="522">
        <v>0</v>
      </c>
      <c r="I149" s="522">
        <v>0</v>
      </c>
      <c r="J149" s="522">
        <v>0</v>
      </c>
      <c r="K149" s="522">
        <v>0</v>
      </c>
      <c r="L149" s="522">
        <v>15</v>
      </c>
      <c r="M149" s="522">
        <v>15</v>
      </c>
      <c r="N149" s="522">
        <v>15</v>
      </c>
      <c r="O149" s="522">
        <v>15</v>
      </c>
    </row>
    <row r="150" spans="1:15" ht="39.75" customHeight="1">
      <c r="C150" s="546" t="s">
        <v>1226</v>
      </c>
      <c r="D150" s="524" t="s">
        <v>1021</v>
      </c>
      <c r="E150" s="545">
        <v>196829.3</v>
      </c>
      <c r="F150" s="521">
        <v>0</v>
      </c>
      <c r="G150" s="526">
        <v>0</v>
      </c>
      <c r="H150" s="522">
        <v>0</v>
      </c>
      <c r="I150" s="522">
        <v>0</v>
      </c>
      <c r="J150" s="522">
        <v>0</v>
      </c>
      <c r="K150" s="522">
        <v>0</v>
      </c>
      <c r="L150" s="522">
        <v>10</v>
      </c>
      <c r="M150" s="522">
        <v>10</v>
      </c>
      <c r="N150" s="522">
        <v>10</v>
      </c>
      <c r="O150" s="522">
        <v>10</v>
      </c>
    </row>
    <row r="151" spans="1:15" ht="102">
      <c r="C151" s="546" t="s">
        <v>1227</v>
      </c>
      <c r="D151" s="524" t="s">
        <v>1021</v>
      </c>
      <c r="E151" s="545">
        <v>499999.99</v>
      </c>
      <c r="F151" s="521">
        <v>0</v>
      </c>
      <c r="G151" s="526">
        <v>0</v>
      </c>
      <c r="H151" s="522">
        <v>0</v>
      </c>
      <c r="I151" s="522">
        <v>0</v>
      </c>
      <c r="J151" s="522">
        <v>0</v>
      </c>
      <c r="K151" s="522">
        <v>0</v>
      </c>
      <c r="L151" s="522">
        <v>10</v>
      </c>
      <c r="M151" s="522">
        <v>10</v>
      </c>
      <c r="N151" s="522">
        <v>10</v>
      </c>
      <c r="O151" s="522">
        <v>10</v>
      </c>
    </row>
    <row r="152" spans="1:15" ht="102">
      <c r="C152" s="546" t="s">
        <v>1228</v>
      </c>
      <c r="D152" s="524" t="s">
        <v>1021</v>
      </c>
      <c r="E152" s="545">
        <v>494649.75</v>
      </c>
      <c r="F152" s="521">
        <v>0</v>
      </c>
      <c r="G152" s="526">
        <v>0</v>
      </c>
      <c r="H152" s="522">
        <v>0</v>
      </c>
      <c r="I152" s="522">
        <v>0</v>
      </c>
      <c r="J152" s="522">
        <v>0</v>
      </c>
      <c r="K152" s="522">
        <v>0</v>
      </c>
      <c r="L152" s="522">
        <v>10</v>
      </c>
      <c r="M152" s="522">
        <v>10</v>
      </c>
      <c r="N152" s="522">
        <v>10</v>
      </c>
      <c r="O152" s="522">
        <v>10</v>
      </c>
    </row>
    <row r="153" spans="1:15" ht="102">
      <c r="C153" s="546" t="s">
        <v>1229</v>
      </c>
      <c r="D153" s="524" t="s">
        <v>1021</v>
      </c>
      <c r="E153" s="545">
        <v>698737.15</v>
      </c>
      <c r="F153" s="521">
        <v>0</v>
      </c>
      <c r="G153" s="526">
        <v>0</v>
      </c>
      <c r="H153" s="522">
        <v>0</v>
      </c>
      <c r="I153" s="522">
        <v>0</v>
      </c>
      <c r="J153" s="522">
        <v>0</v>
      </c>
      <c r="K153" s="522">
        <v>0</v>
      </c>
      <c r="L153" s="522">
        <v>100</v>
      </c>
      <c r="M153" s="522">
        <v>100</v>
      </c>
      <c r="N153" s="522">
        <v>100</v>
      </c>
      <c r="O153" s="522">
        <v>100</v>
      </c>
    </row>
    <row r="154" spans="1:15" ht="102">
      <c r="C154" s="546" t="s">
        <v>1230</v>
      </c>
      <c r="D154" s="524" t="s">
        <v>1021</v>
      </c>
      <c r="E154" s="545">
        <v>2495632.54</v>
      </c>
      <c r="F154" s="521">
        <v>0</v>
      </c>
      <c r="G154" s="526">
        <v>0</v>
      </c>
      <c r="H154" s="522">
        <v>0</v>
      </c>
      <c r="I154" s="522">
        <v>0</v>
      </c>
      <c r="J154" s="522">
        <v>0</v>
      </c>
      <c r="K154" s="522">
        <v>0</v>
      </c>
      <c r="L154" s="522">
        <v>44</v>
      </c>
      <c r="M154" s="522">
        <v>44</v>
      </c>
      <c r="N154" s="522">
        <v>44</v>
      </c>
      <c r="O154" s="522">
        <v>44</v>
      </c>
    </row>
    <row r="155" spans="1:15" s="530" customFormat="1" ht="102">
      <c r="C155" s="546" t="s">
        <v>1231</v>
      </c>
      <c r="D155" s="534" t="s">
        <v>1021</v>
      </c>
      <c r="E155" s="547">
        <v>999939.35</v>
      </c>
      <c r="F155" s="530">
        <v>0</v>
      </c>
      <c r="G155" s="529">
        <v>0</v>
      </c>
      <c r="H155" s="532">
        <v>0</v>
      </c>
      <c r="I155" s="532">
        <v>0</v>
      </c>
      <c r="J155" s="532">
        <v>0</v>
      </c>
      <c r="K155" s="532">
        <v>0</v>
      </c>
      <c r="L155" s="532">
        <v>10</v>
      </c>
      <c r="M155" s="532">
        <v>10</v>
      </c>
      <c r="N155" s="532">
        <v>10</v>
      </c>
      <c r="O155" s="532">
        <v>10</v>
      </c>
    </row>
    <row r="156" spans="1:15" ht="102">
      <c r="C156" s="546" t="s">
        <v>1232</v>
      </c>
      <c r="D156" s="524" t="s">
        <v>1021</v>
      </c>
      <c r="E156" s="545">
        <v>17997566.07</v>
      </c>
      <c r="F156" s="521">
        <v>0</v>
      </c>
      <c r="G156" s="526">
        <v>0</v>
      </c>
      <c r="H156" s="522">
        <v>0</v>
      </c>
      <c r="I156" s="522">
        <v>0</v>
      </c>
      <c r="J156" s="522">
        <v>0</v>
      </c>
      <c r="K156" s="522">
        <v>0</v>
      </c>
      <c r="L156" s="522">
        <v>12</v>
      </c>
      <c r="M156" s="522">
        <v>12</v>
      </c>
      <c r="N156" s="522">
        <v>12</v>
      </c>
      <c r="O156" s="522">
        <v>12</v>
      </c>
    </row>
    <row r="157" spans="1:15" ht="102">
      <c r="C157" s="548" t="s">
        <v>1233</v>
      </c>
      <c r="D157" s="524" t="s">
        <v>1021</v>
      </c>
      <c r="E157" s="545">
        <v>5991108.3300000001</v>
      </c>
      <c r="F157" s="521">
        <v>0</v>
      </c>
      <c r="G157" s="526">
        <v>0</v>
      </c>
      <c r="H157" s="522">
        <v>0</v>
      </c>
      <c r="I157" s="522">
        <v>0</v>
      </c>
      <c r="J157" s="522">
        <v>0</v>
      </c>
      <c r="K157" s="522">
        <v>0</v>
      </c>
      <c r="L157" s="522">
        <v>10</v>
      </c>
      <c r="M157" s="522">
        <v>10</v>
      </c>
      <c r="N157" s="522">
        <v>10</v>
      </c>
      <c r="O157" s="522">
        <v>10</v>
      </c>
    </row>
    <row r="158" spans="1:15" ht="102">
      <c r="C158" s="549" t="s">
        <v>1234</v>
      </c>
      <c r="D158" s="524" t="s">
        <v>1021</v>
      </c>
      <c r="E158" s="545">
        <v>5986457.2999999998</v>
      </c>
      <c r="F158" s="521">
        <v>0</v>
      </c>
      <c r="G158" s="526">
        <v>0</v>
      </c>
      <c r="H158" s="522">
        <v>0</v>
      </c>
      <c r="I158" s="522">
        <v>0</v>
      </c>
      <c r="J158" s="522">
        <v>0</v>
      </c>
      <c r="K158" s="522">
        <v>0</v>
      </c>
      <c r="L158" s="522">
        <v>30</v>
      </c>
      <c r="M158" s="522">
        <v>30</v>
      </c>
      <c r="N158" s="522">
        <v>30</v>
      </c>
      <c r="O158" s="522">
        <v>30</v>
      </c>
    </row>
    <row r="159" spans="1:15" ht="102">
      <c r="C159" s="548" t="s">
        <v>1235</v>
      </c>
      <c r="D159" s="524" t="s">
        <v>1021</v>
      </c>
      <c r="E159" s="545">
        <v>5990959.4800000004</v>
      </c>
      <c r="F159" s="521">
        <v>0</v>
      </c>
      <c r="G159" s="526">
        <v>0</v>
      </c>
      <c r="H159" s="522">
        <v>0</v>
      </c>
      <c r="I159" s="522">
        <v>0</v>
      </c>
      <c r="J159" s="522">
        <v>0</v>
      </c>
      <c r="K159" s="522">
        <v>0</v>
      </c>
      <c r="L159" s="522">
        <v>41</v>
      </c>
      <c r="M159" s="522">
        <v>41</v>
      </c>
      <c r="N159" s="522">
        <v>41</v>
      </c>
      <c r="O159" s="522">
        <v>41</v>
      </c>
    </row>
    <row r="160" spans="1:15" ht="102">
      <c r="C160" s="548" t="s">
        <v>1236</v>
      </c>
      <c r="D160" s="524" t="s">
        <v>1021</v>
      </c>
      <c r="E160" s="545">
        <v>4978755.5</v>
      </c>
      <c r="F160" s="521">
        <v>0</v>
      </c>
      <c r="G160" s="526">
        <v>0</v>
      </c>
      <c r="H160" s="522">
        <v>0</v>
      </c>
      <c r="I160" s="522">
        <v>0</v>
      </c>
      <c r="J160" s="522">
        <v>0</v>
      </c>
      <c r="K160" s="522">
        <v>0</v>
      </c>
      <c r="L160" s="522">
        <v>20</v>
      </c>
      <c r="M160" s="522">
        <v>20</v>
      </c>
      <c r="N160" s="522">
        <v>20</v>
      </c>
      <c r="O160" s="522">
        <v>20</v>
      </c>
    </row>
    <row r="161" spans="3:15" s="535" customFormat="1" ht="102">
      <c r="C161" s="550" t="s">
        <v>1237</v>
      </c>
      <c r="D161" s="538" t="s">
        <v>1021</v>
      </c>
      <c r="E161" s="551">
        <v>4996491.7699999996</v>
      </c>
      <c r="F161" s="535">
        <v>0</v>
      </c>
      <c r="G161" s="539">
        <v>0</v>
      </c>
      <c r="H161" s="536">
        <v>0</v>
      </c>
      <c r="I161" s="536">
        <v>0</v>
      </c>
      <c r="J161" s="536">
        <v>0</v>
      </c>
      <c r="K161" s="536">
        <v>0</v>
      </c>
      <c r="L161" s="536">
        <v>11</v>
      </c>
      <c r="M161" s="536">
        <v>11</v>
      </c>
      <c r="N161" s="536">
        <v>11</v>
      </c>
      <c r="O161" s="536">
        <v>11</v>
      </c>
    </row>
    <row r="162" spans="3:15" ht="102">
      <c r="C162" s="548" t="s">
        <v>1238</v>
      </c>
      <c r="D162" s="524" t="s">
        <v>1021</v>
      </c>
      <c r="E162" s="545">
        <v>4047723.89</v>
      </c>
      <c r="F162" s="521">
        <v>0</v>
      </c>
      <c r="G162" s="526">
        <v>0</v>
      </c>
      <c r="H162" s="522">
        <v>0</v>
      </c>
      <c r="I162" s="522">
        <v>0</v>
      </c>
      <c r="J162" s="522">
        <v>0</v>
      </c>
      <c r="K162" s="522">
        <v>0</v>
      </c>
      <c r="L162" s="522">
        <v>10</v>
      </c>
      <c r="M162" s="522">
        <v>10</v>
      </c>
      <c r="N162" s="522">
        <v>10</v>
      </c>
      <c r="O162" s="522">
        <v>10</v>
      </c>
    </row>
    <row r="163" spans="3:15" ht="102">
      <c r="C163" s="549" t="s">
        <v>1239</v>
      </c>
      <c r="D163" s="524" t="s">
        <v>1021</v>
      </c>
      <c r="E163" s="545">
        <v>2907547.96</v>
      </c>
      <c r="F163" s="521">
        <v>0</v>
      </c>
      <c r="G163" s="526">
        <v>0</v>
      </c>
      <c r="H163" s="522">
        <v>0</v>
      </c>
      <c r="I163" s="522">
        <v>0</v>
      </c>
      <c r="J163" s="522">
        <v>0</v>
      </c>
      <c r="K163" s="522">
        <v>0</v>
      </c>
      <c r="L163" s="522">
        <v>11</v>
      </c>
      <c r="M163" s="522">
        <v>11</v>
      </c>
      <c r="N163" s="522">
        <v>11</v>
      </c>
      <c r="O163" s="522">
        <v>11</v>
      </c>
    </row>
    <row r="164" spans="3:15" ht="102">
      <c r="C164" s="548" t="s">
        <v>1240</v>
      </c>
      <c r="D164" s="524" t="s">
        <v>1021</v>
      </c>
      <c r="E164" s="545">
        <v>4441242.93</v>
      </c>
      <c r="F164" s="521">
        <v>0</v>
      </c>
      <c r="G164" s="526">
        <v>0</v>
      </c>
      <c r="H164" s="522">
        <v>0</v>
      </c>
      <c r="I164" s="522">
        <v>0</v>
      </c>
      <c r="J164" s="522">
        <v>0</v>
      </c>
      <c r="K164" s="522">
        <v>0</v>
      </c>
      <c r="L164" s="522">
        <v>10</v>
      </c>
      <c r="M164" s="522">
        <v>10</v>
      </c>
      <c r="N164" s="522">
        <v>10</v>
      </c>
      <c r="O164" s="522">
        <v>10</v>
      </c>
    </row>
    <row r="165" spans="3:15" ht="102">
      <c r="C165" s="552" t="s">
        <v>1241</v>
      </c>
      <c r="D165" s="524" t="s">
        <v>1021</v>
      </c>
      <c r="E165" s="545">
        <v>2798874.29</v>
      </c>
      <c r="F165" s="521">
        <v>0</v>
      </c>
      <c r="G165" s="526">
        <v>0</v>
      </c>
      <c r="H165" s="522">
        <v>0</v>
      </c>
      <c r="I165" s="522">
        <v>0</v>
      </c>
      <c r="J165" s="522">
        <v>0</v>
      </c>
      <c r="K165" s="522">
        <v>0</v>
      </c>
      <c r="L165" s="522">
        <v>10</v>
      </c>
      <c r="M165" s="522">
        <v>10</v>
      </c>
      <c r="N165" s="522">
        <v>10</v>
      </c>
      <c r="O165" s="522">
        <v>10</v>
      </c>
    </row>
    <row r="166" spans="3:15" ht="102">
      <c r="C166" s="552" t="s">
        <v>1242</v>
      </c>
      <c r="D166" s="524" t="s">
        <v>1021</v>
      </c>
      <c r="E166" s="545">
        <v>1684608.35</v>
      </c>
      <c r="F166" s="521">
        <v>0</v>
      </c>
      <c r="G166" s="526">
        <v>0</v>
      </c>
      <c r="H166" s="522">
        <v>0</v>
      </c>
      <c r="I166" s="522">
        <v>0</v>
      </c>
      <c r="J166" s="522">
        <v>0</v>
      </c>
      <c r="K166" s="522">
        <v>0</v>
      </c>
      <c r="L166" s="522">
        <v>10</v>
      </c>
      <c r="M166" s="522">
        <v>10</v>
      </c>
      <c r="N166" s="522">
        <v>10</v>
      </c>
      <c r="O166" s="522">
        <v>10</v>
      </c>
    </row>
    <row r="167" spans="3:15" ht="102">
      <c r="C167" s="546" t="s">
        <v>1243</v>
      </c>
      <c r="D167" s="524" t="s">
        <v>1021</v>
      </c>
      <c r="E167" s="545">
        <v>2393155.1800000002</v>
      </c>
      <c r="F167" s="521">
        <v>0</v>
      </c>
      <c r="G167" s="526">
        <v>0</v>
      </c>
      <c r="H167" s="522">
        <v>0</v>
      </c>
      <c r="I167" s="522">
        <v>0</v>
      </c>
      <c r="J167" s="522">
        <v>0</v>
      </c>
      <c r="K167" s="522">
        <v>0</v>
      </c>
      <c r="L167" s="522">
        <v>10</v>
      </c>
      <c r="M167" s="522">
        <v>10</v>
      </c>
      <c r="N167" s="522">
        <v>10</v>
      </c>
      <c r="O167" s="522">
        <v>10</v>
      </c>
    </row>
    <row r="168" spans="3:15" ht="102">
      <c r="C168" s="546" t="s">
        <v>1244</v>
      </c>
      <c r="D168" s="524" t="s">
        <v>1021</v>
      </c>
      <c r="E168" s="547">
        <v>6139835.3399999999</v>
      </c>
      <c r="F168" s="521">
        <v>0</v>
      </c>
      <c r="G168" s="526">
        <v>0</v>
      </c>
      <c r="H168" s="522">
        <v>0</v>
      </c>
      <c r="I168" s="522">
        <v>0</v>
      </c>
      <c r="J168" s="522">
        <v>0</v>
      </c>
      <c r="K168" s="522">
        <v>0</v>
      </c>
      <c r="L168" s="522">
        <v>0</v>
      </c>
      <c r="M168" s="522">
        <v>0</v>
      </c>
      <c r="N168" s="522">
        <v>0</v>
      </c>
      <c r="O168" s="522">
        <v>0</v>
      </c>
    </row>
    <row r="169" spans="3:15" ht="102">
      <c r="C169" s="546" t="s">
        <v>1245</v>
      </c>
      <c r="D169" s="524" t="s">
        <v>1021</v>
      </c>
      <c r="E169" s="545">
        <v>2862746.39</v>
      </c>
      <c r="F169" s="521">
        <v>0</v>
      </c>
      <c r="G169" s="526">
        <v>0</v>
      </c>
      <c r="H169" s="522">
        <v>0</v>
      </c>
      <c r="I169" s="522">
        <v>0</v>
      </c>
      <c r="J169" s="522">
        <v>0</v>
      </c>
      <c r="K169" s="522">
        <v>0</v>
      </c>
      <c r="L169" s="522">
        <v>70</v>
      </c>
      <c r="M169" s="522">
        <v>70</v>
      </c>
      <c r="N169" s="522">
        <v>70</v>
      </c>
      <c r="O169" s="522">
        <v>70</v>
      </c>
    </row>
    <row r="170" spans="3:15" ht="102">
      <c r="C170" s="546" t="s">
        <v>1246</v>
      </c>
      <c r="D170" s="524" t="s">
        <v>1021</v>
      </c>
      <c r="E170" s="545">
        <v>3868231.6</v>
      </c>
      <c r="F170" s="521">
        <v>0</v>
      </c>
      <c r="G170" s="526">
        <v>0</v>
      </c>
      <c r="H170" s="522">
        <v>0</v>
      </c>
      <c r="I170" s="522">
        <v>0</v>
      </c>
      <c r="J170" s="522">
        <v>0</v>
      </c>
      <c r="K170" s="522">
        <v>0</v>
      </c>
      <c r="L170" s="522">
        <v>100</v>
      </c>
      <c r="M170" s="522">
        <v>100</v>
      </c>
      <c r="N170" s="522">
        <v>100</v>
      </c>
      <c r="O170" s="522">
        <v>100</v>
      </c>
    </row>
    <row r="171" spans="3:15" ht="102">
      <c r="C171" s="546" t="s">
        <v>1247</v>
      </c>
      <c r="D171" s="524" t="s">
        <v>1021</v>
      </c>
      <c r="E171" s="545">
        <v>2174490.84</v>
      </c>
      <c r="F171" s="521">
        <v>0</v>
      </c>
      <c r="G171" s="526">
        <v>0</v>
      </c>
      <c r="H171" s="522">
        <v>0</v>
      </c>
      <c r="I171" s="522">
        <v>0</v>
      </c>
      <c r="J171" s="522">
        <v>0</v>
      </c>
      <c r="K171" s="522">
        <v>0</v>
      </c>
      <c r="L171" s="522">
        <v>100</v>
      </c>
      <c r="M171" s="522">
        <v>100</v>
      </c>
      <c r="N171" s="522">
        <v>100</v>
      </c>
      <c r="O171" s="522">
        <v>100</v>
      </c>
    </row>
    <row r="172" spans="3:15" ht="102">
      <c r="C172" s="546" t="s">
        <v>1248</v>
      </c>
      <c r="D172" s="524" t="s">
        <v>1021</v>
      </c>
      <c r="E172" s="545">
        <v>5926355.2300000004</v>
      </c>
      <c r="F172" s="521">
        <v>0</v>
      </c>
      <c r="G172" s="526">
        <v>0</v>
      </c>
      <c r="H172" s="522">
        <v>0</v>
      </c>
      <c r="I172" s="522">
        <v>0</v>
      </c>
      <c r="J172" s="522">
        <v>0</v>
      </c>
      <c r="K172" s="522">
        <v>0</v>
      </c>
      <c r="L172" s="522">
        <v>70</v>
      </c>
      <c r="M172" s="522">
        <v>70</v>
      </c>
      <c r="N172" s="522">
        <v>70</v>
      </c>
      <c r="O172" s="522">
        <v>70</v>
      </c>
    </row>
    <row r="173" spans="3:15" ht="102">
      <c r="C173" s="548" t="s">
        <v>1249</v>
      </c>
      <c r="D173" s="524" t="s">
        <v>1021</v>
      </c>
      <c r="E173" s="545">
        <v>4060626.47</v>
      </c>
      <c r="F173" s="521">
        <v>0</v>
      </c>
      <c r="G173" s="526">
        <v>0</v>
      </c>
      <c r="H173" s="522">
        <v>0</v>
      </c>
      <c r="I173" s="522">
        <v>0</v>
      </c>
      <c r="J173" s="522">
        <v>0</v>
      </c>
      <c r="K173" s="522">
        <v>0</v>
      </c>
      <c r="L173" s="522">
        <v>71</v>
      </c>
      <c r="M173" s="522">
        <v>71</v>
      </c>
      <c r="N173" s="522">
        <v>71</v>
      </c>
      <c r="O173" s="522">
        <v>71</v>
      </c>
    </row>
    <row r="174" spans="3:15" ht="102">
      <c r="C174" s="546" t="s">
        <v>1250</v>
      </c>
      <c r="D174" s="524" t="s">
        <v>1021</v>
      </c>
      <c r="E174" s="545">
        <v>1492291.57</v>
      </c>
      <c r="F174" s="521">
        <v>0</v>
      </c>
      <c r="G174" s="526">
        <v>0</v>
      </c>
      <c r="H174" s="522">
        <v>0</v>
      </c>
      <c r="I174" s="522">
        <v>0</v>
      </c>
      <c r="J174" s="522">
        <v>0</v>
      </c>
      <c r="K174" s="522">
        <v>0</v>
      </c>
      <c r="L174" s="522">
        <v>10</v>
      </c>
      <c r="M174" s="522">
        <v>10</v>
      </c>
      <c r="N174" s="522">
        <v>10</v>
      </c>
      <c r="O174" s="522">
        <v>10</v>
      </c>
    </row>
    <row r="175" spans="3:15" ht="102">
      <c r="C175" s="546" t="s">
        <v>1251</v>
      </c>
      <c r="D175" s="524" t="s">
        <v>1021</v>
      </c>
      <c r="E175" s="545">
        <v>3960444.68</v>
      </c>
      <c r="F175" s="521">
        <v>0</v>
      </c>
      <c r="G175" s="526">
        <v>0</v>
      </c>
      <c r="H175" s="522">
        <v>0</v>
      </c>
      <c r="I175" s="522">
        <v>0</v>
      </c>
      <c r="J175" s="522">
        <v>0</v>
      </c>
      <c r="K175" s="522">
        <v>0</v>
      </c>
      <c r="L175" s="522">
        <v>10</v>
      </c>
      <c r="M175" s="522">
        <v>10</v>
      </c>
      <c r="N175" s="522">
        <v>10</v>
      </c>
      <c r="O175" s="522">
        <v>10</v>
      </c>
    </row>
    <row r="176" spans="3:15" ht="102">
      <c r="C176" s="546" t="s">
        <v>1252</v>
      </c>
      <c r="D176" s="524" t="s">
        <v>1021</v>
      </c>
      <c r="E176" s="545">
        <v>3412972.17</v>
      </c>
      <c r="F176" s="521">
        <v>0</v>
      </c>
      <c r="G176" s="526">
        <v>0</v>
      </c>
      <c r="H176" s="522">
        <v>0</v>
      </c>
      <c r="I176" s="522">
        <v>0</v>
      </c>
      <c r="J176" s="522">
        <v>0</v>
      </c>
      <c r="K176" s="522">
        <v>0</v>
      </c>
      <c r="L176" s="522">
        <v>100</v>
      </c>
      <c r="M176" s="522">
        <v>100</v>
      </c>
      <c r="N176" s="522">
        <v>100</v>
      </c>
      <c r="O176" s="522">
        <v>100</v>
      </c>
    </row>
    <row r="177" spans="3:15" ht="102">
      <c r="C177" s="552" t="s">
        <v>1253</v>
      </c>
      <c r="D177" s="524" t="s">
        <v>1021</v>
      </c>
      <c r="E177" s="545">
        <v>781655.56</v>
      </c>
      <c r="F177" s="521">
        <v>0</v>
      </c>
      <c r="G177" s="526">
        <v>0</v>
      </c>
      <c r="H177" s="522">
        <v>0</v>
      </c>
      <c r="I177" s="522">
        <v>0</v>
      </c>
      <c r="J177" s="522">
        <v>0</v>
      </c>
      <c r="K177" s="522">
        <v>0</v>
      </c>
      <c r="L177" s="522">
        <v>10</v>
      </c>
      <c r="M177" s="522">
        <v>10</v>
      </c>
      <c r="N177" s="522">
        <v>10</v>
      </c>
      <c r="O177" s="522">
        <v>10</v>
      </c>
    </row>
    <row r="178" spans="3:15" ht="102">
      <c r="C178" s="552" t="s">
        <v>1178</v>
      </c>
      <c r="D178" s="524" t="s">
        <v>1021</v>
      </c>
      <c r="E178" s="545">
        <v>699806.97</v>
      </c>
      <c r="F178" s="521">
        <v>0</v>
      </c>
      <c r="G178" s="526">
        <v>0</v>
      </c>
      <c r="H178" s="522">
        <v>0</v>
      </c>
      <c r="I178" s="522">
        <v>0</v>
      </c>
      <c r="J178" s="522">
        <v>0</v>
      </c>
      <c r="K178" s="522">
        <v>0</v>
      </c>
      <c r="L178" s="522">
        <v>49</v>
      </c>
      <c r="M178" s="522">
        <v>49</v>
      </c>
      <c r="N178" s="522">
        <v>49</v>
      </c>
      <c r="O178" s="522">
        <v>49</v>
      </c>
    </row>
    <row r="179" spans="3:15" ht="102">
      <c r="C179" s="552" t="s">
        <v>1254</v>
      </c>
      <c r="D179" s="524" t="s">
        <v>1021</v>
      </c>
      <c r="E179" s="545">
        <v>199807.63</v>
      </c>
      <c r="F179" s="521">
        <v>0</v>
      </c>
      <c r="G179" s="526">
        <v>0</v>
      </c>
      <c r="H179" s="522">
        <v>0</v>
      </c>
      <c r="I179" s="522">
        <v>0</v>
      </c>
      <c r="J179" s="522">
        <v>0</v>
      </c>
      <c r="K179" s="522">
        <v>0</v>
      </c>
      <c r="L179" s="522">
        <v>0</v>
      </c>
      <c r="M179" s="522">
        <v>0</v>
      </c>
      <c r="N179" s="522">
        <v>0</v>
      </c>
      <c r="O179" s="522">
        <v>0</v>
      </c>
    </row>
    <row r="180" spans="3:15" ht="102">
      <c r="C180" s="553" t="s">
        <v>1255</v>
      </c>
      <c r="D180" s="524" t="s">
        <v>1021</v>
      </c>
      <c r="E180" s="554">
        <v>3376078.85</v>
      </c>
      <c r="F180" s="521">
        <v>0</v>
      </c>
      <c r="G180" s="526">
        <v>0</v>
      </c>
      <c r="H180" s="522">
        <v>0</v>
      </c>
      <c r="I180" s="522">
        <v>0</v>
      </c>
      <c r="J180" s="522">
        <v>0</v>
      </c>
      <c r="K180" s="522">
        <v>0</v>
      </c>
      <c r="L180" s="522">
        <v>100</v>
      </c>
      <c r="M180" s="522">
        <v>100</v>
      </c>
      <c r="N180" s="522">
        <v>100</v>
      </c>
      <c r="O180" s="522">
        <v>100</v>
      </c>
    </row>
    <row r="181" spans="3:15" ht="102">
      <c r="C181" s="550" t="s">
        <v>1256</v>
      </c>
      <c r="D181" s="524" t="s">
        <v>1021</v>
      </c>
      <c r="E181" s="555">
        <v>1727977.12</v>
      </c>
      <c r="F181" s="521">
        <v>0</v>
      </c>
      <c r="G181" s="526">
        <v>0</v>
      </c>
      <c r="H181" s="522">
        <v>0</v>
      </c>
      <c r="I181" s="522">
        <v>0</v>
      </c>
      <c r="J181" s="522">
        <v>0</v>
      </c>
      <c r="K181" s="522">
        <v>0</v>
      </c>
      <c r="L181" s="522">
        <v>100</v>
      </c>
      <c r="M181" s="522">
        <v>100</v>
      </c>
      <c r="N181" s="522">
        <v>100</v>
      </c>
      <c r="O181" s="522">
        <v>100</v>
      </c>
    </row>
    <row r="182" spans="3:15" ht="102">
      <c r="C182" s="550" t="s">
        <v>1257</v>
      </c>
      <c r="D182" s="524" t="s">
        <v>1021</v>
      </c>
      <c r="E182" s="547">
        <v>1264712.05</v>
      </c>
      <c r="F182" s="521">
        <v>0</v>
      </c>
      <c r="G182" s="526">
        <v>0</v>
      </c>
      <c r="H182" s="522">
        <v>0</v>
      </c>
      <c r="I182" s="522">
        <v>0</v>
      </c>
      <c r="J182" s="522">
        <v>0</v>
      </c>
      <c r="K182" s="522">
        <v>0</v>
      </c>
      <c r="L182" s="522">
        <v>20</v>
      </c>
      <c r="M182" s="522">
        <v>20</v>
      </c>
      <c r="N182" s="522">
        <v>20</v>
      </c>
      <c r="O182" s="522">
        <v>20</v>
      </c>
    </row>
    <row r="183" spans="3:15" ht="102">
      <c r="C183" s="550" t="s">
        <v>1258</v>
      </c>
      <c r="D183" s="524" t="s">
        <v>1021</v>
      </c>
      <c r="E183" s="547">
        <v>1152338.8999999999</v>
      </c>
      <c r="F183" s="521">
        <v>0</v>
      </c>
      <c r="G183" s="526">
        <v>0</v>
      </c>
      <c r="H183" s="522">
        <v>0</v>
      </c>
      <c r="I183" s="522">
        <v>0</v>
      </c>
      <c r="J183" s="522">
        <v>0</v>
      </c>
      <c r="K183" s="522">
        <v>0</v>
      </c>
      <c r="L183" s="522">
        <v>70</v>
      </c>
      <c r="M183" s="522">
        <v>70</v>
      </c>
      <c r="N183" s="522">
        <v>70</v>
      </c>
      <c r="O183" s="522">
        <v>70</v>
      </c>
    </row>
    <row r="184" spans="3:15" ht="102">
      <c r="C184" s="550" t="s">
        <v>1259</v>
      </c>
      <c r="D184" s="524" t="s">
        <v>1021</v>
      </c>
      <c r="E184" s="547">
        <v>2985180.96</v>
      </c>
      <c r="F184" s="521">
        <v>0</v>
      </c>
      <c r="G184" s="526">
        <v>0</v>
      </c>
      <c r="H184" s="522">
        <v>0</v>
      </c>
      <c r="I184" s="522">
        <v>0</v>
      </c>
      <c r="J184" s="522">
        <v>0</v>
      </c>
      <c r="K184" s="522">
        <v>0</v>
      </c>
      <c r="L184" s="522">
        <v>65</v>
      </c>
      <c r="M184" s="522">
        <v>65</v>
      </c>
      <c r="N184" s="522">
        <v>65</v>
      </c>
      <c r="O184" s="522">
        <v>65</v>
      </c>
    </row>
    <row r="185" spans="3:15" ht="102">
      <c r="C185" s="556" t="s">
        <v>1260</v>
      </c>
      <c r="D185" s="524" t="s">
        <v>1021</v>
      </c>
      <c r="E185" s="547">
        <v>1996965.3</v>
      </c>
      <c r="F185" s="521">
        <v>0</v>
      </c>
      <c r="G185" s="526">
        <v>0</v>
      </c>
      <c r="H185" s="522">
        <v>0</v>
      </c>
      <c r="I185" s="522">
        <v>0</v>
      </c>
      <c r="J185" s="522">
        <v>0</v>
      </c>
      <c r="K185" s="522">
        <v>0</v>
      </c>
      <c r="L185" s="522">
        <v>23</v>
      </c>
      <c r="M185" s="522">
        <v>23</v>
      </c>
      <c r="N185" s="522">
        <v>23</v>
      </c>
      <c r="O185" s="522">
        <v>23</v>
      </c>
    </row>
    <row r="186" spans="3:15" ht="102">
      <c r="C186" s="546" t="s">
        <v>1261</v>
      </c>
      <c r="D186" s="524" t="s">
        <v>1021</v>
      </c>
      <c r="E186" s="547">
        <v>496561.17</v>
      </c>
      <c r="F186" s="521">
        <v>0</v>
      </c>
      <c r="G186" s="526">
        <v>0</v>
      </c>
      <c r="H186" s="522">
        <v>0</v>
      </c>
      <c r="I186" s="522">
        <v>0</v>
      </c>
      <c r="J186" s="522">
        <v>0</v>
      </c>
      <c r="K186" s="522">
        <v>0</v>
      </c>
      <c r="L186" s="522">
        <v>15</v>
      </c>
      <c r="M186" s="522">
        <v>15</v>
      </c>
      <c r="N186" s="522">
        <v>15</v>
      </c>
      <c r="O186" s="522">
        <v>15</v>
      </c>
    </row>
    <row r="187" spans="3:15" ht="102">
      <c r="C187" s="546" t="s">
        <v>1262</v>
      </c>
      <c r="D187" s="524" t="s">
        <v>1021</v>
      </c>
      <c r="E187" s="547">
        <v>498651.91</v>
      </c>
      <c r="F187" s="521">
        <v>0</v>
      </c>
      <c r="G187" s="526">
        <v>0</v>
      </c>
      <c r="H187" s="522">
        <v>0</v>
      </c>
      <c r="I187" s="522">
        <v>0</v>
      </c>
      <c r="J187" s="522">
        <v>0</v>
      </c>
      <c r="K187" s="522">
        <v>0</v>
      </c>
      <c r="L187" s="522">
        <v>10</v>
      </c>
      <c r="M187" s="522">
        <v>10</v>
      </c>
      <c r="N187" s="522">
        <v>10</v>
      </c>
      <c r="O187" s="522">
        <v>10</v>
      </c>
    </row>
    <row r="188" spans="3:15" ht="102">
      <c r="C188" s="546" t="s">
        <v>1263</v>
      </c>
      <c r="D188" s="524" t="s">
        <v>1021</v>
      </c>
      <c r="E188" s="547">
        <v>2493381.2999999998</v>
      </c>
      <c r="F188" s="521">
        <v>0</v>
      </c>
      <c r="G188" s="526">
        <v>0</v>
      </c>
      <c r="H188" s="522">
        <v>0</v>
      </c>
      <c r="I188" s="522">
        <v>0</v>
      </c>
      <c r="J188" s="522">
        <v>0</v>
      </c>
      <c r="K188" s="522">
        <v>0</v>
      </c>
      <c r="L188" s="522">
        <v>10</v>
      </c>
      <c r="M188" s="522">
        <v>10</v>
      </c>
      <c r="N188" s="522">
        <v>10</v>
      </c>
      <c r="O188" s="522">
        <v>10</v>
      </c>
    </row>
    <row r="189" spans="3:15" ht="102">
      <c r="C189" s="546" t="s">
        <v>1264</v>
      </c>
      <c r="D189" s="524" t="s">
        <v>1021</v>
      </c>
      <c r="E189" s="547">
        <v>1384505.21</v>
      </c>
      <c r="F189" s="521">
        <v>0</v>
      </c>
      <c r="G189" s="526">
        <v>0</v>
      </c>
      <c r="H189" s="522">
        <v>0</v>
      </c>
      <c r="I189" s="522">
        <v>0</v>
      </c>
      <c r="J189" s="522">
        <v>0</v>
      </c>
      <c r="K189" s="522">
        <v>0</v>
      </c>
      <c r="L189" s="522">
        <v>100</v>
      </c>
      <c r="M189" s="522">
        <v>100</v>
      </c>
      <c r="N189" s="522">
        <v>100</v>
      </c>
      <c r="O189" s="522">
        <v>100</v>
      </c>
    </row>
    <row r="190" spans="3:15" ht="102">
      <c r="C190" s="557" t="s">
        <v>1265</v>
      </c>
      <c r="D190" s="524" t="s">
        <v>1021</v>
      </c>
      <c r="E190" s="547">
        <v>3791190.6</v>
      </c>
      <c r="F190" s="521">
        <v>0</v>
      </c>
      <c r="G190" s="526">
        <v>0</v>
      </c>
      <c r="H190" s="522">
        <v>0</v>
      </c>
      <c r="I190" s="522">
        <v>0</v>
      </c>
      <c r="J190" s="522">
        <v>0</v>
      </c>
      <c r="K190" s="522">
        <v>0</v>
      </c>
      <c r="L190" s="522">
        <v>10</v>
      </c>
      <c r="M190" s="522">
        <v>10</v>
      </c>
      <c r="N190" s="522">
        <v>10</v>
      </c>
      <c r="O190" s="522">
        <v>10</v>
      </c>
    </row>
    <row r="191" spans="3:15" ht="102">
      <c r="C191" s="557" t="s">
        <v>1266</v>
      </c>
      <c r="D191" s="524" t="s">
        <v>1021</v>
      </c>
      <c r="E191" s="547">
        <v>1974912.97</v>
      </c>
      <c r="F191" s="521">
        <v>0</v>
      </c>
      <c r="G191" s="526">
        <v>0</v>
      </c>
      <c r="H191" s="522">
        <v>0</v>
      </c>
      <c r="I191" s="522">
        <v>0</v>
      </c>
      <c r="J191" s="522">
        <v>0</v>
      </c>
      <c r="K191" s="522">
        <v>0</v>
      </c>
      <c r="L191" s="522">
        <v>80</v>
      </c>
      <c r="M191" s="522">
        <v>80</v>
      </c>
      <c r="N191" s="522">
        <v>80</v>
      </c>
      <c r="O191" s="522">
        <v>80</v>
      </c>
    </row>
    <row r="192" spans="3:15" ht="102">
      <c r="C192" s="557" t="s">
        <v>1267</v>
      </c>
      <c r="D192" s="524" t="s">
        <v>1021</v>
      </c>
      <c r="E192" s="547">
        <v>2225600.44</v>
      </c>
      <c r="F192" s="521">
        <v>0</v>
      </c>
      <c r="G192" s="526">
        <v>0</v>
      </c>
      <c r="H192" s="522">
        <v>0</v>
      </c>
      <c r="I192" s="522">
        <v>0</v>
      </c>
      <c r="J192" s="522">
        <v>0</v>
      </c>
      <c r="K192" s="522">
        <v>0</v>
      </c>
      <c r="L192" s="522">
        <v>10</v>
      </c>
      <c r="M192" s="522">
        <v>10</v>
      </c>
      <c r="N192" s="522">
        <v>10</v>
      </c>
      <c r="O192" s="522">
        <v>10</v>
      </c>
    </row>
    <row r="193" spans="3:15" ht="102">
      <c r="C193" s="558" t="s">
        <v>1268</v>
      </c>
      <c r="D193" s="524" t="s">
        <v>1021</v>
      </c>
      <c r="E193" s="547">
        <v>3963884.74</v>
      </c>
      <c r="F193" s="521">
        <v>0</v>
      </c>
      <c r="G193" s="526">
        <v>0</v>
      </c>
      <c r="H193" s="522">
        <v>0</v>
      </c>
      <c r="I193" s="522">
        <v>0</v>
      </c>
      <c r="J193" s="522">
        <v>0</v>
      </c>
      <c r="K193" s="522">
        <v>0</v>
      </c>
      <c r="L193" s="522">
        <v>10</v>
      </c>
      <c r="M193" s="522">
        <v>10</v>
      </c>
      <c r="N193" s="522">
        <v>10</v>
      </c>
      <c r="O193" s="522">
        <v>10</v>
      </c>
    </row>
    <row r="194" spans="3:15" ht="102">
      <c r="C194" s="559" t="s">
        <v>1269</v>
      </c>
      <c r="D194" s="524" t="s">
        <v>1021</v>
      </c>
      <c r="E194" s="560">
        <v>2734665.32</v>
      </c>
      <c r="F194" s="521">
        <v>0</v>
      </c>
      <c r="G194" s="526">
        <v>0</v>
      </c>
      <c r="H194" s="522">
        <v>0</v>
      </c>
      <c r="I194" s="522">
        <v>0</v>
      </c>
      <c r="J194" s="522">
        <v>0</v>
      </c>
      <c r="K194" s="522">
        <v>0</v>
      </c>
      <c r="L194" s="522">
        <v>10</v>
      </c>
      <c r="M194" s="522">
        <v>10</v>
      </c>
      <c r="N194" s="522">
        <v>10</v>
      </c>
      <c r="O194" s="522">
        <v>10</v>
      </c>
    </row>
    <row r="195" spans="3:15" ht="102">
      <c r="C195" s="561" t="s">
        <v>1270</v>
      </c>
      <c r="D195" s="524" t="s">
        <v>1021</v>
      </c>
      <c r="E195" s="560">
        <v>998500</v>
      </c>
      <c r="F195" s="521">
        <v>0</v>
      </c>
      <c r="G195" s="526">
        <v>0</v>
      </c>
      <c r="H195" s="522">
        <v>0</v>
      </c>
      <c r="I195" s="522">
        <v>0</v>
      </c>
      <c r="J195" s="522">
        <v>0</v>
      </c>
      <c r="K195" s="522">
        <v>0</v>
      </c>
      <c r="L195" s="522">
        <v>10</v>
      </c>
      <c r="M195" s="522">
        <v>10</v>
      </c>
      <c r="N195" s="522">
        <v>10</v>
      </c>
      <c r="O195" s="522">
        <v>10</v>
      </c>
    </row>
    <row r="196" spans="3:15" ht="102">
      <c r="C196" s="559" t="s">
        <v>1271</v>
      </c>
      <c r="D196" s="524" t="s">
        <v>1021</v>
      </c>
      <c r="E196" s="547">
        <v>1799307.3</v>
      </c>
      <c r="F196" s="521">
        <v>0</v>
      </c>
      <c r="G196" s="526">
        <v>0</v>
      </c>
      <c r="H196" s="522">
        <v>0</v>
      </c>
      <c r="I196" s="522">
        <v>0</v>
      </c>
      <c r="J196" s="522">
        <v>0</v>
      </c>
      <c r="K196" s="522">
        <v>0</v>
      </c>
      <c r="L196" s="522">
        <v>10</v>
      </c>
      <c r="M196" s="522">
        <v>10</v>
      </c>
      <c r="N196" s="522">
        <v>10</v>
      </c>
      <c r="O196" s="522">
        <v>10</v>
      </c>
    </row>
    <row r="197" spans="3:15" ht="102">
      <c r="C197" s="559" t="s">
        <v>1272</v>
      </c>
      <c r="D197" s="524" t="s">
        <v>1021</v>
      </c>
      <c r="E197" s="554">
        <v>4050932.99</v>
      </c>
      <c r="F197" s="521">
        <v>0</v>
      </c>
      <c r="G197" s="526">
        <v>0</v>
      </c>
      <c r="H197" s="522">
        <v>0</v>
      </c>
      <c r="I197" s="522">
        <v>0</v>
      </c>
      <c r="J197" s="522">
        <v>0</v>
      </c>
      <c r="K197" s="522">
        <v>0</v>
      </c>
      <c r="L197" s="522">
        <v>10</v>
      </c>
      <c r="M197" s="522">
        <v>10</v>
      </c>
      <c r="N197" s="522">
        <v>10</v>
      </c>
      <c r="O197" s="522">
        <v>10</v>
      </c>
    </row>
    <row r="198" spans="3:15" ht="102">
      <c r="C198" s="559" t="s">
        <v>1273</v>
      </c>
      <c r="D198" s="524" t="s">
        <v>1021</v>
      </c>
      <c r="E198" s="554">
        <v>2249310.5</v>
      </c>
      <c r="F198" s="521">
        <v>0</v>
      </c>
      <c r="G198" s="526">
        <v>0</v>
      </c>
      <c r="H198" s="522">
        <v>0</v>
      </c>
      <c r="I198" s="522">
        <v>0</v>
      </c>
      <c r="J198" s="522">
        <v>0</v>
      </c>
      <c r="K198" s="522">
        <v>0</v>
      </c>
      <c r="L198" s="522">
        <v>10</v>
      </c>
      <c r="M198" s="522">
        <v>10</v>
      </c>
      <c r="N198" s="522">
        <v>10</v>
      </c>
      <c r="O198" s="522">
        <v>10</v>
      </c>
    </row>
    <row r="199" spans="3:15" ht="102">
      <c r="C199" s="559" t="s">
        <v>1274</v>
      </c>
      <c r="D199" s="524" t="s">
        <v>1021</v>
      </c>
      <c r="E199" s="554">
        <v>1597810.55</v>
      </c>
      <c r="F199" s="521">
        <v>0</v>
      </c>
      <c r="G199" s="526">
        <v>0</v>
      </c>
      <c r="H199" s="522">
        <v>0</v>
      </c>
      <c r="I199" s="522">
        <v>0</v>
      </c>
      <c r="J199" s="522">
        <v>0</v>
      </c>
      <c r="K199" s="522">
        <v>0</v>
      </c>
      <c r="L199" s="522">
        <v>10</v>
      </c>
      <c r="M199" s="522">
        <v>10</v>
      </c>
      <c r="N199" s="522">
        <v>10</v>
      </c>
      <c r="O199" s="522">
        <v>10</v>
      </c>
    </row>
    <row r="200" spans="3:15" ht="102">
      <c r="C200" s="546" t="s">
        <v>1275</v>
      </c>
      <c r="D200" s="524" t="s">
        <v>1021</v>
      </c>
      <c r="E200" s="547">
        <v>6963630.7999999998</v>
      </c>
      <c r="F200" s="521">
        <v>0</v>
      </c>
      <c r="G200" s="526">
        <v>0</v>
      </c>
      <c r="H200" s="522">
        <v>0</v>
      </c>
      <c r="I200" s="522">
        <v>0</v>
      </c>
      <c r="J200" s="522">
        <v>0</v>
      </c>
      <c r="K200" s="522">
        <v>0</v>
      </c>
      <c r="L200" s="522">
        <v>80</v>
      </c>
      <c r="M200" s="522">
        <v>80</v>
      </c>
      <c r="N200" s="522">
        <v>80</v>
      </c>
      <c r="O200" s="522">
        <v>80</v>
      </c>
    </row>
    <row r="201" spans="3:15" ht="102">
      <c r="C201" s="546" t="s">
        <v>1276</v>
      </c>
      <c r="D201" s="524" t="s">
        <v>1021</v>
      </c>
      <c r="E201" s="547">
        <v>3463733.34</v>
      </c>
      <c r="F201" s="521">
        <v>0</v>
      </c>
      <c r="G201" s="526">
        <v>0</v>
      </c>
      <c r="H201" s="522">
        <v>0</v>
      </c>
      <c r="I201" s="522">
        <v>0</v>
      </c>
      <c r="J201" s="522">
        <v>0</v>
      </c>
      <c r="K201" s="522">
        <v>0</v>
      </c>
      <c r="L201" s="522">
        <v>30</v>
      </c>
      <c r="M201" s="522">
        <v>30</v>
      </c>
      <c r="N201" s="522">
        <v>30</v>
      </c>
      <c r="O201" s="522">
        <v>30</v>
      </c>
    </row>
    <row r="202" spans="3:15" ht="102">
      <c r="C202" s="546" t="s">
        <v>1277</v>
      </c>
      <c r="D202" s="524" t="s">
        <v>1021</v>
      </c>
      <c r="E202" s="547">
        <v>14848823.6</v>
      </c>
      <c r="F202" s="521">
        <v>0</v>
      </c>
      <c r="G202" s="526">
        <v>0</v>
      </c>
      <c r="H202" s="522">
        <v>0</v>
      </c>
      <c r="I202" s="522">
        <v>0</v>
      </c>
      <c r="J202" s="522">
        <v>0</v>
      </c>
      <c r="K202" s="522">
        <v>0</v>
      </c>
      <c r="L202" s="522">
        <v>15</v>
      </c>
      <c r="M202" s="522">
        <v>15</v>
      </c>
      <c r="N202" s="522">
        <v>15</v>
      </c>
      <c r="O202" s="522">
        <v>15</v>
      </c>
    </row>
    <row r="203" spans="3:15" ht="102">
      <c r="C203" s="546" t="s">
        <v>1278</v>
      </c>
      <c r="D203" s="524" t="s">
        <v>1021</v>
      </c>
      <c r="E203" s="547">
        <v>997474.5</v>
      </c>
      <c r="F203" s="521">
        <v>0</v>
      </c>
      <c r="G203" s="526">
        <v>0</v>
      </c>
      <c r="H203" s="522">
        <v>0</v>
      </c>
      <c r="I203" s="522">
        <v>0</v>
      </c>
      <c r="J203" s="522">
        <v>0</v>
      </c>
      <c r="K203" s="522">
        <v>0</v>
      </c>
      <c r="L203" s="522">
        <v>5</v>
      </c>
      <c r="M203" s="522">
        <v>5</v>
      </c>
      <c r="N203" s="522">
        <v>5</v>
      </c>
      <c r="O203" s="522">
        <v>5</v>
      </c>
    </row>
    <row r="204" spans="3:15" ht="102">
      <c r="C204" s="546" t="s">
        <v>1279</v>
      </c>
      <c r="D204" s="524" t="s">
        <v>1021</v>
      </c>
      <c r="E204" s="547">
        <v>435045.7</v>
      </c>
      <c r="F204" s="521">
        <v>0</v>
      </c>
      <c r="G204" s="526">
        <v>0</v>
      </c>
      <c r="H204" s="522">
        <v>0</v>
      </c>
      <c r="I204" s="522">
        <v>0</v>
      </c>
      <c r="J204" s="522">
        <v>0</v>
      </c>
      <c r="K204" s="522">
        <v>0</v>
      </c>
      <c r="L204" s="522">
        <v>50</v>
      </c>
      <c r="M204" s="522">
        <v>50</v>
      </c>
      <c r="N204" s="522">
        <v>50</v>
      </c>
      <c r="O204" s="522">
        <v>50</v>
      </c>
    </row>
    <row r="205" spans="3:15" ht="102">
      <c r="C205" s="562" t="s">
        <v>1280</v>
      </c>
      <c r="D205" s="524" t="s">
        <v>1021</v>
      </c>
      <c r="E205" s="563">
        <v>4144526.46</v>
      </c>
      <c r="F205" s="521">
        <v>0</v>
      </c>
      <c r="G205" s="526">
        <v>0</v>
      </c>
      <c r="H205" s="522">
        <v>0</v>
      </c>
      <c r="I205" s="522">
        <v>0</v>
      </c>
      <c r="J205" s="522">
        <v>0</v>
      </c>
      <c r="K205" s="522">
        <v>0</v>
      </c>
      <c r="L205" s="522">
        <v>50</v>
      </c>
      <c r="M205" s="522">
        <v>50</v>
      </c>
      <c r="N205" s="522">
        <v>50</v>
      </c>
      <c r="O205" s="522">
        <v>50</v>
      </c>
    </row>
    <row r="206" spans="3:15" ht="132.6">
      <c r="C206" s="562" t="s">
        <v>1281</v>
      </c>
      <c r="D206" s="524" t="s">
        <v>1021</v>
      </c>
      <c r="E206" s="563">
        <v>4668175.79</v>
      </c>
      <c r="F206" s="521">
        <v>0</v>
      </c>
      <c r="G206" s="526">
        <v>0</v>
      </c>
      <c r="H206" s="522">
        <v>0</v>
      </c>
      <c r="I206" s="522">
        <v>0</v>
      </c>
      <c r="J206" s="522">
        <v>0</v>
      </c>
      <c r="K206" s="522">
        <v>0</v>
      </c>
      <c r="L206" s="522">
        <v>50</v>
      </c>
      <c r="M206" s="522">
        <v>50</v>
      </c>
      <c r="N206" s="522">
        <v>50</v>
      </c>
      <c r="O206" s="522">
        <v>50</v>
      </c>
    </row>
    <row r="207" spans="3:15" ht="163.19999999999999">
      <c r="C207" s="562" t="s">
        <v>1282</v>
      </c>
      <c r="D207" s="524" t="s">
        <v>1021</v>
      </c>
      <c r="E207" s="563">
        <v>4322024.21</v>
      </c>
      <c r="F207" s="521">
        <v>0</v>
      </c>
      <c r="G207" s="526">
        <v>0</v>
      </c>
      <c r="H207" s="522">
        <v>0</v>
      </c>
      <c r="I207" s="522">
        <v>0</v>
      </c>
      <c r="J207" s="522">
        <v>0</v>
      </c>
      <c r="K207" s="522">
        <v>0</v>
      </c>
      <c r="L207" s="522">
        <v>50</v>
      </c>
      <c r="M207" s="522">
        <v>50</v>
      </c>
      <c r="N207" s="522">
        <v>50</v>
      </c>
      <c r="O207" s="522">
        <v>50</v>
      </c>
    </row>
    <row r="208" spans="3:15" ht="285.60000000000002">
      <c r="C208" s="562" t="s">
        <v>1283</v>
      </c>
      <c r="D208" s="524" t="s">
        <v>1021</v>
      </c>
      <c r="E208" s="564">
        <v>5700087.1900000004</v>
      </c>
      <c r="F208" s="521">
        <v>0</v>
      </c>
      <c r="G208" s="526">
        <v>0</v>
      </c>
      <c r="H208" s="522">
        <v>0</v>
      </c>
      <c r="I208" s="522">
        <v>0</v>
      </c>
      <c r="J208" s="522">
        <v>0</v>
      </c>
      <c r="K208" s="522">
        <v>0</v>
      </c>
      <c r="L208" s="522">
        <v>50</v>
      </c>
      <c r="M208" s="522">
        <v>50</v>
      </c>
      <c r="N208" s="522">
        <v>50</v>
      </c>
      <c r="O208" s="522">
        <v>50</v>
      </c>
    </row>
    <row r="209" spans="3:15" ht="142.80000000000001">
      <c r="C209" s="562" t="s">
        <v>1284</v>
      </c>
      <c r="D209" s="524" t="s">
        <v>1021</v>
      </c>
      <c r="E209" s="564">
        <v>5599026.8200000003</v>
      </c>
      <c r="F209" s="521">
        <v>0</v>
      </c>
      <c r="G209" s="526">
        <v>0</v>
      </c>
      <c r="H209" s="522">
        <v>0</v>
      </c>
      <c r="I209" s="522">
        <v>0</v>
      </c>
      <c r="J209" s="522">
        <v>0</v>
      </c>
      <c r="K209" s="522">
        <v>0</v>
      </c>
      <c r="L209" s="522">
        <v>50</v>
      </c>
      <c r="M209" s="522">
        <v>50</v>
      </c>
      <c r="N209" s="522">
        <v>50</v>
      </c>
      <c r="O209" s="522">
        <v>50</v>
      </c>
    </row>
    <row r="210" spans="3:15" ht="132.6">
      <c r="C210" s="562" t="s">
        <v>1285</v>
      </c>
      <c r="D210" s="524" t="s">
        <v>1021</v>
      </c>
      <c r="E210" s="564">
        <v>5151616.12</v>
      </c>
      <c r="F210" s="521">
        <v>0</v>
      </c>
      <c r="G210" s="526">
        <v>0</v>
      </c>
      <c r="H210" s="522">
        <v>0</v>
      </c>
      <c r="I210" s="522">
        <v>0</v>
      </c>
      <c r="J210" s="522">
        <v>0</v>
      </c>
      <c r="K210" s="522">
        <v>0</v>
      </c>
      <c r="L210" s="522">
        <v>50</v>
      </c>
      <c r="M210" s="522">
        <v>50</v>
      </c>
      <c r="N210" s="522">
        <v>50</v>
      </c>
      <c r="O210" s="522">
        <v>50</v>
      </c>
    </row>
    <row r="211" spans="3:15" ht="173.4">
      <c r="C211" s="562" t="s">
        <v>1286</v>
      </c>
      <c r="D211" s="524" t="s">
        <v>1021</v>
      </c>
      <c r="E211" s="564">
        <v>4919477.45</v>
      </c>
      <c r="F211" s="521">
        <v>0</v>
      </c>
      <c r="G211" s="526">
        <v>0</v>
      </c>
      <c r="H211" s="522">
        <v>0</v>
      </c>
      <c r="I211" s="522">
        <v>0</v>
      </c>
      <c r="J211" s="522">
        <v>0</v>
      </c>
      <c r="K211" s="522">
        <v>0</v>
      </c>
      <c r="L211" s="522">
        <v>50</v>
      </c>
      <c r="M211" s="522">
        <v>50</v>
      </c>
      <c r="N211" s="522">
        <v>50</v>
      </c>
      <c r="O211" s="522">
        <v>50</v>
      </c>
    </row>
    <row r="212" spans="3:15" ht="153">
      <c r="C212" s="562" t="s">
        <v>1287</v>
      </c>
      <c r="D212" s="524" t="s">
        <v>1021</v>
      </c>
      <c r="E212" s="564">
        <v>5010108.3</v>
      </c>
      <c r="F212" s="521">
        <v>0</v>
      </c>
      <c r="G212" s="526">
        <v>0</v>
      </c>
      <c r="H212" s="522">
        <v>0</v>
      </c>
      <c r="I212" s="522">
        <v>0</v>
      </c>
      <c r="J212" s="522">
        <v>0</v>
      </c>
      <c r="K212" s="522">
        <v>0</v>
      </c>
      <c r="L212" s="522">
        <v>50</v>
      </c>
      <c r="M212" s="522">
        <v>50</v>
      </c>
      <c r="N212" s="522">
        <v>50</v>
      </c>
      <c r="O212" s="522">
        <v>50</v>
      </c>
    </row>
    <row r="213" spans="3:15" ht="204">
      <c r="C213" s="562" t="s">
        <v>1288</v>
      </c>
      <c r="D213" s="524" t="s">
        <v>1021</v>
      </c>
      <c r="E213" s="564">
        <v>3240170.3</v>
      </c>
      <c r="F213" s="521">
        <v>0</v>
      </c>
      <c r="G213" s="526">
        <v>0</v>
      </c>
      <c r="H213" s="522">
        <v>0</v>
      </c>
      <c r="I213" s="522">
        <v>0</v>
      </c>
      <c r="J213" s="522">
        <v>0</v>
      </c>
      <c r="K213" s="522">
        <v>0</v>
      </c>
      <c r="L213" s="522">
        <v>50</v>
      </c>
      <c r="M213" s="522">
        <v>50</v>
      </c>
      <c r="N213" s="522">
        <v>50</v>
      </c>
      <c r="O213" s="522">
        <v>50</v>
      </c>
    </row>
    <row r="214" spans="3:15" ht="163.19999999999999">
      <c r="C214" s="562" t="s">
        <v>1289</v>
      </c>
      <c r="D214" s="524" t="s">
        <v>1021</v>
      </c>
      <c r="E214" s="564">
        <v>5732784.5499999998</v>
      </c>
      <c r="F214" s="521">
        <v>0</v>
      </c>
      <c r="G214" s="526">
        <v>0</v>
      </c>
      <c r="H214" s="522">
        <v>0</v>
      </c>
      <c r="I214" s="522">
        <v>0</v>
      </c>
      <c r="J214" s="522">
        <v>0</v>
      </c>
      <c r="K214" s="522">
        <v>0</v>
      </c>
      <c r="L214" s="522">
        <v>50</v>
      </c>
      <c r="M214" s="522">
        <v>50</v>
      </c>
      <c r="N214" s="522">
        <v>50</v>
      </c>
      <c r="O214" s="522">
        <v>50</v>
      </c>
    </row>
    <row r="215" spans="3:15" ht="193.8">
      <c r="C215" s="562" t="s">
        <v>1290</v>
      </c>
      <c r="D215" s="524" t="s">
        <v>1021</v>
      </c>
      <c r="E215" s="564">
        <v>3327931.7</v>
      </c>
      <c r="F215" s="521">
        <v>0</v>
      </c>
      <c r="G215" s="526">
        <v>0</v>
      </c>
      <c r="H215" s="522">
        <v>0</v>
      </c>
      <c r="I215" s="522">
        <v>0</v>
      </c>
      <c r="J215" s="522">
        <v>0</v>
      </c>
      <c r="K215" s="522">
        <v>0</v>
      </c>
      <c r="L215" s="522">
        <v>50</v>
      </c>
      <c r="M215" s="522">
        <v>50</v>
      </c>
      <c r="N215" s="522">
        <v>50</v>
      </c>
      <c r="O215" s="522">
        <v>50</v>
      </c>
    </row>
    <row r="216" spans="3:15" ht="102">
      <c r="C216" s="562" t="s">
        <v>1291</v>
      </c>
      <c r="D216" s="524" t="s">
        <v>1021</v>
      </c>
      <c r="E216" s="564">
        <v>3440685.47</v>
      </c>
      <c r="F216" s="521">
        <v>0</v>
      </c>
      <c r="G216" s="526">
        <v>0</v>
      </c>
      <c r="H216" s="522">
        <v>0</v>
      </c>
      <c r="I216" s="522">
        <v>0</v>
      </c>
      <c r="J216" s="522">
        <v>0</v>
      </c>
      <c r="K216" s="522">
        <v>0</v>
      </c>
      <c r="L216" s="522">
        <v>50</v>
      </c>
      <c r="M216" s="522">
        <v>50</v>
      </c>
      <c r="N216" s="522">
        <v>50</v>
      </c>
      <c r="O216" s="522">
        <v>50</v>
      </c>
    </row>
    <row r="217" spans="3:15" ht="102">
      <c r="C217" s="562" t="s">
        <v>1292</v>
      </c>
      <c r="D217" s="524" t="s">
        <v>1021</v>
      </c>
      <c r="E217" s="564">
        <v>3425956.27</v>
      </c>
      <c r="F217" s="521">
        <v>0</v>
      </c>
      <c r="G217" s="526">
        <v>0</v>
      </c>
      <c r="H217" s="522">
        <v>0</v>
      </c>
      <c r="I217" s="522">
        <v>0</v>
      </c>
      <c r="J217" s="522">
        <v>0</v>
      </c>
      <c r="K217" s="522">
        <v>0</v>
      </c>
      <c r="L217" s="522">
        <v>50</v>
      </c>
      <c r="M217" s="522">
        <v>50</v>
      </c>
      <c r="N217" s="522">
        <v>50</v>
      </c>
      <c r="O217" s="522">
        <v>50</v>
      </c>
    </row>
    <row r="218" spans="3:15" ht="132.6">
      <c r="C218" s="562" t="s">
        <v>1293</v>
      </c>
      <c r="D218" s="524" t="s">
        <v>1021</v>
      </c>
      <c r="E218" s="564">
        <v>3436930.92</v>
      </c>
      <c r="F218" s="521">
        <v>0</v>
      </c>
      <c r="G218" s="526">
        <v>0</v>
      </c>
      <c r="H218" s="522">
        <v>0</v>
      </c>
      <c r="I218" s="522">
        <v>0</v>
      </c>
      <c r="J218" s="522">
        <v>0</v>
      </c>
      <c r="K218" s="522">
        <v>0</v>
      </c>
      <c r="L218" s="522">
        <v>50</v>
      </c>
      <c r="M218" s="522">
        <v>50</v>
      </c>
      <c r="N218" s="522">
        <v>50</v>
      </c>
      <c r="O218" s="522">
        <v>50</v>
      </c>
    </row>
    <row r="219" spans="3:15" ht="102">
      <c r="C219" s="562" t="s">
        <v>1294</v>
      </c>
      <c r="D219" s="524" t="s">
        <v>1021</v>
      </c>
      <c r="E219" s="564">
        <v>1119626.46</v>
      </c>
      <c r="F219" s="521">
        <v>0</v>
      </c>
      <c r="G219" s="526">
        <v>0</v>
      </c>
      <c r="H219" s="522">
        <v>0</v>
      </c>
      <c r="I219" s="522">
        <v>0</v>
      </c>
      <c r="J219" s="522">
        <v>0</v>
      </c>
      <c r="K219" s="522">
        <v>0</v>
      </c>
      <c r="L219" s="522">
        <v>50</v>
      </c>
      <c r="M219" s="522">
        <v>50</v>
      </c>
      <c r="N219" s="522">
        <v>50</v>
      </c>
      <c r="O219" s="522">
        <v>50</v>
      </c>
    </row>
    <row r="220" spans="3:15" ht="102">
      <c r="C220" s="549" t="s">
        <v>1295</v>
      </c>
      <c r="D220" s="524" t="s">
        <v>1021</v>
      </c>
      <c r="E220" s="547">
        <v>1989973.49</v>
      </c>
      <c r="F220" s="521">
        <v>0</v>
      </c>
      <c r="G220" s="526">
        <v>0</v>
      </c>
      <c r="H220" s="522">
        <v>0</v>
      </c>
      <c r="I220" s="522">
        <v>0</v>
      </c>
      <c r="J220" s="522">
        <v>0</v>
      </c>
      <c r="K220" s="522">
        <v>0</v>
      </c>
      <c r="L220" s="522">
        <v>0</v>
      </c>
      <c r="M220" s="522">
        <v>0</v>
      </c>
      <c r="N220" s="522">
        <v>0</v>
      </c>
      <c r="O220" s="522">
        <v>0</v>
      </c>
    </row>
    <row r="221" spans="3:15" ht="102">
      <c r="C221" s="549" t="s">
        <v>1296</v>
      </c>
      <c r="D221" s="524" t="s">
        <v>1021</v>
      </c>
      <c r="E221" s="547">
        <v>2189377.2400000002</v>
      </c>
      <c r="F221" s="521">
        <v>0</v>
      </c>
      <c r="G221" s="526">
        <v>0</v>
      </c>
      <c r="H221" s="522">
        <v>0</v>
      </c>
      <c r="I221" s="522">
        <v>0</v>
      </c>
      <c r="J221" s="522">
        <v>0</v>
      </c>
      <c r="K221" s="522">
        <v>0</v>
      </c>
      <c r="L221" s="522">
        <v>0</v>
      </c>
      <c r="M221" s="522">
        <v>0</v>
      </c>
      <c r="N221" s="522">
        <v>0</v>
      </c>
      <c r="O221" s="522">
        <v>0</v>
      </c>
    </row>
    <row r="222" spans="3:15" ht="102">
      <c r="C222" s="546" t="s">
        <v>1297</v>
      </c>
      <c r="D222" s="524" t="s">
        <v>1021</v>
      </c>
      <c r="E222" s="547">
        <v>997701.16</v>
      </c>
      <c r="F222" s="521">
        <v>0</v>
      </c>
      <c r="G222" s="526">
        <v>0</v>
      </c>
      <c r="H222" s="522">
        <v>0</v>
      </c>
      <c r="I222" s="522">
        <v>0</v>
      </c>
      <c r="J222" s="522">
        <v>0</v>
      </c>
      <c r="K222" s="522">
        <v>0</v>
      </c>
      <c r="L222" s="522">
        <v>10</v>
      </c>
      <c r="M222" s="522">
        <v>10</v>
      </c>
      <c r="N222" s="522">
        <v>10</v>
      </c>
      <c r="O222" s="522">
        <v>10</v>
      </c>
    </row>
    <row r="223" spans="3:15" ht="102">
      <c r="C223" s="546" t="s">
        <v>1298</v>
      </c>
      <c r="D223" s="524" t="s">
        <v>1021</v>
      </c>
      <c r="E223" s="547">
        <v>999930.93</v>
      </c>
      <c r="F223" s="521">
        <v>0</v>
      </c>
      <c r="G223" s="526">
        <v>0</v>
      </c>
      <c r="H223" s="522">
        <v>0</v>
      </c>
      <c r="I223" s="522">
        <v>0</v>
      </c>
      <c r="J223" s="522">
        <v>0</v>
      </c>
      <c r="K223" s="522">
        <v>0</v>
      </c>
      <c r="L223" s="522">
        <v>19.8</v>
      </c>
      <c r="M223" s="522">
        <v>19.8</v>
      </c>
      <c r="N223" s="522">
        <v>19.8</v>
      </c>
      <c r="O223" s="522">
        <v>19.8</v>
      </c>
    </row>
    <row r="224" spans="3:15" ht="102">
      <c r="C224" s="546" t="s">
        <v>1299</v>
      </c>
      <c r="D224" s="524" t="s">
        <v>1021</v>
      </c>
      <c r="E224" s="547">
        <v>209967.33</v>
      </c>
      <c r="F224" s="521">
        <v>0</v>
      </c>
      <c r="G224" s="526">
        <v>0</v>
      </c>
      <c r="H224" s="522">
        <v>0</v>
      </c>
      <c r="I224" s="522">
        <v>0</v>
      </c>
      <c r="J224" s="522">
        <v>0</v>
      </c>
      <c r="K224" s="522">
        <v>0</v>
      </c>
      <c r="L224" s="522">
        <v>0</v>
      </c>
      <c r="M224" s="522">
        <v>0</v>
      </c>
      <c r="N224" s="522">
        <v>0</v>
      </c>
      <c r="O224" s="522">
        <v>0</v>
      </c>
    </row>
    <row r="225" spans="3:15" ht="102">
      <c r="C225" s="546" t="s">
        <v>1300</v>
      </c>
      <c r="D225" s="524" t="s">
        <v>1021</v>
      </c>
      <c r="E225" s="547">
        <v>998113.35</v>
      </c>
      <c r="F225" s="521">
        <v>0</v>
      </c>
      <c r="G225" s="526">
        <v>0</v>
      </c>
      <c r="H225" s="522">
        <v>0</v>
      </c>
      <c r="I225" s="522">
        <v>0</v>
      </c>
      <c r="J225" s="522">
        <v>0</v>
      </c>
      <c r="K225" s="522">
        <v>0</v>
      </c>
      <c r="L225" s="522">
        <v>0</v>
      </c>
      <c r="M225" s="522">
        <v>0</v>
      </c>
      <c r="N225" s="522">
        <v>0</v>
      </c>
      <c r="O225" s="522">
        <v>0</v>
      </c>
    </row>
    <row r="226" spans="3:15" ht="102">
      <c r="C226" s="546" t="s">
        <v>1301</v>
      </c>
      <c r="D226" s="524" t="s">
        <v>1021</v>
      </c>
      <c r="E226" s="547">
        <v>1968792.76</v>
      </c>
      <c r="F226" s="521">
        <v>0</v>
      </c>
      <c r="G226" s="526">
        <v>0</v>
      </c>
      <c r="H226" s="522">
        <v>0</v>
      </c>
      <c r="I226" s="522">
        <v>0</v>
      </c>
      <c r="J226" s="522">
        <v>0</v>
      </c>
      <c r="K226" s="522">
        <v>0</v>
      </c>
      <c r="L226" s="522">
        <v>18</v>
      </c>
      <c r="M226" s="522">
        <v>18</v>
      </c>
      <c r="N226" s="522">
        <v>18</v>
      </c>
      <c r="O226" s="522">
        <v>18</v>
      </c>
    </row>
    <row r="227" spans="3:15" ht="102">
      <c r="C227" s="546" t="s">
        <v>1302</v>
      </c>
      <c r="D227" s="524" t="s">
        <v>1021</v>
      </c>
      <c r="E227" s="547">
        <v>2997298.16</v>
      </c>
      <c r="F227" s="521">
        <v>0</v>
      </c>
      <c r="G227" s="526">
        <v>0</v>
      </c>
      <c r="H227" s="522">
        <v>0</v>
      </c>
      <c r="I227" s="522">
        <v>0</v>
      </c>
      <c r="J227" s="522">
        <v>0</v>
      </c>
      <c r="K227" s="522">
        <v>0</v>
      </c>
      <c r="L227" s="522">
        <v>100</v>
      </c>
      <c r="M227" s="522">
        <v>100</v>
      </c>
      <c r="N227" s="522">
        <v>100</v>
      </c>
      <c r="O227" s="522">
        <v>100</v>
      </c>
    </row>
    <row r="228" spans="3:15" ht="102">
      <c r="C228" s="546" t="s">
        <v>1303</v>
      </c>
      <c r="D228" s="524" t="s">
        <v>1021</v>
      </c>
      <c r="E228" s="547">
        <v>0</v>
      </c>
      <c r="F228" s="521">
        <v>0</v>
      </c>
      <c r="G228" s="526">
        <v>0</v>
      </c>
      <c r="H228" s="522">
        <v>0</v>
      </c>
      <c r="I228" s="522">
        <v>0</v>
      </c>
      <c r="J228" s="522">
        <v>0</v>
      </c>
      <c r="K228" s="522">
        <v>0</v>
      </c>
      <c r="L228" s="522">
        <v>0</v>
      </c>
      <c r="M228" s="522">
        <v>0</v>
      </c>
      <c r="N228" s="522">
        <v>0</v>
      </c>
      <c r="O228" s="522">
        <v>0</v>
      </c>
    </row>
    <row r="229" spans="3:15" ht="102">
      <c r="C229" s="546" t="s">
        <v>1304</v>
      </c>
      <c r="D229" s="524" t="s">
        <v>1021</v>
      </c>
      <c r="E229" s="547">
        <v>3299955.92</v>
      </c>
      <c r="F229" s="521">
        <v>0</v>
      </c>
      <c r="G229" s="526">
        <v>0</v>
      </c>
      <c r="H229" s="522">
        <v>0</v>
      </c>
      <c r="I229" s="522">
        <v>0</v>
      </c>
      <c r="J229" s="522">
        <v>0</v>
      </c>
      <c r="K229" s="522">
        <v>0</v>
      </c>
      <c r="L229" s="522">
        <v>50</v>
      </c>
      <c r="M229" s="522">
        <v>50</v>
      </c>
      <c r="N229" s="522">
        <v>50</v>
      </c>
      <c r="O229" s="522">
        <v>50</v>
      </c>
    </row>
    <row r="230" spans="3:15" ht="102">
      <c r="C230" s="546" t="s">
        <v>1305</v>
      </c>
      <c r="D230" s="524" t="s">
        <v>1021</v>
      </c>
      <c r="E230" s="547">
        <v>199998.04</v>
      </c>
      <c r="F230" s="521">
        <v>0</v>
      </c>
      <c r="G230" s="526">
        <v>0</v>
      </c>
      <c r="H230" s="522">
        <v>0</v>
      </c>
      <c r="I230" s="522">
        <v>0</v>
      </c>
      <c r="J230" s="522">
        <v>0</v>
      </c>
      <c r="K230" s="522">
        <v>0</v>
      </c>
      <c r="L230" s="522">
        <v>10</v>
      </c>
      <c r="M230" s="522">
        <v>10</v>
      </c>
      <c r="N230" s="522">
        <v>10</v>
      </c>
      <c r="O230" s="522">
        <v>10</v>
      </c>
    </row>
    <row r="231" spans="3:15" ht="102">
      <c r="C231" s="546" t="s">
        <v>1306</v>
      </c>
      <c r="D231" s="524" t="s">
        <v>1021</v>
      </c>
      <c r="E231" s="547">
        <v>2899012.33</v>
      </c>
      <c r="F231" s="521">
        <v>0</v>
      </c>
      <c r="G231" s="526">
        <v>0</v>
      </c>
      <c r="H231" s="522">
        <v>0</v>
      </c>
      <c r="I231" s="522">
        <v>0</v>
      </c>
      <c r="J231" s="522">
        <v>0</v>
      </c>
      <c r="K231" s="522">
        <v>0</v>
      </c>
      <c r="L231" s="522">
        <v>10</v>
      </c>
      <c r="M231" s="522">
        <v>10</v>
      </c>
      <c r="N231" s="522">
        <v>10</v>
      </c>
      <c r="O231" s="522">
        <v>10</v>
      </c>
    </row>
    <row r="232" spans="3:15" ht="102">
      <c r="C232" s="546" t="s">
        <v>1307</v>
      </c>
      <c r="D232" s="524" t="s">
        <v>1021</v>
      </c>
      <c r="E232" s="547">
        <v>1980040.6</v>
      </c>
      <c r="F232" s="521">
        <v>0</v>
      </c>
      <c r="G232" s="526">
        <v>0</v>
      </c>
      <c r="H232" s="522">
        <v>0</v>
      </c>
      <c r="I232" s="522">
        <v>0</v>
      </c>
      <c r="J232" s="522">
        <v>0</v>
      </c>
      <c r="K232" s="522">
        <v>0</v>
      </c>
      <c r="L232" s="522">
        <v>10</v>
      </c>
      <c r="M232" s="522">
        <v>10</v>
      </c>
      <c r="N232" s="522">
        <v>10</v>
      </c>
      <c r="O232" s="522">
        <v>10</v>
      </c>
    </row>
    <row r="233" spans="3:15" ht="102">
      <c r="C233" s="549" t="s">
        <v>1224</v>
      </c>
      <c r="D233" s="524" t="s">
        <v>1021</v>
      </c>
      <c r="E233" s="547">
        <v>3168923.65</v>
      </c>
      <c r="F233" s="521">
        <v>0</v>
      </c>
      <c r="G233" s="526">
        <v>0</v>
      </c>
      <c r="H233" s="522">
        <v>0</v>
      </c>
      <c r="I233" s="522">
        <v>0</v>
      </c>
      <c r="J233" s="522">
        <v>0</v>
      </c>
      <c r="K233" s="522">
        <v>0</v>
      </c>
      <c r="L233" s="522">
        <v>70</v>
      </c>
      <c r="M233" s="522">
        <v>70</v>
      </c>
      <c r="N233" s="522">
        <v>70</v>
      </c>
      <c r="O233" s="522">
        <v>70</v>
      </c>
    </row>
  </sheetData>
  <sheetProtection formatCells="0" formatColumns="0" formatRows="0" insertRows="0" deleteRows="0" autoFilter="0"/>
  <autoFilter ref="A3:O5"/>
  <mergeCells count="1">
    <mergeCell ref="A1:O1"/>
  </mergeCells>
  <dataValidations count="1">
    <dataValidation allowBlank="1" showErrorMessage="1" prompt="Clave asignada al programa/proyecto" sqref="A2:A3"/>
  </dataValidations>
  <pageMargins left="0.7" right="0.7" top="0.75" bottom="0.75" header="0.3" footer="0.3"/>
  <pageSetup scale="4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zoomScale="80" zoomScaleNormal="80" workbookViewId="0">
      <pane ySplit="3" topLeftCell="A4" activePane="bottomLeft" state="frozen"/>
      <selection pane="bottomLeft" activeCell="A4" sqref="A4"/>
    </sheetView>
  </sheetViews>
  <sheetFormatPr baseColWidth="10" defaultColWidth="12" defaultRowHeight="10.199999999999999"/>
  <cols>
    <col min="1" max="1" width="15.28515625" style="565" customWidth="1"/>
    <col min="2" max="2" width="16.28515625" style="384" customWidth="1"/>
    <col min="3" max="3" width="38.7109375" style="384" customWidth="1"/>
    <col min="4" max="4" width="19.85546875" style="384" customWidth="1"/>
    <col min="5" max="5" width="74" style="384" customWidth="1"/>
    <col min="6" max="10" width="20.28515625" style="384" customWidth="1"/>
    <col min="11" max="11" width="9.42578125" style="384" customWidth="1"/>
    <col min="12" max="12" width="12.7109375" style="384" bestFit="1" customWidth="1"/>
    <col min="13" max="13" width="53.140625" style="384" customWidth="1"/>
    <col min="14" max="15" width="44" style="671" customWidth="1"/>
    <col min="16" max="16" width="14.140625" style="384" customWidth="1"/>
    <col min="17" max="18" width="42.7109375" style="384" customWidth="1"/>
    <col min="19" max="19" width="14" style="384" bestFit="1" customWidth="1"/>
    <col min="20" max="20" width="13.85546875" style="384" customWidth="1"/>
    <col min="21" max="21" width="13" style="384" bestFit="1" customWidth="1"/>
    <col min="22" max="22" width="15.7109375" style="384" customWidth="1"/>
    <col min="23" max="23" width="14.28515625" style="384" customWidth="1"/>
    <col min="24" max="24" width="14.42578125" style="565" customWidth="1"/>
    <col min="25" max="16384" width="12" style="565"/>
  </cols>
  <sheetData>
    <row r="1" spans="1:24" ht="48.75" customHeight="1">
      <c r="A1" s="689" t="s">
        <v>1308</v>
      </c>
      <c r="B1" s="836"/>
      <c r="C1" s="836"/>
      <c r="D1" s="836"/>
      <c r="E1" s="836"/>
      <c r="F1" s="836"/>
      <c r="G1" s="836"/>
      <c r="H1" s="836"/>
      <c r="I1" s="836"/>
      <c r="J1" s="836"/>
      <c r="K1" s="836"/>
      <c r="L1" s="836"/>
      <c r="M1" s="836"/>
      <c r="N1" s="836"/>
      <c r="O1" s="836"/>
      <c r="P1" s="836"/>
      <c r="Q1" s="836"/>
      <c r="R1" s="836"/>
      <c r="S1" s="836"/>
      <c r="T1" s="836"/>
      <c r="U1" s="836"/>
      <c r="V1" s="836"/>
      <c r="W1" s="836"/>
      <c r="X1" s="837"/>
    </row>
    <row r="2" spans="1:24">
      <c r="A2" s="838" t="s">
        <v>1309</v>
      </c>
      <c r="B2" s="839"/>
      <c r="C2" s="839"/>
      <c r="D2" s="839"/>
      <c r="E2" s="840"/>
      <c r="F2" s="841" t="s">
        <v>1310</v>
      </c>
      <c r="G2" s="842"/>
      <c r="H2" s="842"/>
      <c r="I2" s="842"/>
      <c r="J2" s="843"/>
      <c r="K2" s="844" t="s">
        <v>1311</v>
      </c>
      <c r="L2" s="845"/>
      <c r="M2" s="846"/>
      <c r="N2" s="847" t="s">
        <v>1312</v>
      </c>
      <c r="O2" s="848"/>
      <c r="P2" s="848"/>
      <c r="Q2" s="848"/>
      <c r="R2" s="848"/>
      <c r="S2" s="848"/>
      <c r="T2" s="848"/>
      <c r="U2" s="849"/>
      <c r="V2" s="850" t="s">
        <v>1313</v>
      </c>
      <c r="W2" s="851"/>
      <c r="X2" s="851"/>
    </row>
    <row r="3" spans="1:24" ht="61.2">
      <c r="A3" s="566" t="s">
        <v>1314</v>
      </c>
      <c r="B3" s="566" t="s">
        <v>1315</v>
      </c>
      <c r="C3" s="566" t="s">
        <v>1316</v>
      </c>
      <c r="D3" s="566" t="s">
        <v>1317</v>
      </c>
      <c r="E3" s="566" t="s">
        <v>1318</v>
      </c>
      <c r="F3" s="567" t="s">
        <v>780</v>
      </c>
      <c r="G3" s="567" t="s">
        <v>765</v>
      </c>
      <c r="H3" s="567" t="s">
        <v>764</v>
      </c>
      <c r="I3" s="568" t="s">
        <v>1319</v>
      </c>
      <c r="J3" s="568" t="s">
        <v>782</v>
      </c>
      <c r="K3" s="569" t="s">
        <v>1320</v>
      </c>
      <c r="L3" s="569" t="s">
        <v>1321</v>
      </c>
      <c r="M3" s="569" t="s">
        <v>1322</v>
      </c>
      <c r="N3" s="570" t="s">
        <v>1323</v>
      </c>
      <c r="O3" s="570"/>
      <c r="P3" s="570" t="s">
        <v>1324</v>
      </c>
      <c r="Q3" s="570" t="s">
        <v>1325</v>
      </c>
      <c r="R3" s="570" t="s">
        <v>1326</v>
      </c>
      <c r="S3" s="570" t="s">
        <v>1327</v>
      </c>
      <c r="T3" s="570" t="s">
        <v>1328</v>
      </c>
      <c r="U3" s="570" t="s">
        <v>1329</v>
      </c>
      <c r="V3" s="571" t="s">
        <v>1330</v>
      </c>
      <c r="W3" s="572" t="s">
        <v>1331</v>
      </c>
      <c r="X3" s="572" t="s">
        <v>1332</v>
      </c>
    </row>
    <row r="4" spans="1:24">
      <c r="A4" s="573">
        <v>1</v>
      </c>
      <c r="B4" s="574">
        <v>2</v>
      </c>
      <c r="C4" s="573">
        <v>3</v>
      </c>
      <c r="D4" s="575">
        <v>4</v>
      </c>
      <c r="E4" s="573">
        <v>5</v>
      </c>
      <c r="F4" s="576">
        <v>6</v>
      </c>
      <c r="G4" s="576">
        <v>7</v>
      </c>
      <c r="H4" s="576">
        <v>8</v>
      </c>
      <c r="I4" s="576">
        <v>9</v>
      </c>
      <c r="J4" s="576">
        <v>10</v>
      </c>
      <c r="K4" s="577">
        <v>11</v>
      </c>
      <c r="L4" s="577">
        <v>12</v>
      </c>
      <c r="M4" s="577">
        <v>13</v>
      </c>
      <c r="N4" s="578">
        <v>14</v>
      </c>
      <c r="O4" s="578"/>
      <c r="P4" s="578">
        <v>15</v>
      </c>
      <c r="Q4" s="578">
        <v>16</v>
      </c>
      <c r="R4" s="578">
        <v>17</v>
      </c>
      <c r="S4" s="578">
        <v>18</v>
      </c>
      <c r="T4" s="578">
        <v>19</v>
      </c>
      <c r="U4" s="578">
        <v>20</v>
      </c>
      <c r="V4" s="579">
        <v>21</v>
      </c>
      <c r="W4" s="579">
        <v>22</v>
      </c>
      <c r="X4" s="579">
        <v>23</v>
      </c>
    </row>
    <row r="5" spans="1:24" ht="45" customHeight="1">
      <c r="A5" s="772" t="s">
        <v>1333</v>
      </c>
      <c r="B5" s="774" t="s">
        <v>1334</v>
      </c>
      <c r="C5" s="826" t="s">
        <v>1335</v>
      </c>
      <c r="D5" s="772" t="s">
        <v>1336</v>
      </c>
      <c r="E5" s="776" t="s">
        <v>1337</v>
      </c>
      <c r="F5" s="834">
        <f>F10+F15+F20+F24+F29+F32</f>
        <v>543608662.65175009</v>
      </c>
      <c r="G5" s="834">
        <f t="shared" ref="G5:J5" si="0">G10+G15+G20+G24+G29+G32</f>
        <v>1121917127.5227304</v>
      </c>
      <c r="H5" s="834">
        <f t="shared" si="0"/>
        <v>752326290.75</v>
      </c>
      <c r="I5" s="834">
        <f t="shared" si="0"/>
        <v>723353354.95000005</v>
      </c>
      <c r="J5" s="834">
        <f t="shared" si="0"/>
        <v>723353354.95000005</v>
      </c>
      <c r="K5" s="772" t="s">
        <v>1338</v>
      </c>
      <c r="L5" s="772" t="s">
        <v>1339</v>
      </c>
      <c r="M5" s="826" t="s">
        <v>1340</v>
      </c>
      <c r="N5" s="580" t="s">
        <v>1341</v>
      </c>
      <c r="O5" s="581" t="s">
        <v>1342</v>
      </c>
      <c r="P5" s="779" t="s">
        <v>1343</v>
      </c>
      <c r="Q5" s="580" t="s">
        <v>1344</v>
      </c>
      <c r="R5" s="580" t="s">
        <v>1345</v>
      </c>
      <c r="S5" s="582">
        <v>230</v>
      </c>
      <c r="T5" s="583" t="s">
        <v>1346</v>
      </c>
      <c r="U5" s="584">
        <v>213.09436433788485</v>
      </c>
      <c r="V5" s="585">
        <v>3344678</v>
      </c>
      <c r="W5" s="586">
        <v>130798</v>
      </c>
      <c r="X5" s="587" t="s">
        <v>1347</v>
      </c>
    </row>
    <row r="6" spans="1:24" ht="20.399999999999999">
      <c r="A6" s="773"/>
      <c r="B6" s="775"/>
      <c r="C6" s="827"/>
      <c r="D6" s="773"/>
      <c r="E6" s="777"/>
      <c r="F6" s="835"/>
      <c r="G6" s="835"/>
      <c r="H6" s="835"/>
      <c r="I6" s="835"/>
      <c r="J6" s="835"/>
      <c r="K6" s="773"/>
      <c r="L6" s="773"/>
      <c r="M6" s="827"/>
      <c r="N6" s="580" t="s">
        <v>1348</v>
      </c>
      <c r="O6" s="581" t="s">
        <v>1349</v>
      </c>
      <c r="P6" s="780"/>
      <c r="Q6" s="580" t="s">
        <v>1350</v>
      </c>
      <c r="R6" s="580" t="s">
        <v>1351</v>
      </c>
      <c r="S6" s="588">
        <v>1</v>
      </c>
      <c r="T6" s="583" t="s">
        <v>1346</v>
      </c>
      <c r="U6" s="589">
        <v>0.94980007048378645</v>
      </c>
      <c r="V6" s="585">
        <v>34344990</v>
      </c>
      <c r="W6" s="585">
        <v>36160231.049999997</v>
      </c>
      <c r="X6" s="587" t="s">
        <v>1352</v>
      </c>
    </row>
    <row r="7" spans="1:24" ht="45" customHeight="1">
      <c r="A7" s="772" t="s">
        <v>1333</v>
      </c>
      <c r="B7" s="774" t="s">
        <v>1334</v>
      </c>
      <c r="C7" s="826" t="s">
        <v>1335</v>
      </c>
      <c r="D7" s="772" t="s">
        <v>1336</v>
      </c>
      <c r="E7" s="831" t="s">
        <v>1337</v>
      </c>
      <c r="F7" s="590"/>
      <c r="G7" s="590"/>
      <c r="H7" s="590"/>
      <c r="I7" s="590"/>
      <c r="J7" s="590"/>
      <c r="K7" s="772" t="s">
        <v>1338</v>
      </c>
      <c r="L7" s="772" t="s">
        <v>1353</v>
      </c>
      <c r="M7" s="826" t="s">
        <v>1354</v>
      </c>
      <c r="N7" s="580" t="s">
        <v>1355</v>
      </c>
      <c r="O7" s="581" t="s">
        <v>1342</v>
      </c>
      <c r="P7" s="779" t="s">
        <v>1356</v>
      </c>
      <c r="Q7" s="591" t="s">
        <v>1357</v>
      </c>
      <c r="R7" s="580" t="s">
        <v>1358</v>
      </c>
      <c r="S7" s="582">
        <v>0.6</v>
      </c>
      <c r="T7" s="583" t="s">
        <v>1346</v>
      </c>
      <c r="U7" s="592">
        <v>0.54</v>
      </c>
      <c r="V7" s="593">
        <v>12.96</v>
      </c>
      <c r="W7" s="593">
        <v>24</v>
      </c>
      <c r="X7" s="587" t="s">
        <v>1359</v>
      </c>
    </row>
    <row r="8" spans="1:24" ht="30.6">
      <c r="A8" s="828"/>
      <c r="B8" s="829"/>
      <c r="C8" s="830"/>
      <c r="D8" s="828"/>
      <c r="E8" s="832"/>
      <c r="F8" s="594"/>
      <c r="G8" s="594"/>
      <c r="H8" s="594"/>
      <c r="I8" s="594"/>
      <c r="J8" s="594"/>
      <c r="K8" s="828"/>
      <c r="L8" s="828"/>
      <c r="M8" s="830"/>
      <c r="N8" s="580" t="s">
        <v>1360</v>
      </c>
      <c r="O8" s="581" t="s">
        <v>1361</v>
      </c>
      <c r="P8" s="802"/>
      <c r="Q8" s="580" t="s">
        <v>1350</v>
      </c>
      <c r="R8" s="580" t="s">
        <v>1362</v>
      </c>
      <c r="S8" s="588">
        <v>1</v>
      </c>
      <c r="T8" s="583" t="s">
        <v>1346</v>
      </c>
      <c r="U8" s="595">
        <v>0.2857142857142857</v>
      </c>
      <c r="V8" s="596">
        <v>8</v>
      </c>
      <c r="W8" s="597">
        <v>28</v>
      </c>
      <c r="X8" s="587" t="s">
        <v>1363</v>
      </c>
    </row>
    <row r="9" spans="1:24" ht="20.399999999999999">
      <c r="A9" s="773"/>
      <c r="B9" s="775"/>
      <c r="C9" s="827"/>
      <c r="D9" s="773"/>
      <c r="E9" s="833"/>
      <c r="F9" s="598"/>
      <c r="G9" s="598"/>
      <c r="H9" s="598"/>
      <c r="I9" s="598"/>
      <c r="J9" s="598"/>
      <c r="K9" s="773"/>
      <c r="L9" s="773"/>
      <c r="M9" s="827"/>
      <c r="N9" s="580" t="s">
        <v>1364</v>
      </c>
      <c r="O9" s="581" t="s">
        <v>1349</v>
      </c>
      <c r="P9" s="780"/>
      <c r="Q9" s="580" t="s">
        <v>1350</v>
      </c>
      <c r="R9" s="580" t="s">
        <v>1365</v>
      </c>
      <c r="S9" s="588">
        <v>1</v>
      </c>
      <c r="T9" s="583" t="s">
        <v>1346</v>
      </c>
      <c r="U9" s="595">
        <v>0.78202581926514403</v>
      </c>
      <c r="V9" s="596">
        <v>1575</v>
      </c>
      <c r="W9" s="599">
        <v>2014</v>
      </c>
      <c r="X9" s="587" t="s">
        <v>1366</v>
      </c>
    </row>
    <row r="10" spans="1:24" ht="30.6">
      <c r="A10" s="600" t="s">
        <v>1333</v>
      </c>
      <c r="B10" s="601" t="s">
        <v>1334</v>
      </c>
      <c r="C10" s="602" t="s">
        <v>1335</v>
      </c>
      <c r="D10" s="600" t="s">
        <v>1336</v>
      </c>
      <c r="E10" s="602" t="s">
        <v>1337</v>
      </c>
      <c r="F10" s="603">
        <f>SUM(F11:F14)</f>
        <v>105097944.50268203</v>
      </c>
      <c r="G10" s="603">
        <f t="shared" ref="G10:J10" si="1">SUM(G11:G14)</f>
        <v>227599223.02014682</v>
      </c>
      <c r="H10" s="603">
        <f t="shared" si="1"/>
        <v>178825413.22</v>
      </c>
      <c r="I10" s="603">
        <f t="shared" si="1"/>
        <v>169417861.78999999</v>
      </c>
      <c r="J10" s="603">
        <f t="shared" si="1"/>
        <v>169417861.78999999</v>
      </c>
      <c r="K10" s="600" t="s">
        <v>1338</v>
      </c>
      <c r="L10" s="600" t="s">
        <v>1367</v>
      </c>
      <c r="M10" s="604" t="s">
        <v>1368</v>
      </c>
      <c r="N10" s="580" t="s">
        <v>1369</v>
      </c>
      <c r="O10" s="581" t="s">
        <v>1342</v>
      </c>
      <c r="P10" s="580" t="s">
        <v>1370</v>
      </c>
      <c r="Q10" s="591" t="s">
        <v>1357</v>
      </c>
      <c r="R10" s="580" t="s">
        <v>1371</v>
      </c>
      <c r="S10" s="582">
        <v>0.5</v>
      </c>
      <c r="T10" s="583" t="s">
        <v>1346</v>
      </c>
      <c r="U10" s="584">
        <v>0.79</v>
      </c>
      <c r="V10" s="605">
        <v>0.79</v>
      </c>
      <c r="W10" s="606">
        <v>1</v>
      </c>
      <c r="X10" s="587" t="s">
        <v>1372</v>
      </c>
    </row>
    <row r="11" spans="1:24" ht="22.5" customHeight="1">
      <c r="A11" s="600"/>
      <c r="B11" s="601"/>
      <c r="C11" s="602"/>
      <c r="D11" s="600"/>
      <c r="E11" s="602"/>
      <c r="F11" s="607">
        <v>25681500.330000002</v>
      </c>
      <c r="G11" s="607">
        <v>22106361.037500001</v>
      </c>
      <c r="H11" s="607">
        <v>20996365.210000005</v>
      </c>
      <c r="I11" s="607">
        <v>20995616.350000005</v>
      </c>
      <c r="J11" s="607">
        <f>I11</f>
        <v>20995616.350000005</v>
      </c>
      <c r="K11" s="600"/>
      <c r="L11" s="600"/>
      <c r="M11" s="604"/>
      <c r="N11" s="580"/>
      <c r="O11" s="581"/>
      <c r="P11" s="580"/>
      <c r="Q11" s="591"/>
      <c r="R11" s="580"/>
      <c r="S11" s="582"/>
      <c r="T11" s="583"/>
      <c r="U11" s="608"/>
      <c r="V11" s="605"/>
      <c r="W11" s="606"/>
      <c r="X11" s="587"/>
    </row>
    <row r="12" spans="1:24" ht="20.399999999999999">
      <c r="A12" s="600" t="s">
        <v>1333</v>
      </c>
      <c r="B12" s="601" t="s">
        <v>1334</v>
      </c>
      <c r="C12" s="602" t="s">
        <v>1335</v>
      </c>
      <c r="D12" s="600" t="s">
        <v>1336</v>
      </c>
      <c r="E12" s="602" t="s">
        <v>1337</v>
      </c>
      <c r="F12" s="609">
        <v>3657247.5</v>
      </c>
      <c r="G12" s="609">
        <v>76498823.605000004</v>
      </c>
      <c r="H12" s="609">
        <v>40129058.654999994</v>
      </c>
      <c r="I12" s="609">
        <v>31042021.910000004</v>
      </c>
      <c r="J12" s="609">
        <f t="shared" ref="J12:J44" si="2">I12</f>
        <v>31042021.910000004</v>
      </c>
      <c r="K12" s="600" t="s">
        <v>1338</v>
      </c>
      <c r="L12" s="600" t="s">
        <v>1373</v>
      </c>
      <c r="M12" s="604" t="s">
        <v>1374</v>
      </c>
      <c r="N12" s="580" t="s">
        <v>1375</v>
      </c>
      <c r="O12" s="581" t="s">
        <v>1342</v>
      </c>
      <c r="P12" s="580" t="s">
        <v>1376</v>
      </c>
      <c r="Q12" s="591" t="s">
        <v>1350</v>
      </c>
      <c r="R12" s="580" t="s">
        <v>1377</v>
      </c>
      <c r="S12" s="588">
        <v>0.96</v>
      </c>
      <c r="T12" s="583" t="s">
        <v>1346</v>
      </c>
      <c r="U12" s="610">
        <v>0.95880112269446671</v>
      </c>
      <c r="V12" s="611">
        <v>9565</v>
      </c>
      <c r="W12" s="599">
        <v>9976</v>
      </c>
      <c r="X12" s="587" t="s">
        <v>1378</v>
      </c>
    </row>
    <row r="13" spans="1:24" ht="20.399999999999999">
      <c r="A13" s="600" t="s">
        <v>1333</v>
      </c>
      <c r="B13" s="601" t="s">
        <v>1334</v>
      </c>
      <c r="C13" s="602" t="s">
        <v>1335</v>
      </c>
      <c r="D13" s="600" t="s">
        <v>1336</v>
      </c>
      <c r="E13" s="602" t="s">
        <v>1337</v>
      </c>
      <c r="F13" s="609">
        <v>2155628.31</v>
      </c>
      <c r="G13" s="609">
        <v>3170046.89</v>
      </c>
      <c r="H13" s="609">
        <v>2609295.7899999996</v>
      </c>
      <c r="I13" s="609">
        <v>2410873.1499999994</v>
      </c>
      <c r="J13" s="609">
        <f t="shared" si="2"/>
        <v>2410873.1499999994</v>
      </c>
      <c r="K13" s="600" t="s">
        <v>1338</v>
      </c>
      <c r="L13" s="600" t="s">
        <v>1373</v>
      </c>
      <c r="M13" s="604" t="s">
        <v>1379</v>
      </c>
      <c r="N13" s="580" t="s">
        <v>1380</v>
      </c>
      <c r="O13" s="581" t="s">
        <v>1342</v>
      </c>
      <c r="P13" s="580" t="s">
        <v>1381</v>
      </c>
      <c r="Q13" s="591" t="s">
        <v>1350</v>
      </c>
      <c r="R13" s="580" t="s">
        <v>1382</v>
      </c>
      <c r="S13" s="588">
        <v>1</v>
      </c>
      <c r="T13" s="583" t="s">
        <v>1346</v>
      </c>
      <c r="U13" s="610">
        <v>1.5</v>
      </c>
      <c r="V13" s="596">
        <v>84</v>
      </c>
      <c r="W13" s="597">
        <v>56</v>
      </c>
      <c r="X13" s="587" t="s">
        <v>1383</v>
      </c>
    </row>
    <row r="14" spans="1:24" ht="30.6">
      <c r="A14" s="600" t="s">
        <v>1333</v>
      </c>
      <c r="B14" s="601" t="s">
        <v>1334</v>
      </c>
      <c r="C14" s="602" t="s">
        <v>1335</v>
      </c>
      <c r="D14" s="600" t="s">
        <v>1336</v>
      </c>
      <c r="E14" s="602" t="s">
        <v>1337</v>
      </c>
      <c r="F14" s="609">
        <v>73603568.36268203</v>
      </c>
      <c r="G14" s="609">
        <v>125823991.4876468</v>
      </c>
      <c r="H14" s="609">
        <v>115090693.565</v>
      </c>
      <c r="I14" s="609">
        <v>114969350.38</v>
      </c>
      <c r="J14" s="609">
        <f t="shared" si="2"/>
        <v>114969350.38</v>
      </c>
      <c r="K14" s="600" t="s">
        <v>1338</v>
      </c>
      <c r="L14" s="600" t="s">
        <v>1373</v>
      </c>
      <c r="M14" s="604" t="s">
        <v>1384</v>
      </c>
      <c r="N14" s="580" t="s">
        <v>1385</v>
      </c>
      <c r="O14" s="581" t="s">
        <v>1342</v>
      </c>
      <c r="P14" s="580" t="s">
        <v>1386</v>
      </c>
      <c r="Q14" s="591" t="s">
        <v>1350</v>
      </c>
      <c r="R14" s="580" t="s">
        <v>1387</v>
      </c>
      <c r="S14" s="588">
        <v>1</v>
      </c>
      <c r="T14" s="583" t="s">
        <v>1346</v>
      </c>
      <c r="U14" s="610">
        <v>1.1238938053097345</v>
      </c>
      <c r="V14" s="596">
        <v>127</v>
      </c>
      <c r="W14" s="597">
        <v>113</v>
      </c>
      <c r="X14" s="587" t="s">
        <v>1388</v>
      </c>
    </row>
    <row r="15" spans="1:24" ht="20.399999999999999">
      <c r="A15" s="600" t="s">
        <v>1333</v>
      </c>
      <c r="B15" s="601" t="s">
        <v>1334</v>
      </c>
      <c r="C15" s="602" t="s">
        <v>1335</v>
      </c>
      <c r="D15" s="600" t="s">
        <v>1336</v>
      </c>
      <c r="E15" s="602" t="s">
        <v>1337</v>
      </c>
      <c r="F15" s="612">
        <f>SUM(F16:F19)</f>
        <v>139412742.229</v>
      </c>
      <c r="G15" s="612">
        <f t="shared" ref="G15:J15" si="3">SUM(G16:G19)</f>
        <v>372289698.27724999</v>
      </c>
      <c r="H15" s="612">
        <f t="shared" si="3"/>
        <v>214471362.17000008</v>
      </c>
      <c r="I15" s="612">
        <f t="shared" si="3"/>
        <v>204116673.16000003</v>
      </c>
      <c r="J15" s="612">
        <f t="shared" si="3"/>
        <v>204116673.16000003</v>
      </c>
      <c r="K15" s="600" t="s">
        <v>1338</v>
      </c>
      <c r="L15" s="600" t="s">
        <v>1367</v>
      </c>
      <c r="M15" s="604" t="s">
        <v>1389</v>
      </c>
      <c r="N15" s="580" t="s">
        <v>1390</v>
      </c>
      <c r="O15" s="581" t="s">
        <v>1361</v>
      </c>
      <c r="P15" s="580" t="s">
        <v>1391</v>
      </c>
      <c r="Q15" s="591" t="s">
        <v>1392</v>
      </c>
      <c r="R15" s="580" t="s">
        <v>1393</v>
      </c>
      <c r="S15" s="613" t="s">
        <v>1394</v>
      </c>
      <c r="T15" s="614" t="s">
        <v>1346</v>
      </c>
      <c r="U15" s="615">
        <v>3</v>
      </c>
      <c r="V15" s="596">
        <v>3</v>
      </c>
      <c r="W15" s="597">
        <v>0</v>
      </c>
      <c r="X15" s="616" t="s">
        <v>1359</v>
      </c>
    </row>
    <row r="16" spans="1:24" ht="22.5" customHeight="1">
      <c r="A16" s="600"/>
      <c r="B16" s="601"/>
      <c r="C16" s="602"/>
      <c r="D16" s="600"/>
      <c r="E16" s="602"/>
      <c r="F16" s="607">
        <v>17042212.399999999</v>
      </c>
      <c r="G16" s="607">
        <v>18298377.319999993</v>
      </c>
      <c r="H16" s="607">
        <v>17092418.52</v>
      </c>
      <c r="I16" s="607">
        <v>17092418.52</v>
      </c>
      <c r="J16" s="607">
        <f t="shared" si="2"/>
        <v>17092418.52</v>
      </c>
      <c r="K16" s="600"/>
      <c r="L16" s="600"/>
      <c r="M16" s="604"/>
      <c r="N16" s="617"/>
      <c r="O16" s="581"/>
      <c r="P16" s="580"/>
      <c r="Q16" s="618"/>
      <c r="R16" s="617"/>
      <c r="S16" s="619"/>
      <c r="T16" s="620"/>
      <c r="U16" s="621"/>
      <c r="V16" s="622"/>
      <c r="W16" s="623"/>
      <c r="X16" s="624"/>
    </row>
    <row r="17" spans="1:24" ht="20.399999999999999">
      <c r="A17" s="600" t="s">
        <v>1333</v>
      </c>
      <c r="B17" s="601" t="s">
        <v>1334</v>
      </c>
      <c r="C17" s="602" t="s">
        <v>1335</v>
      </c>
      <c r="D17" s="600" t="s">
        <v>1336</v>
      </c>
      <c r="E17" s="602" t="s">
        <v>1337</v>
      </c>
      <c r="F17" s="609">
        <v>102258423.5985</v>
      </c>
      <c r="G17" s="609">
        <v>342668554.88325</v>
      </c>
      <c r="H17" s="609">
        <v>187180556.86000004</v>
      </c>
      <c r="I17" s="609">
        <v>177091725.095</v>
      </c>
      <c r="J17" s="609">
        <f t="shared" si="2"/>
        <v>177091725.095</v>
      </c>
      <c r="K17" s="600" t="s">
        <v>1338</v>
      </c>
      <c r="L17" s="600" t="s">
        <v>1373</v>
      </c>
      <c r="M17" s="604" t="s">
        <v>1395</v>
      </c>
      <c r="N17" s="779" t="s">
        <v>1396</v>
      </c>
      <c r="O17" s="803" t="s">
        <v>1361</v>
      </c>
      <c r="P17" s="580" t="s">
        <v>1397</v>
      </c>
      <c r="Q17" s="822" t="s">
        <v>1350</v>
      </c>
      <c r="R17" s="779" t="s">
        <v>1398</v>
      </c>
      <c r="S17" s="820">
        <v>0.95</v>
      </c>
      <c r="T17" s="810" t="s">
        <v>1346</v>
      </c>
      <c r="U17" s="796">
        <f>+V17/W17</f>
        <v>0.97666986257590283</v>
      </c>
      <c r="V17" s="814">
        <v>6112</v>
      </c>
      <c r="W17" s="814">
        <v>6258</v>
      </c>
      <c r="X17" s="817" t="s">
        <v>1399</v>
      </c>
    </row>
    <row r="18" spans="1:24" ht="20.399999999999999">
      <c r="A18" s="600" t="s">
        <v>1333</v>
      </c>
      <c r="B18" s="601" t="s">
        <v>1334</v>
      </c>
      <c r="C18" s="602" t="s">
        <v>1335</v>
      </c>
      <c r="D18" s="600" t="s">
        <v>1336</v>
      </c>
      <c r="E18" s="602" t="s">
        <v>1337</v>
      </c>
      <c r="F18" s="609">
        <v>2457809.9464999996</v>
      </c>
      <c r="G18" s="609">
        <v>3078947.2764999997</v>
      </c>
      <c r="H18" s="609">
        <v>2890492.58</v>
      </c>
      <c r="I18" s="609">
        <v>2890492.58</v>
      </c>
      <c r="J18" s="609">
        <f t="shared" si="2"/>
        <v>2890492.58</v>
      </c>
      <c r="K18" s="600" t="s">
        <v>1338</v>
      </c>
      <c r="L18" s="600" t="s">
        <v>1373</v>
      </c>
      <c r="M18" s="604" t="s">
        <v>1400</v>
      </c>
      <c r="N18" s="802"/>
      <c r="O18" s="803"/>
      <c r="P18" s="580" t="s">
        <v>1401</v>
      </c>
      <c r="Q18" s="823"/>
      <c r="R18" s="802"/>
      <c r="S18" s="825"/>
      <c r="T18" s="811"/>
      <c r="U18" s="813"/>
      <c r="V18" s="815"/>
      <c r="W18" s="815"/>
      <c r="X18" s="818"/>
    </row>
    <row r="19" spans="1:24" ht="20.399999999999999">
      <c r="A19" s="600" t="s">
        <v>1333</v>
      </c>
      <c r="B19" s="601" t="s">
        <v>1334</v>
      </c>
      <c r="C19" s="602" t="s">
        <v>1335</v>
      </c>
      <c r="D19" s="600" t="s">
        <v>1336</v>
      </c>
      <c r="E19" s="602" t="s">
        <v>1337</v>
      </c>
      <c r="F19" s="609">
        <v>17654296.284000002</v>
      </c>
      <c r="G19" s="609">
        <v>8243818.7974999994</v>
      </c>
      <c r="H19" s="609">
        <v>7307894.21</v>
      </c>
      <c r="I19" s="609">
        <v>7042036.9649999999</v>
      </c>
      <c r="J19" s="609">
        <f t="shared" si="2"/>
        <v>7042036.9649999999</v>
      </c>
      <c r="K19" s="600" t="s">
        <v>1338</v>
      </c>
      <c r="L19" s="600" t="s">
        <v>1373</v>
      </c>
      <c r="M19" s="604" t="s">
        <v>1402</v>
      </c>
      <c r="N19" s="780"/>
      <c r="O19" s="803"/>
      <c r="P19" s="580" t="s">
        <v>1403</v>
      </c>
      <c r="Q19" s="824"/>
      <c r="R19" s="780"/>
      <c r="S19" s="821"/>
      <c r="T19" s="812"/>
      <c r="U19" s="797"/>
      <c r="V19" s="816"/>
      <c r="W19" s="816"/>
      <c r="X19" s="819"/>
    </row>
    <row r="20" spans="1:24" ht="40.799999999999997">
      <c r="A20" s="600" t="s">
        <v>1333</v>
      </c>
      <c r="B20" s="601" t="s">
        <v>1334</v>
      </c>
      <c r="C20" s="602" t="s">
        <v>1335</v>
      </c>
      <c r="D20" s="600" t="s">
        <v>1336</v>
      </c>
      <c r="E20" s="602" t="s">
        <v>1337</v>
      </c>
      <c r="F20" s="612">
        <f>SUM(F21:F23)</f>
        <v>39827400.679999992</v>
      </c>
      <c r="G20" s="612">
        <f t="shared" ref="G20:J20" si="4">SUM(G21:G23)</f>
        <v>35311355.149999999</v>
      </c>
      <c r="H20" s="612">
        <f t="shared" si="4"/>
        <v>30616102.02</v>
      </c>
      <c r="I20" s="612">
        <f t="shared" si="4"/>
        <v>29700221.440000001</v>
      </c>
      <c r="J20" s="612">
        <f t="shared" si="4"/>
        <v>29700221.440000001</v>
      </c>
      <c r="K20" s="600" t="s">
        <v>1338</v>
      </c>
      <c r="L20" s="600" t="s">
        <v>1367</v>
      </c>
      <c r="M20" s="604" t="s">
        <v>1404</v>
      </c>
      <c r="N20" s="580" t="s">
        <v>1405</v>
      </c>
      <c r="O20" s="581" t="s">
        <v>1349</v>
      </c>
      <c r="P20" s="580" t="s">
        <v>1406</v>
      </c>
      <c r="Q20" s="591" t="s">
        <v>1350</v>
      </c>
      <c r="R20" s="580" t="s">
        <v>1407</v>
      </c>
      <c r="S20" s="625">
        <v>1</v>
      </c>
      <c r="T20" s="583" t="s">
        <v>1346</v>
      </c>
      <c r="U20" s="626">
        <f>V20/W20</f>
        <v>0.81016498500136347</v>
      </c>
      <c r="V20" s="627">
        <v>23767</v>
      </c>
      <c r="W20" s="627">
        <v>29336</v>
      </c>
      <c r="X20" s="587" t="s">
        <v>1408</v>
      </c>
    </row>
    <row r="21" spans="1:24" ht="22.5" customHeight="1">
      <c r="A21" s="600"/>
      <c r="B21" s="601"/>
      <c r="C21" s="602"/>
      <c r="D21" s="600"/>
      <c r="E21" s="602"/>
      <c r="F21" s="607">
        <v>10389895.969999999</v>
      </c>
      <c r="G21" s="607">
        <v>9709987.4999999981</v>
      </c>
      <c r="H21" s="607">
        <v>8948384.9899999984</v>
      </c>
      <c r="I21" s="607">
        <v>8948384.9899999984</v>
      </c>
      <c r="J21" s="607">
        <f t="shared" si="2"/>
        <v>8948384.9899999984</v>
      </c>
      <c r="K21" s="600"/>
      <c r="L21" s="600"/>
      <c r="M21" s="604"/>
      <c r="N21" s="617"/>
      <c r="O21" s="581"/>
      <c r="P21" s="580"/>
      <c r="Q21" s="618"/>
      <c r="R21" s="617"/>
      <c r="S21" s="628"/>
      <c r="T21" s="629"/>
      <c r="U21" s="630"/>
      <c r="V21" s="631"/>
      <c r="W21" s="631"/>
      <c r="X21" s="632"/>
    </row>
    <row r="22" spans="1:24" ht="20.399999999999999">
      <c r="A22" s="600" t="s">
        <v>1333</v>
      </c>
      <c r="B22" s="601" t="s">
        <v>1334</v>
      </c>
      <c r="C22" s="602" t="s">
        <v>1335</v>
      </c>
      <c r="D22" s="600" t="s">
        <v>1336</v>
      </c>
      <c r="E22" s="602" t="s">
        <v>1337</v>
      </c>
      <c r="F22" s="609">
        <v>25591152.369999997</v>
      </c>
      <c r="G22" s="609">
        <v>19341898.66</v>
      </c>
      <c r="H22" s="609">
        <v>16329053.230000002</v>
      </c>
      <c r="I22" s="609">
        <v>15616531.540000003</v>
      </c>
      <c r="J22" s="609">
        <f t="shared" si="2"/>
        <v>15616531.540000003</v>
      </c>
      <c r="K22" s="600" t="s">
        <v>1338</v>
      </c>
      <c r="L22" s="600" t="s">
        <v>1373</v>
      </c>
      <c r="M22" s="604" t="s">
        <v>1409</v>
      </c>
      <c r="N22" s="779" t="s">
        <v>1410</v>
      </c>
      <c r="O22" s="803" t="s">
        <v>1349</v>
      </c>
      <c r="P22" s="580" t="s">
        <v>1411</v>
      </c>
      <c r="Q22" s="779" t="s">
        <v>1350</v>
      </c>
      <c r="R22" s="779" t="s">
        <v>1412</v>
      </c>
      <c r="S22" s="820">
        <v>1</v>
      </c>
      <c r="T22" s="781" t="s">
        <v>1346</v>
      </c>
      <c r="U22" s="796">
        <f>+V22/W22</f>
        <v>1</v>
      </c>
      <c r="V22" s="798">
        <v>4620</v>
      </c>
      <c r="W22" s="798">
        <v>4620</v>
      </c>
      <c r="X22" s="800" t="s">
        <v>1413</v>
      </c>
    </row>
    <row r="23" spans="1:24" ht="30.6">
      <c r="A23" s="600" t="s">
        <v>1333</v>
      </c>
      <c r="B23" s="601" t="s">
        <v>1334</v>
      </c>
      <c r="C23" s="602" t="s">
        <v>1335</v>
      </c>
      <c r="D23" s="600" t="s">
        <v>1336</v>
      </c>
      <c r="E23" s="602" t="s">
        <v>1337</v>
      </c>
      <c r="F23" s="609">
        <v>3846352.34</v>
      </c>
      <c r="G23" s="609">
        <v>6259468.9899999993</v>
      </c>
      <c r="H23" s="609">
        <v>5338663.8</v>
      </c>
      <c r="I23" s="609">
        <v>5135304.9099999992</v>
      </c>
      <c r="J23" s="609">
        <f t="shared" si="2"/>
        <v>5135304.9099999992</v>
      </c>
      <c r="K23" s="600" t="s">
        <v>1338</v>
      </c>
      <c r="L23" s="600" t="s">
        <v>1373</v>
      </c>
      <c r="M23" s="604" t="s">
        <v>1414</v>
      </c>
      <c r="N23" s="780"/>
      <c r="O23" s="803"/>
      <c r="P23" s="580" t="s">
        <v>1415</v>
      </c>
      <c r="Q23" s="780"/>
      <c r="R23" s="780"/>
      <c r="S23" s="821"/>
      <c r="T23" s="783"/>
      <c r="U23" s="797"/>
      <c r="V23" s="799"/>
      <c r="W23" s="799"/>
      <c r="X23" s="801"/>
    </row>
    <row r="24" spans="1:24" ht="30.6">
      <c r="A24" s="600" t="s">
        <v>1333</v>
      </c>
      <c r="B24" s="601" t="s">
        <v>1334</v>
      </c>
      <c r="C24" s="602" t="s">
        <v>1335</v>
      </c>
      <c r="D24" s="600" t="s">
        <v>1336</v>
      </c>
      <c r="E24" s="602" t="s">
        <v>1337</v>
      </c>
      <c r="F24" s="612">
        <f>SUM(F25:F28)</f>
        <v>100272664.58670001</v>
      </c>
      <c r="G24" s="612">
        <f t="shared" ref="G24:J24" si="5">SUM(G25:G28)</f>
        <v>80111621.346500009</v>
      </c>
      <c r="H24" s="612">
        <f t="shared" si="5"/>
        <v>60438259.210000001</v>
      </c>
      <c r="I24" s="612">
        <f t="shared" si="5"/>
        <v>55015097.059999995</v>
      </c>
      <c r="J24" s="612">
        <f t="shared" si="5"/>
        <v>55015097.059999995</v>
      </c>
      <c r="K24" s="600" t="s">
        <v>1338</v>
      </c>
      <c r="L24" s="600" t="s">
        <v>1367</v>
      </c>
      <c r="M24" s="633" t="s">
        <v>1416</v>
      </c>
      <c r="N24" s="580" t="s">
        <v>1417</v>
      </c>
      <c r="O24" s="581" t="s">
        <v>1418</v>
      </c>
      <c r="P24" s="580" t="s">
        <v>1419</v>
      </c>
      <c r="Q24" s="591" t="s">
        <v>1350</v>
      </c>
      <c r="R24" s="634" t="s">
        <v>1420</v>
      </c>
      <c r="S24" s="625">
        <v>0.55000000000000004</v>
      </c>
      <c r="T24" s="583" t="s">
        <v>1346</v>
      </c>
      <c r="U24" s="626">
        <f>V24/W24</f>
        <v>0.58267349112277933</v>
      </c>
      <c r="V24" s="635">
        <v>207322300.90617669</v>
      </c>
      <c r="W24" s="635">
        <v>355812138.47000003</v>
      </c>
      <c r="X24" s="587" t="s">
        <v>1421</v>
      </c>
    </row>
    <row r="25" spans="1:24" ht="22.5" customHeight="1">
      <c r="A25" s="600"/>
      <c r="B25" s="601"/>
      <c r="C25" s="602"/>
      <c r="D25" s="600"/>
      <c r="E25" s="602"/>
      <c r="F25" s="607">
        <v>23763628.729999997</v>
      </c>
      <c r="G25" s="607">
        <v>22571852.156500001</v>
      </c>
      <c r="H25" s="607">
        <v>21874044.129999999</v>
      </c>
      <c r="I25" s="607">
        <v>21874044.129999999</v>
      </c>
      <c r="J25" s="607">
        <f t="shared" si="2"/>
        <v>21874044.129999999</v>
      </c>
      <c r="K25" s="600"/>
      <c r="L25" s="600"/>
      <c r="M25" s="604"/>
      <c r="N25" s="580"/>
      <c r="O25" s="581"/>
      <c r="P25" s="580"/>
      <c r="Q25" s="591"/>
      <c r="R25" s="634"/>
      <c r="S25" s="588"/>
      <c r="T25" s="583"/>
      <c r="U25" s="630"/>
      <c r="V25" s="636"/>
      <c r="W25" s="636"/>
      <c r="X25" s="587"/>
    </row>
    <row r="26" spans="1:24" ht="20.399999999999999">
      <c r="A26" s="600" t="s">
        <v>1333</v>
      </c>
      <c r="B26" s="601" t="s">
        <v>1334</v>
      </c>
      <c r="C26" s="602" t="s">
        <v>1335</v>
      </c>
      <c r="D26" s="600" t="s">
        <v>1336</v>
      </c>
      <c r="E26" s="602" t="s">
        <v>1337</v>
      </c>
      <c r="F26" s="609">
        <v>62091890.750000007</v>
      </c>
      <c r="G26" s="609">
        <v>39950600.050000004</v>
      </c>
      <c r="H26" s="609">
        <v>23717568.620000001</v>
      </c>
      <c r="I26" s="609">
        <v>18569505.379999999</v>
      </c>
      <c r="J26" s="609">
        <f t="shared" si="2"/>
        <v>18569505.379999999</v>
      </c>
      <c r="K26" s="600" t="s">
        <v>1338</v>
      </c>
      <c r="L26" s="601" t="s">
        <v>1373</v>
      </c>
      <c r="M26" s="604" t="s">
        <v>1422</v>
      </c>
      <c r="N26" s="580" t="s">
        <v>1423</v>
      </c>
      <c r="O26" s="581" t="s">
        <v>1418</v>
      </c>
      <c r="P26" s="580" t="s">
        <v>1424</v>
      </c>
      <c r="Q26" s="591" t="s">
        <v>1425</v>
      </c>
      <c r="R26" s="580" t="s">
        <v>1426</v>
      </c>
      <c r="S26" s="637">
        <v>2523</v>
      </c>
      <c r="T26" s="583" t="s">
        <v>1346</v>
      </c>
      <c r="U26" s="638">
        <f>+V26+W26</f>
        <v>3488</v>
      </c>
      <c r="V26" s="639">
        <v>3257</v>
      </c>
      <c r="W26" s="639">
        <v>231</v>
      </c>
      <c r="X26" s="587" t="s">
        <v>1427</v>
      </c>
    </row>
    <row r="27" spans="1:24" ht="20.399999999999999">
      <c r="A27" s="600" t="s">
        <v>1333</v>
      </c>
      <c r="B27" s="601" t="s">
        <v>1334</v>
      </c>
      <c r="C27" s="602" t="s">
        <v>1335</v>
      </c>
      <c r="D27" s="600" t="s">
        <v>1336</v>
      </c>
      <c r="E27" s="602" t="s">
        <v>1337</v>
      </c>
      <c r="F27" s="609">
        <v>9817845.1066999994</v>
      </c>
      <c r="G27" s="609">
        <v>12200319.52</v>
      </c>
      <c r="H27" s="609">
        <v>11133051.459999999</v>
      </c>
      <c r="I27" s="609">
        <v>11028838.919999998</v>
      </c>
      <c r="J27" s="609">
        <f t="shared" si="2"/>
        <v>11028838.919999998</v>
      </c>
      <c r="K27" s="600" t="s">
        <v>1338</v>
      </c>
      <c r="L27" s="601" t="s">
        <v>1373</v>
      </c>
      <c r="M27" s="604" t="s">
        <v>1428</v>
      </c>
      <c r="N27" s="580" t="s">
        <v>1429</v>
      </c>
      <c r="O27" s="581" t="s">
        <v>1418</v>
      </c>
      <c r="P27" s="580" t="s">
        <v>1430</v>
      </c>
      <c r="Q27" s="591" t="s">
        <v>1350</v>
      </c>
      <c r="R27" s="580" t="s">
        <v>1431</v>
      </c>
      <c r="S27" s="640">
        <v>0.05</v>
      </c>
      <c r="T27" s="583" t="s">
        <v>1346</v>
      </c>
      <c r="U27" s="610">
        <f>+V27/W27</f>
        <v>1.4469851340584964E-2</v>
      </c>
      <c r="V27" s="635">
        <v>749160.68429999799</v>
      </c>
      <c r="W27" s="635">
        <v>51773903.315700002</v>
      </c>
      <c r="X27" s="587" t="s">
        <v>1421</v>
      </c>
    </row>
    <row r="28" spans="1:24" ht="20.399999999999999">
      <c r="A28" s="600" t="s">
        <v>1333</v>
      </c>
      <c r="B28" s="601" t="s">
        <v>1334</v>
      </c>
      <c r="C28" s="602" t="s">
        <v>1335</v>
      </c>
      <c r="D28" s="600" t="s">
        <v>1336</v>
      </c>
      <c r="E28" s="602" t="s">
        <v>1337</v>
      </c>
      <c r="F28" s="609">
        <v>4599300</v>
      </c>
      <c r="G28" s="609">
        <v>5388849.620000001</v>
      </c>
      <c r="H28" s="609">
        <v>3713595.0000000005</v>
      </c>
      <c r="I28" s="609">
        <v>3542708.6300000004</v>
      </c>
      <c r="J28" s="609">
        <f t="shared" si="2"/>
        <v>3542708.6300000004</v>
      </c>
      <c r="K28" s="600" t="s">
        <v>1338</v>
      </c>
      <c r="L28" s="601" t="s">
        <v>1373</v>
      </c>
      <c r="M28" s="604" t="s">
        <v>1432</v>
      </c>
      <c r="N28" s="580" t="s">
        <v>1433</v>
      </c>
      <c r="O28" s="581" t="s">
        <v>1418</v>
      </c>
      <c r="P28" s="580" t="s">
        <v>1434</v>
      </c>
      <c r="Q28" s="591" t="s">
        <v>1350</v>
      </c>
      <c r="R28" s="580" t="s">
        <v>1435</v>
      </c>
      <c r="S28" s="641">
        <v>0.1</v>
      </c>
      <c r="T28" s="583" t="s">
        <v>1346</v>
      </c>
      <c r="U28" s="610">
        <f>+V28/W28</f>
        <v>8.4562142642190793E-2</v>
      </c>
      <c r="V28" s="642">
        <v>11802</v>
      </c>
      <c r="W28" s="642">
        <v>139566</v>
      </c>
      <c r="X28" s="587" t="s">
        <v>1436</v>
      </c>
    </row>
    <row r="29" spans="1:24" ht="30.6">
      <c r="A29" s="600" t="s">
        <v>1333</v>
      </c>
      <c r="B29" s="601" t="s">
        <v>1334</v>
      </c>
      <c r="C29" s="602" t="s">
        <v>1335</v>
      </c>
      <c r="D29" s="600" t="s">
        <v>1336</v>
      </c>
      <c r="E29" s="602" t="s">
        <v>1337</v>
      </c>
      <c r="F29" s="612">
        <f>SUM(F30:F31)</f>
        <v>0</v>
      </c>
      <c r="G29" s="612">
        <f t="shared" ref="G29:J29" si="6">SUM(G30:G31)</f>
        <v>7544936.6399999997</v>
      </c>
      <c r="H29" s="612">
        <f t="shared" si="6"/>
        <v>2413168.0199999996</v>
      </c>
      <c r="I29" s="612">
        <f t="shared" si="6"/>
        <v>2202183.61</v>
      </c>
      <c r="J29" s="612">
        <f t="shared" si="6"/>
        <v>2202183.61</v>
      </c>
      <c r="K29" s="600" t="s">
        <v>1338</v>
      </c>
      <c r="L29" s="601" t="s">
        <v>1367</v>
      </c>
      <c r="M29" s="604" t="s">
        <v>1437</v>
      </c>
      <c r="N29" s="580" t="s">
        <v>1438</v>
      </c>
      <c r="O29" s="581" t="s">
        <v>1439</v>
      </c>
      <c r="P29" s="580" t="s">
        <v>1440</v>
      </c>
      <c r="Q29" s="591" t="s">
        <v>1350</v>
      </c>
      <c r="R29" s="580" t="s">
        <v>1441</v>
      </c>
      <c r="S29" s="625">
        <v>1</v>
      </c>
      <c r="T29" s="583" t="s">
        <v>1346</v>
      </c>
      <c r="U29" s="610">
        <f>V29/W29</f>
        <v>0.5</v>
      </c>
      <c r="V29" s="586">
        <v>65</v>
      </c>
      <c r="W29" s="643">
        <v>130</v>
      </c>
      <c r="X29" s="587" t="s">
        <v>1399</v>
      </c>
    </row>
    <row r="30" spans="1:24" ht="22.5" customHeight="1">
      <c r="A30" s="600"/>
      <c r="B30" s="601"/>
      <c r="C30" s="602"/>
      <c r="D30" s="600"/>
      <c r="E30" s="602"/>
      <c r="F30" s="607"/>
      <c r="G30" s="607">
        <v>1436735.9399999997</v>
      </c>
      <c r="H30" s="607">
        <v>1255026.0899999999</v>
      </c>
      <c r="I30" s="607">
        <v>1255026.0899999999</v>
      </c>
      <c r="J30" s="607">
        <f t="shared" si="2"/>
        <v>1255026.0899999999</v>
      </c>
      <c r="K30" s="600"/>
      <c r="L30" s="600"/>
      <c r="M30" s="604"/>
      <c r="N30" s="580"/>
      <c r="O30" s="581"/>
      <c r="P30" s="580"/>
      <c r="Q30" s="591"/>
      <c r="R30" s="580"/>
      <c r="S30" s="588"/>
      <c r="T30" s="583"/>
      <c r="U30" s="610"/>
      <c r="V30" s="586"/>
      <c r="W30" s="643"/>
      <c r="X30" s="587"/>
    </row>
    <row r="31" spans="1:24" ht="20.399999999999999">
      <c r="A31" s="600" t="s">
        <v>1333</v>
      </c>
      <c r="B31" s="601" t="s">
        <v>1334</v>
      </c>
      <c r="C31" s="602" t="s">
        <v>1335</v>
      </c>
      <c r="D31" s="600" t="s">
        <v>1336</v>
      </c>
      <c r="E31" s="602" t="s">
        <v>1337</v>
      </c>
      <c r="F31" s="609">
        <v>0</v>
      </c>
      <c r="G31" s="609">
        <v>6108200.7000000002</v>
      </c>
      <c r="H31" s="609">
        <v>1158141.93</v>
      </c>
      <c r="I31" s="609">
        <v>947157.52</v>
      </c>
      <c r="J31" s="609">
        <f t="shared" si="2"/>
        <v>947157.52</v>
      </c>
      <c r="K31" s="600" t="s">
        <v>1338</v>
      </c>
      <c r="L31" s="601" t="s">
        <v>1373</v>
      </c>
      <c r="M31" s="633" t="s">
        <v>1442</v>
      </c>
      <c r="N31" s="580" t="s">
        <v>1443</v>
      </c>
      <c r="O31" s="581" t="s">
        <v>1439</v>
      </c>
      <c r="P31" s="580" t="s">
        <v>1444</v>
      </c>
      <c r="Q31" s="591" t="s">
        <v>1350</v>
      </c>
      <c r="R31" s="580" t="s">
        <v>1445</v>
      </c>
      <c r="S31" s="625">
        <v>1</v>
      </c>
      <c r="T31" s="583" t="s">
        <v>1346</v>
      </c>
      <c r="U31" s="610">
        <f>+V31/W31</f>
        <v>1</v>
      </c>
      <c r="V31" s="586">
        <v>190</v>
      </c>
      <c r="W31" s="643">
        <v>190</v>
      </c>
      <c r="X31" s="587" t="s">
        <v>1399</v>
      </c>
    </row>
    <row r="32" spans="1:24" ht="20.399999999999999">
      <c r="A32" s="600" t="s">
        <v>1333</v>
      </c>
      <c r="B32" s="601" t="s">
        <v>1334</v>
      </c>
      <c r="C32" s="602" t="s">
        <v>1335</v>
      </c>
      <c r="D32" s="600" t="s">
        <v>1336</v>
      </c>
      <c r="E32" s="602" t="s">
        <v>1337</v>
      </c>
      <c r="F32" s="612">
        <f>SUM(F33:F44)</f>
        <v>158997910.653368</v>
      </c>
      <c r="G32" s="612">
        <f t="shared" ref="G32:J32" si="7">SUM(G33:G44)</f>
        <v>399060293.08883357</v>
      </c>
      <c r="H32" s="612">
        <f t="shared" si="7"/>
        <v>265561986.10999998</v>
      </c>
      <c r="I32" s="612">
        <f t="shared" si="7"/>
        <v>262901317.89000002</v>
      </c>
      <c r="J32" s="612">
        <f t="shared" si="7"/>
        <v>262901317.89000002</v>
      </c>
      <c r="K32" s="600" t="s">
        <v>1338</v>
      </c>
      <c r="L32" s="601" t="s">
        <v>1367</v>
      </c>
      <c r="M32" s="604" t="s">
        <v>1446</v>
      </c>
      <c r="N32" s="580" t="s">
        <v>1447</v>
      </c>
      <c r="O32" s="581" t="s">
        <v>1448</v>
      </c>
      <c r="P32" s="580" t="s">
        <v>1449</v>
      </c>
      <c r="Q32" s="591" t="s">
        <v>1350</v>
      </c>
      <c r="R32" s="580" t="s">
        <v>1450</v>
      </c>
      <c r="S32" s="625">
        <v>1</v>
      </c>
      <c r="T32" s="583" t="s">
        <v>1346</v>
      </c>
      <c r="U32" s="644">
        <f>+V32/W32</f>
        <v>0.4642857142857143</v>
      </c>
      <c r="V32" s="639">
        <v>13</v>
      </c>
      <c r="W32" s="639">
        <v>28</v>
      </c>
      <c r="X32" s="587" t="s">
        <v>1005</v>
      </c>
    </row>
    <row r="33" spans="1:24" ht="22.5" customHeight="1">
      <c r="A33" s="600"/>
      <c r="B33" s="601"/>
      <c r="C33" s="602"/>
      <c r="D33" s="600"/>
      <c r="E33" s="602"/>
      <c r="F33" s="607">
        <v>48623853.270000003</v>
      </c>
      <c r="G33" s="607">
        <v>51377776.745499998</v>
      </c>
      <c r="H33" s="607">
        <v>46512018.68</v>
      </c>
      <c r="I33" s="607">
        <v>46512018.68</v>
      </c>
      <c r="J33" s="607">
        <f t="shared" si="2"/>
        <v>46512018.68</v>
      </c>
      <c r="K33" s="600"/>
      <c r="L33" s="600"/>
      <c r="M33" s="604"/>
      <c r="N33" s="580"/>
      <c r="O33" s="581"/>
      <c r="P33" s="580"/>
      <c r="Q33" s="591"/>
      <c r="R33" s="580"/>
      <c r="S33" s="588"/>
      <c r="T33" s="645"/>
      <c r="U33" s="644"/>
      <c r="V33" s="646"/>
      <c r="W33" s="646"/>
      <c r="X33" s="647"/>
    </row>
    <row r="34" spans="1:24" ht="20.399999999999999">
      <c r="A34" s="600" t="s">
        <v>1333</v>
      </c>
      <c r="B34" s="601" t="s">
        <v>1334</v>
      </c>
      <c r="C34" s="602" t="s">
        <v>1335</v>
      </c>
      <c r="D34" s="600" t="s">
        <v>1336</v>
      </c>
      <c r="E34" s="602" t="s">
        <v>1337</v>
      </c>
      <c r="F34" s="607">
        <v>678047.68</v>
      </c>
      <c r="G34" s="607">
        <v>302556.63</v>
      </c>
      <c r="H34" s="607">
        <v>148524.59</v>
      </c>
      <c r="I34" s="607">
        <v>148524.59</v>
      </c>
      <c r="J34" s="607">
        <f t="shared" si="2"/>
        <v>148524.59</v>
      </c>
      <c r="K34" s="600" t="s">
        <v>1338</v>
      </c>
      <c r="L34" s="601" t="s">
        <v>1373</v>
      </c>
      <c r="M34" s="604" t="s">
        <v>1451</v>
      </c>
      <c r="N34" s="648" t="s">
        <v>1452</v>
      </c>
      <c r="O34" s="649" t="s">
        <v>1452</v>
      </c>
      <c r="P34" s="580" t="s">
        <v>1453</v>
      </c>
      <c r="Q34" s="650" t="s">
        <v>1452</v>
      </c>
      <c r="R34" s="648" t="s">
        <v>1452</v>
      </c>
      <c r="S34" s="651" t="s">
        <v>1452</v>
      </c>
      <c r="T34" s="651" t="s">
        <v>1452</v>
      </c>
      <c r="U34" s="652" t="s">
        <v>1452</v>
      </c>
      <c r="V34" s="653"/>
      <c r="W34" s="654" t="s">
        <v>1452</v>
      </c>
      <c r="X34" s="654" t="s">
        <v>1452</v>
      </c>
    </row>
    <row r="35" spans="1:24" ht="33.75" customHeight="1">
      <c r="A35" s="600" t="s">
        <v>1333</v>
      </c>
      <c r="B35" s="601" t="s">
        <v>1334</v>
      </c>
      <c r="C35" s="602" t="s">
        <v>1335</v>
      </c>
      <c r="D35" s="600" t="s">
        <v>1336</v>
      </c>
      <c r="E35" s="602" t="s">
        <v>1337</v>
      </c>
      <c r="F35" s="607">
        <v>158100</v>
      </c>
      <c r="G35" s="607">
        <v>91518.1</v>
      </c>
      <c r="H35" s="607">
        <v>81032.27</v>
      </c>
      <c r="I35" s="607">
        <v>81032.27</v>
      </c>
      <c r="J35" s="607">
        <f t="shared" si="2"/>
        <v>81032.27</v>
      </c>
      <c r="K35" s="600" t="s">
        <v>1338</v>
      </c>
      <c r="L35" s="601" t="s">
        <v>1373</v>
      </c>
      <c r="M35" s="604" t="s">
        <v>1454</v>
      </c>
      <c r="N35" s="580" t="s">
        <v>1455</v>
      </c>
      <c r="O35" s="581" t="s">
        <v>1456</v>
      </c>
      <c r="P35" s="580" t="s">
        <v>1457</v>
      </c>
      <c r="Q35" s="591" t="s">
        <v>1350</v>
      </c>
      <c r="R35" s="580" t="s">
        <v>1458</v>
      </c>
      <c r="S35" s="655">
        <v>1</v>
      </c>
      <c r="T35" s="583" t="s">
        <v>1346</v>
      </c>
      <c r="U35" s="644">
        <f>+V35/W35</f>
        <v>0.61538461538461542</v>
      </c>
      <c r="V35" s="656">
        <v>8</v>
      </c>
      <c r="W35" s="656">
        <v>13</v>
      </c>
      <c r="X35" s="587" t="s">
        <v>1459</v>
      </c>
    </row>
    <row r="36" spans="1:24" ht="20.399999999999999">
      <c r="A36" s="600" t="s">
        <v>1333</v>
      </c>
      <c r="B36" s="601" t="s">
        <v>1334</v>
      </c>
      <c r="C36" s="602" t="s">
        <v>1335</v>
      </c>
      <c r="D36" s="600" t="s">
        <v>1336</v>
      </c>
      <c r="E36" s="602" t="s">
        <v>1337</v>
      </c>
      <c r="F36" s="607">
        <v>0</v>
      </c>
      <c r="G36" s="607">
        <v>0</v>
      </c>
      <c r="H36" s="607"/>
      <c r="I36" s="607"/>
      <c r="J36" s="607">
        <f t="shared" si="2"/>
        <v>0</v>
      </c>
      <c r="K36" s="600" t="s">
        <v>1338</v>
      </c>
      <c r="L36" s="601" t="s">
        <v>1373</v>
      </c>
      <c r="M36" s="604" t="s">
        <v>1460</v>
      </c>
      <c r="N36" s="580" t="s">
        <v>1461</v>
      </c>
      <c r="O36" s="581" t="s">
        <v>1462</v>
      </c>
      <c r="P36" s="580" t="s">
        <v>1463</v>
      </c>
      <c r="Q36" s="580" t="s">
        <v>1350</v>
      </c>
      <c r="R36" s="580" t="s">
        <v>1464</v>
      </c>
      <c r="S36" s="655">
        <v>1</v>
      </c>
      <c r="T36" s="583" t="s">
        <v>1346</v>
      </c>
      <c r="U36" s="644">
        <f>+V36/W36</f>
        <v>0.76056338028169013</v>
      </c>
      <c r="V36" s="657">
        <v>54</v>
      </c>
      <c r="W36" s="639">
        <v>71</v>
      </c>
      <c r="X36" s="587" t="s">
        <v>1465</v>
      </c>
    </row>
    <row r="37" spans="1:24" ht="30.6">
      <c r="A37" s="600" t="s">
        <v>1333</v>
      </c>
      <c r="B37" s="601" t="s">
        <v>1334</v>
      </c>
      <c r="C37" s="602" t="s">
        <v>1335</v>
      </c>
      <c r="D37" s="600" t="s">
        <v>1336</v>
      </c>
      <c r="E37" s="602" t="s">
        <v>1337</v>
      </c>
      <c r="F37" s="607">
        <v>719122.32000000007</v>
      </c>
      <c r="G37" s="607">
        <v>1195286.21</v>
      </c>
      <c r="H37" s="607">
        <v>983992.7</v>
      </c>
      <c r="I37" s="607">
        <v>953992.7</v>
      </c>
      <c r="J37" s="607">
        <f t="shared" si="2"/>
        <v>953992.7</v>
      </c>
      <c r="K37" s="600" t="s">
        <v>1338</v>
      </c>
      <c r="L37" s="601" t="s">
        <v>1373</v>
      </c>
      <c r="M37" s="604" t="s">
        <v>1466</v>
      </c>
      <c r="N37" s="779" t="s">
        <v>1467</v>
      </c>
      <c r="O37" s="803" t="s">
        <v>1468</v>
      </c>
      <c r="P37" s="580" t="s">
        <v>1469</v>
      </c>
      <c r="Q37" s="779" t="s">
        <v>1350</v>
      </c>
      <c r="R37" s="804" t="s">
        <v>1470</v>
      </c>
      <c r="S37" s="807">
        <v>0.7</v>
      </c>
      <c r="T37" s="781" t="s">
        <v>1346</v>
      </c>
      <c r="U37" s="784">
        <f>+V37/W37</f>
        <v>0.22368421052631579</v>
      </c>
      <c r="V37" s="787">
        <v>17</v>
      </c>
      <c r="W37" s="790">
        <v>76</v>
      </c>
      <c r="X37" s="793" t="s">
        <v>1471</v>
      </c>
    </row>
    <row r="38" spans="1:24" ht="22.5" customHeight="1">
      <c r="A38" s="600" t="s">
        <v>1333</v>
      </c>
      <c r="B38" s="601" t="s">
        <v>1334</v>
      </c>
      <c r="C38" s="602" t="s">
        <v>1335</v>
      </c>
      <c r="D38" s="600" t="s">
        <v>1336</v>
      </c>
      <c r="E38" s="602" t="s">
        <v>1337</v>
      </c>
      <c r="F38" s="607">
        <v>479510.36</v>
      </c>
      <c r="G38" s="607">
        <v>7488791.1200000001</v>
      </c>
      <c r="H38" s="607">
        <v>5316493.66</v>
      </c>
      <c r="I38" s="607">
        <v>5184325.78</v>
      </c>
      <c r="J38" s="607">
        <f t="shared" si="2"/>
        <v>5184325.78</v>
      </c>
      <c r="K38" s="600" t="s">
        <v>1338</v>
      </c>
      <c r="L38" s="601" t="s">
        <v>1373</v>
      </c>
      <c r="M38" s="604" t="s">
        <v>1472</v>
      </c>
      <c r="N38" s="802"/>
      <c r="O38" s="803"/>
      <c r="P38" s="580" t="s">
        <v>1473</v>
      </c>
      <c r="Q38" s="802"/>
      <c r="R38" s="805"/>
      <c r="S38" s="808"/>
      <c r="T38" s="782"/>
      <c r="U38" s="785"/>
      <c r="V38" s="788"/>
      <c r="W38" s="791"/>
      <c r="X38" s="794"/>
    </row>
    <row r="39" spans="1:24" ht="20.399999999999999">
      <c r="A39" s="600" t="s">
        <v>1333</v>
      </c>
      <c r="B39" s="601" t="s">
        <v>1334</v>
      </c>
      <c r="C39" s="602" t="s">
        <v>1335</v>
      </c>
      <c r="D39" s="600" t="s">
        <v>1336</v>
      </c>
      <c r="E39" s="602" t="s">
        <v>1337</v>
      </c>
      <c r="F39" s="607">
        <v>25409172.889200002</v>
      </c>
      <c r="G39" s="607">
        <v>43969376.340000004</v>
      </c>
      <c r="H39" s="607">
        <v>18546577.789999999</v>
      </c>
      <c r="I39" s="607">
        <v>17062705.280000001</v>
      </c>
      <c r="J39" s="607">
        <f t="shared" si="2"/>
        <v>17062705.280000001</v>
      </c>
      <c r="K39" s="600" t="s">
        <v>1338</v>
      </c>
      <c r="L39" s="601" t="s">
        <v>1373</v>
      </c>
      <c r="M39" s="604" t="s">
        <v>1474</v>
      </c>
      <c r="N39" s="780"/>
      <c r="O39" s="803"/>
      <c r="P39" s="580" t="s">
        <v>1475</v>
      </c>
      <c r="Q39" s="780"/>
      <c r="R39" s="806"/>
      <c r="S39" s="809"/>
      <c r="T39" s="783"/>
      <c r="U39" s="786"/>
      <c r="V39" s="789"/>
      <c r="W39" s="792"/>
      <c r="X39" s="795"/>
    </row>
    <row r="40" spans="1:24" ht="22.5" customHeight="1">
      <c r="A40" s="772" t="s">
        <v>1333</v>
      </c>
      <c r="B40" s="774" t="s">
        <v>1334</v>
      </c>
      <c r="C40" s="776" t="s">
        <v>1335</v>
      </c>
      <c r="D40" s="772" t="s">
        <v>1336</v>
      </c>
      <c r="E40" s="776" t="s">
        <v>1337</v>
      </c>
      <c r="F40" s="658">
        <v>58860329.120000005</v>
      </c>
      <c r="G40" s="658">
        <v>271879514.79333359</v>
      </c>
      <c r="H40" s="658">
        <v>177558662.91999999</v>
      </c>
      <c r="I40" s="658">
        <v>176622219.09</v>
      </c>
      <c r="J40" s="658">
        <f t="shared" si="2"/>
        <v>176622219.09</v>
      </c>
      <c r="K40" s="772" t="s">
        <v>1338</v>
      </c>
      <c r="L40" s="774" t="s">
        <v>1373</v>
      </c>
      <c r="M40" s="776" t="s">
        <v>1476</v>
      </c>
      <c r="N40" s="659" t="s">
        <v>1477</v>
      </c>
      <c r="O40" s="778" t="s">
        <v>1478</v>
      </c>
      <c r="P40" s="779" t="s">
        <v>1479</v>
      </c>
      <c r="Q40" s="659" t="s">
        <v>1350</v>
      </c>
      <c r="R40" s="660" t="s">
        <v>1480</v>
      </c>
      <c r="S40" s="661">
        <v>0.85</v>
      </c>
      <c r="T40" s="614" t="s">
        <v>1346</v>
      </c>
      <c r="U40" s="662">
        <f>+V40/W40</f>
        <v>0.82061593351851603</v>
      </c>
      <c r="V40" s="663">
        <v>536845341.58087277</v>
      </c>
      <c r="W40" s="663">
        <v>654198047.65314078</v>
      </c>
      <c r="X40" s="616" t="s">
        <v>1399</v>
      </c>
    </row>
    <row r="41" spans="1:24" ht="20.399999999999999">
      <c r="A41" s="773"/>
      <c r="B41" s="775"/>
      <c r="C41" s="777"/>
      <c r="D41" s="773"/>
      <c r="E41" s="777"/>
      <c r="F41" s="664"/>
      <c r="G41" s="664"/>
      <c r="H41" s="664"/>
      <c r="I41" s="664"/>
      <c r="J41" s="664">
        <f t="shared" si="2"/>
        <v>0</v>
      </c>
      <c r="K41" s="773"/>
      <c r="L41" s="775"/>
      <c r="M41" s="777"/>
      <c r="N41" s="659" t="s">
        <v>1481</v>
      </c>
      <c r="O41" s="778"/>
      <c r="P41" s="780"/>
      <c r="Q41" s="659" t="s">
        <v>1350</v>
      </c>
      <c r="R41" s="660" t="s">
        <v>1482</v>
      </c>
      <c r="S41" s="661">
        <v>1</v>
      </c>
      <c r="T41" s="614" t="s">
        <v>1346</v>
      </c>
      <c r="U41" s="662">
        <f>V41/W41</f>
        <v>1</v>
      </c>
      <c r="V41" s="665">
        <v>4</v>
      </c>
      <c r="W41" s="666">
        <v>4</v>
      </c>
      <c r="X41" s="616" t="s">
        <v>1483</v>
      </c>
    </row>
    <row r="42" spans="1:24" ht="33.75" customHeight="1">
      <c r="A42" s="600" t="s">
        <v>1333</v>
      </c>
      <c r="B42" s="601" t="s">
        <v>1334</v>
      </c>
      <c r="C42" s="602" t="s">
        <v>1335</v>
      </c>
      <c r="D42" s="600" t="s">
        <v>1336</v>
      </c>
      <c r="E42" s="602" t="s">
        <v>1337</v>
      </c>
      <c r="F42" s="607">
        <v>847820.05</v>
      </c>
      <c r="G42" s="607">
        <v>1372820.0499999998</v>
      </c>
      <c r="H42" s="607">
        <v>205575.62</v>
      </c>
      <c r="I42" s="607">
        <v>205575.62</v>
      </c>
      <c r="J42" s="607">
        <f t="shared" si="2"/>
        <v>205575.62</v>
      </c>
      <c r="K42" s="600">
        <v>728</v>
      </c>
      <c r="L42" s="601" t="s">
        <v>1373</v>
      </c>
      <c r="M42" s="604" t="s">
        <v>1484</v>
      </c>
      <c r="N42" s="659" t="s">
        <v>1485</v>
      </c>
      <c r="O42" s="667" t="s">
        <v>1486</v>
      </c>
      <c r="P42" s="580" t="s">
        <v>1487</v>
      </c>
      <c r="Q42" s="659" t="s">
        <v>1350</v>
      </c>
      <c r="R42" s="668" t="s">
        <v>1488</v>
      </c>
      <c r="S42" s="661">
        <v>1</v>
      </c>
      <c r="T42" s="614" t="s">
        <v>1346</v>
      </c>
      <c r="U42" s="662">
        <f>+V42/W42</f>
        <v>0.88095238095238093</v>
      </c>
      <c r="V42" s="669">
        <v>185</v>
      </c>
      <c r="W42" s="666">
        <v>210</v>
      </c>
      <c r="X42" s="616" t="s">
        <v>1489</v>
      </c>
    </row>
    <row r="43" spans="1:24" ht="22.5" customHeight="1">
      <c r="A43" s="600" t="s">
        <v>1333</v>
      </c>
      <c r="B43" s="601" t="s">
        <v>1334</v>
      </c>
      <c r="C43" s="602" t="s">
        <v>1335</v>
      </c>
      <c r="D43" s="600" t="s">
        <v>1336</v>
      </c>
      <c r="E43" s="602" t="s">
        <v>1337</v>
      </c>
      <c r="F43" s="607">
        <v>20475057.584168002</v>
      </c>
      <c r="G43" s="607">
        <v>17439875.390000001</v>
      </c>
      <c r="H43" s="607">
        <v>12901620.84</v>
      </c>
      <c r="I43" s="607">
        <v>12901620.84</v>
      </c>
      <c r="J43" s="607">
        <f t="shared" si="2"/>
        <v>12901620.84</v>
      </c>
      <c r="K43" s="600">
        <v>107002.99</v>
      </c>
      <c r="L43" s="601" t="s">
        <v>1373</v>
      </c>
      <c r="M43" s="604" t="s">
        <v>1490</v>
      </c>
      <c r="N43" s="659" t="s">
        <v>1491</v>
      </c>
      <c r="O43" s="667" t="s">
        <v>1492</v>
      </c>
      <c r="P43" s="580" t="s">
        <v>1493</v>
      </c>
      <c r="Q43" s="659" t="s">
        <v>1350</v>
      </c>
      <c r="R43" s="668" t="s">
        <v>1494</v>
      </c>
      <c r="S43" s="661">
        <v>1</v>
      </c>
      <c r="T43" s="614" t="s">
        <v>1346</v>
      </c>
      <c r="U43" s="662">
        <f>V43/W43</f>
        <v>1</v>
      </c>
      <c r="V43" s="670">
        <v>12</v>
      </c>
      <c r="W43" s="670">
        <v>12</v>
      </c>
      <c r="X43" s="616" t="s">
        <v>1489</v>
      </c>
    </row>
    <row r="44" spans="1:24" ht="33.75" customHeight="1">
      <c r="A44" s="600" t="s">
        <v>1333</v>
      </c>
      <c r="B44" s="601" t="s">
        <v>1334</v>
      </c>
      <c r="C44" s="602" t="s">
        <v>1335</v>
      </c>
      <c r="D44" s="600" t="s">
        <v>1336</v>
      </c>
      <c r="E44" s="602" t="s">
        <v>1337</v>
      </c>
      <c r="F44" s="607">
        <v>2746897.38</v>
      </c>
      <c r="G44" s="607">
        <v>3942777.71</v>
      </c>
      <c r="H44" s="607">
        <v>3307487.04</v>
      </c>
      <c r="I44" s="607">
        <v>3229303.04</v>
      </c>
      <c r="J44" s="607">
        <f t="shared" si="2"/>
        <v>3229303.04</v>
      </c>
      <c r="K44" s="600" t="s">
        <v>1338</v>
      </c>
      <c r="L44" s="601" t="s">
        <v>1373</v>
      </c>
      <c r="M44" s="604" t="s">
        <v>1495</v>
      </c>
      <c r="N44" s="659" t="s">
        <v>1496</v>
      </c>
      <c r="O44" s="667" t="s">
        <v>1497</v>
      </c>
      <c r="P44" s="580" t="s">
        <v>1498</v>
      </c>
      <c r="Q44" s="659" t="s">
        <v>1350</v>
      </c>
      <c r="R44" s="668" t="s">
        <v>1499</v>
      </c>
      <c r="S44" s="661">
        <v>1</v>
      </c>
      <c r="T44" s="614" t="s">
        <v>1346</v>
      </c>
      <c r="U44" s="662">
        <f>V44/W44</f>
        <v>4.7823529411764705</v>
      </c>
      <c r="V44" s="670">
        <v>1626</v>
      </c>
      <c r="W44" s="670">
        <v>340</v>
      </c>
      <c r="X44" s="616" t="s">
        <v>1399</v>
      </c>
    </row>
    <row r="45" spans="1:24" ht="11.25" customHeight="1">
      <c r="U45" s="672"/>
      <c r="V45" s="673"/>
      <c r="W45" s="673"/>
      <c r="X45" s="674"/>
    </row>
    <row r="46" spans="1:24" ht="12.75" customHeight="1">
      <c r="A46" s="675" t="s">
        <v>56</v>
      </c>
      <c r="B46" s="675"/>
      <c r="C46" s="675"/>
      <c r="N46" s="676"/>
      <c r="O46" s="676"/>
      <c r="P46" s="675"/>
      <c r="Q46" s="675"/>
      <c r="U46" s="677"/>
      <c r="W46" s="673"/>
      <c r="X46" s="674"/>
    </row>
    <row r="47" spans="1:24" ht="12.75" customHeight="1">
      <c r="A47" s="675"/>
      <c r="B47" s="675"/>
      <c r="C47" s="675"/>
      <c r="N47" s="676"/>
      <c r="O47" s="676"/>
      <c r="P47" s="675"/>
      <c r="Q47" s="675"/>
      <c r="U47" s="677"/>
      <c r="W47" s="673"/>
      <c r="X47" s="674"/>
    </row>
    <row r="48" spans="1:24" ht="12.75" customHeight="1">
      <c r="A48" s="675"/>
      <c r="B48" s="675"/>
      <c r="C48" s="675"/>
      <c r="N48" s="676"/>
      <c r="O48" s="676"/>
      <c r="P48" s="675"/>
      <c r="Q48" s="675"/>
      <c r="U48" s="677"/>
      <c r="W48" s="673"/>
      <c r="X48" s="674"/>
    </row>
    <row r="49" spans="1:24" ht="12.75" customHeight="1">
      <c r="A49" s="675"/>
      <c r="B49" s="675"/>
      <c r="C49" s="676"/>
      <c r="F49" s="675"/>
      <c r="N49" s="676"/>
      <c r="O49" s="676"/>
      <c r="P49" s="675"/>
      <c r="R49" s="678"/>
      <c r="T49" s="675"/>
      <c r="U49" s="677"/>
      <c r="W49" s="673"/>
      <c r="X49" s="674"/>
    </row>
    <row r="50" spans="1:24" ht="13.2">
      <c r="A50" s="675"/>
      <c r="B50" s="675"/>
      <c r="C50" s="679"/>
      <c r="F50" s="675"/>
      <c r="N50" s="676"/>
      <c r="O50" s="676"/>
      <c r="P50" s="675"/>
      <c r="Q50" s="679"/>
      <c r="T50" s="675"/>
      <c r="U50" s="677"/>
      <c r="W50" s="673"/>
      <c r="X50" s="674"/>
    </row>
    <row r="51" spans="1:24" ht="13.2">
      <c r="A51" s="675"/>
      <c r="B51" s="675"/>
      <c r="D51" s="678"/>
      <c r="F51" s="675"/>
      <c r="N51" s="676"/>
      <c r="O51" s="676"/>
      <c r="P51" s="675"/>
      <c r="R51" s="678"/>
      <c r="T51" s="675"/>
      <c r="U51" s="677"/>
      <c r="W51" s="673"/>
      <c r="X51" s="674"/>
    </row>
    <row r="52" spans="1:24" ht="13.2">
      <c r="A52" s="675"/>
      <c r="B52" s="675"/>
      <c r="D52" s="678"/>
      <c r="F52" s="675"/>
      <c r="N52" s="676"/>
      <c r="O52" s="676"/>
      <c r="P52" s="675"/>
      <c r="R52" s="678"/>
      <c r="T52" s="675"/>
      <c r="U52" s="677"/>
      <c r="W52" s="673"/>
      <c r="X52" s="674"/>
    </row>
    <row r="53" spans="1:24" ht="13.2">
      <c r="A53" s="675"/>
      <c r="B53" s="675"/>
      <c r="D53" s="678"/>
      <c r="F53" s="675"/>
      <c r="N53" s="676"/>
      <c r="O53" s="676"/>
      <c r="P53" s="675"/>
      <c r="R53" s="678"/>
      <c r="T53" s="675"/>
      <c r="U53" s="677"/>
      <c r="W53" s="673"/>
      <c r="X53" s="674"/>
    </row>
    <row r="54" spans="1:24" ht="13.2">
      <c r="A54" s="675"/>
      <c r="B54" s="675"/>
      <c r="C54" s="675"/>
      <c r="U54" s="672"/>
      <c r="V54" s="673"/>
      <c r="W54" s="673"/>
      <c r="X54" s="674"/>
    </row>
    <row r="55" spans="1:24" ht="13.2">
      <c r="A55" s="675"/>
      <c r="B55" s="675"/>
      <c r="C55" s="675"/>
      <c r="U55" s="672"/>
      <c r="V55" s="673"/>
      <c r="W55" s="673"/>
      <c r="X55" s="674"/>
    </row>
    <row r="56" spans="1:24" ht="13.2">
      <c r="A56" s="675"/>
      <c r="B56" s="675"/>
      <c r="C56" s="675"/>
      <c r="U56" s="672"/>
      <c r="V56" s="673"/>
      <c r="W56" s="673"/>
      <c r="X56" s="674"/>
    </row>
    <row r="57" spans="1:24" ht="13.2">
      <c r="B57" s="675"/>
      <c r="C57" s="675"/>
      <c r="U57" s="672"/>
      <c r="V57" s="673"/>
      <c r="W57" s="673"/>
      <c r="X57" s="674"/>
    </row>
    <row r="58" spans="1:24" ht="13.2">
      <c r="B58" s="675"/>
      <c r="C58" s="675"/>
      <c r="U58" s="672"/>
      <c r="V58" s="673"/>
      <c r="W58" s="673"/>
      <c r="X58" s="674"/>
    </row>
    <row r="59" spans="1:24" ht="13.2">
      <c r="B59" s="675"/>
      <c r="C59" s="675"/>
      <c r="U59" s="672"/>
      <c r="V59" s="673"/>
      <c r="W59" s="673"/>
      <c r="X59" s="674"/>
    </row>
    <row r="60" spans="1:24" ht="13.2">
      <c r="B60" s="675"/>
      <c r="C60" s="675"/>
      <c r="U60" s="672"/>
      <c r="V60" s="673"/>
      <c r="W60" s="673"/>
      <c r="X60" s="674"/>
    </row>
    <row r="61" spans="1:24" ht="13.2">
      <c r="B61" s="675"/>
      <c r="C61" s="675"/>
      <c r="U61" s="672"/>
      <c r="V61" s="673"/>
      <c r="W61" s="673"/>
      <c r="X61" s="674"/>
    </row>
  </sheetData>
  <mergeCells count="69">
    <mergeCell ref="A1:X1"/>
    <mergeCell ref="A2:E2"/>
    <mergeCell ref="F2:J2"/>
    <mergeCell ref="K2:M2"/>
    <mergeCell ref="N2:U2"/>
    <mergeCell ref="V2:X2"/>
    <mergeCell ref="L5:L6"/>
    <mergeCell ref="A5:A6"/>
    <mergeCell ref="B5:B6"/>
    <mergeCell ref="C5:C6"/>
    <mergeCell ref="D5:D6"/>
    <mergeCell ref="E5:E6"/>
    <mergeCell ref="F5:F6"/>
    <mergeCell ref="S17:S19"/>
    <mergeCell ref="M5:M6"/>
    <mergeCell ref="P5:P6"/>
    <mergeCell ref="A7:A9"/>
    <mergeCell ref="B7:B9"/>
    <mergeCell ref="C7:C9"/>
    <mergeCell ref="D7:D9"/>
    <mergeCell ref="E7:E9"/>
    <mergeCell ref="K7:K9"/>
    <mergeCell ref="L7:L9"/>
    <mergeCell ref="M7:M9"/>
    <mergeCell ref="G5:G6"/>
    <mergeCell ref="H5:H6"/>
    <mergeCell ref="I5:I6"/>
    <mergeCell ref="J5:J6"/>
    <mergeCell ref="K5:K6"/>
    <mergeCell ref="P7:P9"/>
    <mergeCell ref="N17:N19"/>
    <mergeCell ref="O17:O19"/>
    <mergeCell ref="Q17:Q19"/>
    <mergeCell ref="R17:R19"/>
    <mergeCell ref="N22:N23"/>
    <mergeCell ref="O22:O23"/>
    <mergeCell ref="Q22:Q23"/>
    <mergeCell ref="R22:R23"/>
    <mergeCell ref="S22:S23"/>
    <mergeCell ref="T17:T19"/>
    <mergeCell ref="U17:U19"/>
    <mergeCell ref="V17:V19"/>
    <mergeCell ref="W17:W19"/>
    <mergeCell ref="X17:X19"/>
    <mergeCell ref="N37:N39"/>
    <mergeCell ref="O37:O39"/>
    <mergeCell ref="Q37:Q39"/>
    <mergeCell ref="R37:R39"/>
    <mergeCell ref="S37:S39"/>
    <mergeCell ref="T22:T23"/>
    <mergeCell ref="U22:U23"/>
    <mergeCell ref="V22:V23"/>
    <mergeCell ref="W22:W23"/>
    <mergeCell ref="X22:X23"/>
    <mergeCell ref="A40:A41"/>
    <mergeCell ref="B40:B41"/>
    <mergeCell ref="C40:C41"/>
    <mergeCell ref="D40:D41"/>
    <mergeCell ref="E40:E41"/>
    <mergeCell ref="T37:T39"/>
    <mergeCell ref="U37:U39"/>
    <mergeCell ref="V37:V39"/>
    <mergeCell ref="W37:W39"/>
    <mergeCell ref="X37:X39"/>
    <mergeCell ref="K40:K41"/>
    <mergeCell ref="L40:L41"/>
    <mergeCell ref="M40:M41"/>
    <mergeCell ref="O40:O41"/>
    <mergeCell ref="P40:P41"/>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topLeftCell="A24" zoomScaleNormal="100" workbookViewId="0">
      <selection activeCell="A29" sqref="A29"/>
    </sheetView>
  </sheetViews>
  <sheetFormatPr baseColWidth="10" defaultColWidth="12" defaultRowHeight="10.199999999999999"/>
  <cols>
    <col min="1" max="1" width="57.85546875" style="28" customWidth="1"/>
    <col min="2" max="2" width="23.85546875" style="67" customWidth="1"/>
    <col min="3" max="3" width="24" style="67" customWidth="1"/>
    <col min="4" max="5" width="22.28515625" style="67" customWidth="1"/>
    <col min="6" max="6" width="18.28515625" style="67" customWidth="1"/>
    <col min="7" max="7" width="12" style="26" customWidth="1"/>
    <col min="8" max="16384" width="12" style="26"/>
  </cols>
  <sheetData>
    <row r="1" spans="1:6" ht="39.9" customHeight="1">
      <c r="A1" s="680" t="s">
        <v>127</v>
      </c>
      <c r="B1" s="681"/>
      <c r="C1" s="681"/>
      <c r="D1" s="681"/>
      <c r="E1" s="681"/>
      <c r="F1" s="682"/>
    </row>
    <row r="2" spans="1:6" s="28" customFormat="1" ht="50.1" customHeight="1">
      <c r="A2" s="73" t="s">
        <v>128</v>
      </c>
      <c r="B2" s="74" t="s">
        <v>129</v>
      </c>
      <c r="C2" s="74" t="s">
        <v>130</v>
      </c>
      <c r="D2" s="74" t="s">
        <v>131</v>
      </c>
      <c r="E2" s="74" t="s">
        <v>132</v>
      </c>
      <c r="F2" s="74" t="s">
        <v>133</v>
      </c>
    </row>
    <row r="3" spans="1:6" s="28" customFormat="1" ht="9" customHeight="1">
      <c r="A3" s="75"/>
      <c r="B3" s="76"/>
      <c r="C3" s="76"/>
      <c r="D3" s="76"/>
      <c r="E3" s="76"/>
      <c r="F3" s="76"/>
    </row>
    <row r="4" spans="1:6">
      <c r="A4" s="77" t="s">
        <v>134</v>
      </c>
      <c r="B4" s="78">
        <f>SUM(B5:B7)</f>
        <v>415844877.83000004</v>
      </c>
      <c r="C4" s="79"/>
      <c r="D4" s="79"/>
      <c r="E4" s="79"/>
      <c r="F4" s="78">
        <f>SUM(B4:E4)</f>
        <v>415844877.83000004</v>
      </c>
    </row>
    <row r="5" spans="1:6">
      <c r="A5" s="80" t="s">
        <v>37</v>
      </c>
      <c r="B5" s="79">
        <v>4610300.5999999996</v>
      </c>
      <c r="C5" s="79"/>
      <c r="D5" s="79"/>
      <c r="E5" s="79"/>
      <c r="F5" s="79">
        <f t="shared" ref="F5:F14" si="0">SUM(B5:E5)</f>
        <v>4610300.5999999996</v>
      </c>
    </row>
    <row r="6" spans="1:6">
      <c r="A6" s="80" t="s">
        <v>113</v>
      </c>
      <c r="B6" s="79">
        <v>28217202.57</v>
      </c>
      <c r="C6" s="79"/>
      <c r="D6" s="79"/>
      <c r="E6" s="79"/>
      <c r="F6" s="79">
        <f t="shared" si="0"/>
        <v>28217202.57</v>
      </c>
    </row>
    <row r="7" spans="1:6">
      <c r="A7" s="80" t="s">
        <v>114</v>
      </c>
      <c r="B7" s="79">
        <v>383017374.66000003</v>
      </c>
      <c r="C7" s="79"/>
      <c r="D7" s="79"/>
      <c r="E7" s="79"/>
      <c r="F7" s="79">
        <f t="shared" si="0"/>
        <v>383017374.66000003</v>
      </c>
    </row>
    <row r="8" spans="1:6" ht="9" customHeight="1">
      <c r="A8" s="80"/>
      <c r="B8" s="79"/>
      <c r="C8" s="79"/>
      <c r="D8" s="79"/>
      <c r="E8" s="79"/>
      <c r="F8" s="78"/>
    </row>
    <row r="9" spans="1:6">
      <c r="A9" s="77" t="s">
        <v>135</v>
      </c>
      <c r="B9" s="79"/>
      <c r="C9" s="78">
        <f>SUM(C10:C14)</f>
        <v>902008172.0999999</v>
      </c>
      <c r="D9" s="78">
        <f>+D10</f>
        <v>0</v>
      </c>
      <c r="E9" s="79"/>
      <c r="F9" s="78">
        <f t="shared" si="0"/>
        <v>902008172.0999999</v>
      </c>
    </row>
    <row r="10" spans="1:6">
      <c r="A10" s="80" t="s">
        <v>55</v>
      </c>
      <c r="B10" s="79"/>
      <c r="C10" s="79">
        <v>-24236171.940000001</v>
      </c>
      <c r="D10" s="79">
        <v>0</v>
      </c>
      <c r="E10" s="79"/>
      <c r="F10" s="79">
        <f t="shared" si="0"/>
        <v>-24236171.940000001</v>
      </c>
    </row>
    <row r="11" spans="1:6">
      <c r="A11" s="80" t="s">
        <v>117</v>
      </c>
      <c r="B11" s="79"/>
      <c r="C11" s="79">
        <v>918929198.16999996</v>
      </c>
      <c r="D11" s="79"/>
      <c r="E11" s="79"/>
      <c r="F11" s="79">
        <f t="shared" si="0"/>
        <v>918929198.16999996</v>
      </c>
    </row>
    <row r="12" spans="1:6">
      <c r="A12" s="80" t="s">
        <v>136</v>
      </c>
      <c r="B12" s="79"/>
      <c r="C12" s="79">
        <v>5064933.6100000003</v>
      </c>
      <c r="D12" s="79"/>
      <c r="E12" s="79"/>
      <c r="F12" s="79">
        <f t="shared" si="0"/>
        <v>5064933.6100000003</v>
      </c>
    </row>
    <row r="13" spans="1:6">
      <c r="A13" s="80" t="s">
        <v>119</v>
      </c>
      <c r="B13" s="79"/>
      <c r="C13" s="79">
        <v>0</v>
      </c>
      <c r="D13" s="79"/>
      <c r="E13" s="79"/>
      <c r="F13" s="79">
        <f t="shared" si="0"/>
        <v>0</v>
      </c>
    </row>
    <row r="14" spans="1:6">
      <c r="A14" s="80" t="s">
        <v>120</v>
      </c>
      <c r="B14" s="79"/>
      <c r="C14" s="79">
        <v>2250212.2599999998</v>
      </c>
      <c r="D14" s="79"/>
      <c r="E14" s="79"/>
      <c r="F14" s="79">
        <f t="shared" si="0"/>
        <v>2250212.2599999998</v>
      </c>
    </row>
    <row r="15" spans="1:6" ht="9" customHeight="1">
      <c r="A15" s="80"/>
      <c r="B15" s="79"/>
      <c r="C15" s="79"/>
      <c r="D15" s="79"/>
      <c r="E15" s="79"/>
      <c r="F15" s="79"/>
    </row>
    <row r="16" spans="1:6" ht="20.399999999999999">
      <c r="A16" s="77" t="s">
        <v>137</v>
      </c>
      <c r="B16" s="79"/>
      <c r="C16" s="79"/>
      <c r="D16" s="79"/>
      <c r="E16" s="78"/>
      <c r="F16" s="78"/>
    </row>
    <row r="17" spans="1:8">
      <c r="A17" s="80" t="s">
        <v>122</v>
      </c>
      <c r="B17" s="79"/>
      <c r="C17" s="79"/>
      <c r="D17" s="79"/>
      <c r="E17" s="79"/>
      <c r="F17" s="79"/>
    </row>
    <row r="18" spans="1:8">
      <c r="A18" s="80" t="s">
        <v>123</v>
      </c>
      <c r="B18" s="79"/>
      <c r="C18" s="79"/>
      <c r="D18" s="79"/>
      <c r="E18" s="79"/>
      <c r="F18" s="79"/>
    </row>
    <row r="19" spans="1:8" ht="9" customHeight="1">
      <c r="A19" s="80"/>
      <c r="B19" s="79"/>
      <c r="C19" s="79"/>
      <c r="D19" s="79"/>
      <c r="E19" s="79"/>
      <c r="F19" s="79"/>
    </row>
    <row r="20" spans="1:8">
      <c r="A20" s="77" t="s">
        <v>138</v>
      </c>
      <c r="B20" s="78">
        <f>+B4</f>
        <v>415844877.83000004</v>
      </c>
      <c r="C20" s="78">
        <f>+C9</f>
        <v>902008172.0999999</v>
      </c>
      <c r="D20" s="78">
        <f>+D9</f>
        <v>0</v>
      </c>
      <c r="E20" s="78"/>
      <c r="F20" s="78">
        <f>+F9+F4</f>
        <v>1317853049.9299998</v>
      </c>
    </row>
    <row r="21" spans="1:8" ht="9" customHeight="1">
      <c r="A21" s="77"/>
      <c r="B21" s="78"/>
      <c r="C21" s="78"/>
      <c r="D21" s="78"/>
      <c r="E21" s="78"/>
      <c r="F21" s="78"/>
    </row>
    <row r="22" spans="1:8" ht="20.399999999999999">
      <c r="A22" s="77" t="s">
        <v>139</v>
      </c>
      <c r="B22" s="78">
        <f>SUM(B23:B25)</f>
        <v>3167369.97</v>
      </c>
      <c r="C22" s="79"/>
      <c r="D22" s="79"/>
      <c r="E22" s="78"/>
      <c r="F22" s="78">
        <f>SUM(B22:E22)</f>
        <v>3167369.97</v>
      </c>
    </row>
    <row r="23" spans="1:8">
      <c r="A23" s="80" t="s">
        <v>37</v>
      </c>
      <c r="B23" s="81">
        <f>0+0</f>
        <v>0</v>
      </c>
      <c r="C23" s="78"/>
      <c r="D23" s="79"/>
      <c r="E23" s="79"/>
      <c r="F23" s="79"/>
      <c r="H23" s="82"/>
    </row>
    <row r="24" spans="1:8">
      <c r="A24" s="80" t="s">
        <v>113</v>
      </c>
      <c r="B24" s="83">
        <f>3167369.97+0</f>
        <v>3167369.97</v>
      </c>
      <c r="C24" s="78"/>
      <c r="D24" s="79"/>
      <c r="E24" s="79"/>
      <c r="F24" s="79">
        <f>SUM(B24:E24)</f>
        <v>3167369.97</v>
      </c>
    </row>
    <row r="25" spans="1:8">
      <c r="A25" s="80" t="s">
        <v>114</v>
      </c>
      <c r="B25" s="83">
        <f>0+0</f>
        <v>0</v>
      </c>
      <c r="C25" s="78"/>
      <c r="D25" s="79"/>
      <c r="E25" s="79"/>
      <c r="F25" s="79"/>
    </row>
    <row r="26" spans="1:8" ht="9" customHeight="1">
      <c r="A26" s="80"/>
      <c r="B26" s="79"/>
      <c r="C26" s="79"/>
      <c r="D26" s="79"/>
      <c r="E26" s="79"/>
      <c r="F26" s="79"/>
    </row>
    <row r="27" spans="1:8" ht="20.399999999999999">
      <c r="A27" s="77" t="s">
        <v>140</v>
      </c>
      <c r="B27" s="79"/>
      <c r="C27" s="78"/>
      <c r="D27" s="78">
        <f>SUM(D28:D32)</f>
        <v>155046066.23000002</v>
      </c>
      <c r="E27" s="78"/>
      <c r="F27" s="78">
        <f>SUM(B27:E27)</f>
        <v>155046066.23000002</v>
      </c>
    </row>
    <row r="28" spans="1:8">
      <c r="A28" s="80" t="s">
        <v>55</v>
      </c>
      <c r="B28" s="79"/>
      <c r="C28" s="79"/>
      <c r="D28" s="84">
        <f>184763615.81-0</f>
        <v>184763615.81</v>
      </c>
      <c r="E28" s="79"/>
      <c r="F28" s="79">
        <f t="shared" ref="F28:F29" si="1">SUM(B28:E28)</f>
        <v>184763615.81</v>
      </c>
    </row>
    <row r="29" spans="1:8">
      <c r="A29" s="80" t="s">
        <v>117</v>
      </c>
      <c r="B29" s="79"/>
      <c r="C29" s="79"/>
      <c r="D29" s="84">
        <f>0-29717549.58</f>
        <v>-29717549.579999998</v>
      </c>
      <c r="E29" s="79"/>
      <c r="F29" s="79">
        <f t="shared" si="1"/>
        <v>-29717549.579999998</v>
      </c>
    </row>
    <row r="30" spans="1:8">
      <c r="A30" s="80" t="s">
        <v>136</v>
      </c>
      <c r="B30" s="79"/>
      <c r="C30" s="84"/>
      <c r="D30" s="84">
        <f>0+0</f>
        <v>0</v>
      </c>
      <c r="E30" s="84"/>
      <c r="F30" s="79"/>
    </row>
    <row r="31" spans="1:8">
      <c r="A31" s="80" t="s">
        <v>119</v>
      </c>
      <c r="B31" s="79"/>
      <c r="C31" s="84"/>
      <c r="D31" s="84">
        <f>0+0</f>
        <v>0</v>
      </c>
      <c r="E31" s="84"/>
      <c r="F31" s="79"/>
    </row>
    <row r="32" spans="1:8">
      <c r="A32" s="80" t="s">
        <v>120</v>
      </c>
      <c r="B32" s="79"/>
      <c r="C32" s="84"/>
      <c r="D32" s="84">
        <f>0+0</f>
        <v>0</v>
      </c>
      <c r="E32" s="84"/>
      <c r="F32" s="79"/>
    </row>
    <row r="33" spans="1:6" ht="9" customHeight="1">
      <c r="A33" s="80"/>
      <c r="B33" s="79"/>
      <c r="C33" s="84"/>
      <c r="D33" s="84"/>
      <c r="E33" s="84"/>
      <c r="F33" s="79"/>
    </row>
    <row r="34" spans="1:6" ht="20.399999999999999">
      <c r="A34" s="85" t="s">
        <v>141</v>
      </c>
      <c r="B34" s="79"/>
      <c r="C34" s="84"/>
      <c r="D34" s="84"/>
      <c r="E34" s="78"/>
      <c r="F34" s="79"/>
    </row>
    <row r="35" spans="1:6">
      <c r="A35" s="80" t="s">
        <v>122</v>
      </c>
      <c r="B35" s="79"/>
      <c r="C35" s="84"/>
      <c r="D35" s="84"/>
      <c r="E35" s="79"/>
      <c r="F35" s="79"/>
    </row>
    <row r="36" spans="1:6">
      <c r="A36" s="80" t="s">
        <v>123</v>
      </c>
      <c r="B36" s="79"/>
      <c r="C36" s="84"/>
      <c r="D36" s="84"/>
      <c r="E36" s="79"/>
      <c r="F36" s="79"/>
    </row>
    <row r="37" spans="1:6" ht="9" customHeight="1">
      <c r="A37" s="80"/>
      <c r="B37" s="79"/>
      <c r="C37" s="84"/>
      <c r="D37" s="84"/>
      <c r="E37" s="79"/>
      <c r="F37" s="79"/>
    </row>
    <row r="38" spans="1:6" ht="20.100000000000001" customHeight="1">
      <c r="A38" s="86" t="s">
        <v>142</v>
      </c>
      <c r="B38" s="87">
        <f>+B22+B20</f>
        <v>419012247.80000007</v>
      </c>
      <c r="C38" s="87">
        <f>+C22+C20</f>
        <v>902008172.0999999</v>
      </c>
      <c r="D38" s="87">
        <f>+D27+D20</f>
        <v>155046066.23000002</v>
      </c>
      <c r="E38" s="87"/>
      <c r="F38" s="87">
        <f>+F20+F27+F22</f>
        <v>1476066486.1299999</v>
      </c>
    </row>
    <row r="39" spans="1:6">
      <c r="A39" s="72"/>
      <c r="B39" s="88"/>
      <c r="C39" s="88"/>
      <c r="D39" s="88"/>
      <c r="E39" s="88"/>
      <c r="F39" s="88"/>
    </row>
    <row r="41" spans="1:6">
      <c r="A41" s="29" t="s">
        <v>56</v>
      </c>
    </row>
    <row r="44" spans="1:6">
      <c r="A44" s="28" t="s">
        <v>57</v>
      </c>
      <c r="B44" s="28" t="s">
        <v>57</v>
      </c>
    </row>
    <row r="45" spans="1:6">
      <c r="B45" s="24"/>
    </row>
    <row r="46" spans="1:6">
      <c r="A46" s="28" t="s">
        <v>58</v>
      </c>
      <c r="B46" s="26" t="s">
        <v>143</v>
      </c>
    </row>
    <row r="47" spans="1:6">
      <c r="A47" s="28" t="s">
        <v>60</v>
      </c>
      <c r="B47" s="685" t="s">
        <v>61</v>
      </c>
      <c r="C47" s="685"/>
    </row>
    <row r="48" spans="1:6">
      <c r="A48" s="28" t="s">
        <v>62</v>
      </c>
      <c r="B48" s="27" t="s">
        <v>63</v>
      </c>
    </row>
    <row r="49" spans="1:2">
      <c r="B49" s="24"/>
    </row>
    <row r="50" spans="1:2">
      <c r="B50" s="24"/>
    </row>
    <row r="51" spans="1:2">
      <c r="A51" s="28" t="s">
        <v>64</v>
      </c>
      <c r="B51" s="24"/>
    </row>
    <row r="52" spans="1:2">
      <c r="B52" s="24"/>
    </row>
    <row r="53" spans="1:2">
      <c r="A53" s="28" t="s">
        <v>65</v>
      </c>
      <c r="B53" s="24"/>
    </row>
    <row r="54" spans="1:2">
      <c r="A54" s="28" t="s">
        <v>66</v>
      </c>
      <c r="B54" s="24"/>
    </row>
    <row r="55" spans="1:2">
      <c r="A55" s="28" t="s">
        <v>67</v>
      </c>
      <c r="B55" s="24"/>
    </row>
  </sheetData>
  <sheetProtection formatCells="0" formatColumns="0" formatRows="0" autoFilter="0"/>
  <mergeCells count="2">
    <mergeCell ref="A1:F1"/>
    <mergeCell ref="B47:C47"/>
  </mergeCells>
  <pageMargins left="0.70866141732283472" right="0.70866141732283472" top="0.74803149606299213" bottom="0.74803149606299213" header="0.31496062992125984" footer="0.31496062992125984"/>
  <pageSetup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showGridLines="0" topLeftCell="A43" zoomScaleNormal="100" zoomScaleSheetLayoutView="80" workbookViewId="0">
      <selection activeCell="A66" sqref="A66"/>
    </sheetView>
  </sheetViews>
  <sheetFormatPr baseColWidth="10" defaultColWidth="12" defaultRowHeight="10.199999999999999"/>
  <cols>
    <col min="1" max="1" width="75.85546875" style="28" customWidth="1"/>
    <col min="2" max="2" width="20.140625" style="28" customWidth="1"/>
    <col min="3" max="3" width="18.140625" style="67" customWidth="1"/>
    <col min="4" max="4" width="12" style="26" customWidth="1"/>
    <col min="5" max="5" width="14.85546875" style="26" bestFit="1" customWidth="1"/>
    <col min="6" max="6" width="12" style="26" customWidth="1"/>
    <col min="7" max="16384" width="12" style="26"/>
  </cols>
  <sheetData>
    <row r="1" spans="1:5" ht="39.9" customHeight="1">
      <c r="A1" s="680" t="s">
        <v>144</v>
      </c>
      <c r="B1" s="681"/>
      <c r="C1" s="682"/>
    </row>
    <row r="2" spans="1:5" s="55" customFormat="1" ht="15" customHeight="1">
      <c r="A2" s="89"/>
      <c r="B2" s="90" t="s">
        <v>145</v>
      </c>
      <c r="C2" s="91" t="s">
        <v>146</v>
      </c>
    </row>
    <row r="3" spans="1:5" s="2" customFormat="1">
      <c r="A3" s="92" t="s">
        <v>69</v>
      </c>
      <c r="B3" s="93">
        <v>0</v>
      </c>
      <c r="C3" s="93">
        <v>172924885.55000001</v>
      </c>
      <c r="D3" s="5"/>
    </row>
    <row r="4" spans="1:5" ht="12.75" customHeight="1">
      <c r="A4" s="94" t="s">
        <v>71</v>
      </c>
      <c r="B4" s="93">
        <v>64560691</v>
      </c>
      <c r="C4" s="95">
        <v>0</v>
      </c>
    </row>
    <row r="5" spans="1:5">
      <c r="A5" s="96" t="s">
        <v>73</v>
      </c>
      <c r="B5" s="97">
        <v>126905554.66</v>
      </c>
      <c r="C5" s="98">
        <v>0</v>
      </c>
      <c r="E5" s="99"/>
    </row>
    <row r="6" spans="1:5">
      <c r="A6" s="96" t="s">
        <v>75</v>
      </c>
      <c r="B6" s="97">
        <v>0</v>
      </c>
      <c r="C6" s="98">
        <v>18439991.789999999</v>
      </c>
    </row>
    <row r="7" spans="1:5">
      <c r="A7" s="96" t="s">
        <v>77</v>
      </c>
      <c r="B7" s="97">
        <v>0</v>
      </c>
      <c r="C7" s="98">
        <v>54941170.969999999</v>
      </c>
    </row>
    <row r="8" spans="1:5">
      <c r="A8" s="96" t="s">
        <v>79</v>
      </c>
      <c r="B8" s="97">
        <v>0</v>
      </c>
      <c r="C8" s="98">
        <v>0</v>
      </c>
    </row>
    <row r="9" spans="1:5">
      <c r="A9" s="96" t="s">
        <v>81</v>
      </c>
      <c r="B9" s="97">
        <v>11036299.1</v>
      </c>
      <c r="C9" s="98">
        <v>0</v>
      </c>
    </row>
    <row r="10" spans="1:5">
      <c r="A10" s="96" t="s">
        <v>83</v>
      </c>
      <c r="B10" s="97">
        <v>0</v>
      </c>
      <c r="C10" s="98">
        <v>0</v>
      </c>
    </row>
    <row r="11" spans="1:5">
      <c r="A11" s="96" t="s">
        <v>85</v>
      </c>
      <c r="B11" s="97">
        <v>0</v>
      </c>
      <c r="C11" s="98">
        <v>0</v>
      </c>
    </row>
    <row r="12" spans="1:5">
      <c r="A12" s="96"/>
      <c r="B12" s="97"/>
      <c r="C12" s="98"/>
    </row>
    <row r="13" spans="1:5">
      <c r="A13" s="94" t="s">
        <v>90</v>
      </c>
      <c r="B13" s="97">
        <v>0</v>
      </c>
      <c r="C13" s="98">
        <v>237485576.55000001</v>
      </c>
    </row>
    <row r="14" spans="1:5">
      <c r="A14" s="96" t="s">
        <v>91</v>
      </c>
      <c r="B14" s="97">
        <v>0</v>
      </c>
      <c r="C14" s="98">
        <v>0</v>
      </c>
    </row>
    <row r="15" spans="1:5">
      <c r="A15" s="96" t="s">
        <v>93</v>
      </c>
      <c r="B15" s="97">
        <v>0</v>
      </c>
      <c r="C15" s="98">
        <v>131568627.45999999</v>
      </c>
    </row>
    <row r="16" spans="1:5">
      <c r="A16" s="96" t="s">
        <v>95</v>
      </c>
      <c r="B16" s="97">
        <v>0</v>
      </c>
      <c r="C16" s="98">
        <v>41094828.450000003</v>
      </c>
    </row>
    <row r="17" spans="1:5">
      <c r="A17" s="96" t="s">
        <v>97</v>
      </c>
      <c r="B17" s="97">
        <v>0</v>
      </c>
      <c r="C17" s="98">
        <v>113617894.40000001</v>
      </c>
    </row>
    <row r="18" spans="1:5">
      <c r="A18" s="96" t="s">
        <v>99</v>
      </c>
      <c r="B18" s="97">
        <v>0</v>
      </c>
      <c r="C18" s="98">
        <v>196823.33</v>
      </c>
    </row>
    <row r="19" spans="1:5">
      <c r="A19" s="96" t="s">
        <v>101</v>
      </c>
      <c r="B19" s="97">
        <v>48992597.090000004</v>
      </c>
      <c r="C19" s="98">
        <v>0</v>
      </c>
    </row>
    <row r="20" spans="1:5">
      <c r="A20" s="96" t="s">
        <v>103</v>
      </c>
      <c r="B20" s="97">
        <v>0</v>
      </c>
      <c r="C20" s="98">
        <v>0</v>
      </c>
    </row>
    <row r="21" spans="1:5">
      <c r="A21" s="96" t="s">
        <v>105</v>
      </c>
      <c r="B21" s="97">
        <v>0</v>
      </c>
      <c r="C21" s="98">
        <v>0</v>
      </c>
    </row>
    <row r="22" spans="1:5">
      <c r="A22" s="96" t="s">
        <v>106</v>
      </c>
      <c r="B22" s="97">
        <v>0</v>
      </c>
      <c r="C22" s="98">
        <v>0</v>
      </c>
    </row>
    <row r="23" spans="1:5" s="2" customFormat="1">
      <c r="A23" s="100"/>
      <c r="B23" s="97"/>
      <c r="C23" s="98"/>
    </row>
    <row r="24" spans="1:5" s="2" customFormat="1">
      <c r="A24" s="92" t="s">
        <v>70</v>
      </c>
      <c r="B24" s="93">
        <v>14711449.35</v>
      </c>
      <c r="C24" s="95">
        <v>0</v>
      </c>
    </row>
    <row r="25" spans="1:5">
      <c r="A25" s="94" t="s">
        <v>72</v>
      </c>
      <c r="B25" s="93">
        <v>14711449.35</v>
      </c>
      <c r="C25" s="95">
        <v>0</v>
      </c>
    </row>
    <row r="26" spans="1:5">
      <c r="A26" s="96" t="s">
        <v>74</v>
      </c>
      <c r="B26" s="97">
        <v>14376982.02</v>
      </c>
      <c r="C26" s="98">
        <v>0</v>
      </c>
    </row>
    <row r="27" spans="1:5">
      <c r="A27" s="96" t="s">
        <v>76</v>
      </c>
      <c r="B27" s="97">
        <v>0</v>
      </c>
      <c r="C27" s="98">
        <v>0</v>
      </c>
      <c r="E27" s="99"/>
    </row>
    <row r="28" spans="1:5">
      <c r="A28" s="96" t="s">
        <v>78</v>
      </c>
      <c r="B28" s="97">
        <v>0</v>
      </c>
      <c r="C28" s="98">
        <v>0</v>
      </c>
    </row>
    <row r="29" spans="1:5">
      <c r="A29" s="96" t="s">
        <v>80</v>
      </c>
      <c r="B29" s="97">
        <v>0</v>
      </c>
      <c r="C29" s="98">
        <v>0</v>
      </c>
    </row>
    <row r="30" spans="1:5">
      <c r="A30" s="96" t="s">
        <v>82</v>
      </c>
      <c r="B30" s="97">
        <v>334467.33</v>
      </c>
      <c r="C30" s="98">
        <v>0</v>
      </c>
    </row>
    <row r="31" spans="1:5">
      <c r="A31" s="96" t="s">
        <v>84</v>
      </c>
      <c r="B31" s="97">
        <v>0</v>
      </c>
      <c r="C31" s="98">
        <v>0</v>
      </c>
    </row>
    <row r="32" spans="1:5">
      <c r="A32" s="96" t="s">
        <v>86</v>
      </c>
      <c r="B32" s="97">
        <v>0</v>
      </c>
      <c r="C32" s="98">
        <v>0</v>
      </c>
    </row>
    <row r="33" spans="1:3">
      <c r="A33" s="96" t="s">
        <v>87</v>
      </c>
      <c r="B33" s="97">
        <v>0</v>
      </c>
      <c r="C33" s="98">
        <v>0</v>
      </c>
    </row>
    <row r="34" spans="1:3">
      <c r="A34" s="96"/>
      <c r="B34" s="97"/>
      <c r="C34" s="98"/>
    </row>
    <row r="35" spans="1:3">
      <c r="A35" s="94" t="s">
        <v>92</v>
      </c>
      <c r="B35" s="93">
        <v>0</v>
      </c>
      <c r="C35" s="95">
        <v>0</v>
      </c>
    </row>
    <row r="36" spans="1:3">
      <c r="A36" s="96" t="s">
        <v>94</v>
      </c>
      <c r="B36" s="97">
        <v>0</v>
      </c>
      <c r="C36" s="98">
        <v>0</v>
      </c>
    </row>
    <row r="37" spans="1:3">
      <c r="A37" s="96" t="s">
        <v>96</v>
      </c>
      <c r="B37" s="97">
        <v>0</v>
      </c>
      <c r="C37" s="98">
        <v>0</v>
      </c>
    </row>
    <row r="38" spans="1:3">
      <c r="A38" s="96" t="s">
        <v>98</v>
      </c>
      <c r="B38" s="97">
        <v>0</v>
      </c>
      <c r="C38" s="98">
        <v>0</v>
      </c>
    </row>
    <row r="39" spans="1:3">
      <c r="A39" s="96" t="s">
        <v>100</v>
      </c>
      <c r="B39" s="97">
        <v>0</v>
      </c>
      <c r="C39" s="98">
        <v>0</v>
      </c>
    </row>
    <row r="40" spans="1:3">
      <c r="A40" s="96" t="s">
        <v>102</v>
      </c>
      <c r="B40" s="97">
        <v>0</v>
      </c>
      <c r="C40" s="98">
        <v>0</v>
      </c>
    </row>
    <row r="41" spans="1:3">
      <c r="A41" s="96" t="s">
        <v>104</v>
      </c>
      <c r="B41" s="97">
        <v>0</v>
      </c>
      <c r="C41" s="98">
        <v>0</v>
      </c>
    </row>
    <row r="42" spans="1:3">
      <c r="A42" s="96"/>
      <c r="B42" s="97"/>
      <c r="C42" s="98"/>
    </row>
    <row r="43" spans="1:3" s="2" customFormat="1">
      <c r="A43" s="92" t="s">
        <v>111</v>
      </c>
      <c r="B43" s="93">
        <v>158213436.19999999</v>
      </c>
      <c r="C43" s="95">
        <v>0</v>
      </c>
    </row>
    <row r="44" spans="1:3">
      <c r="A44" s="94" t="s">
        <v>112</v>
      </c>
      <c r="B44" s="93">
        <v>3167369.97</v>
      </c>
      <c r="C44" s="95">
        <v>0</v>
      </c>
    </row>
    <row r="45" spans="1:3">
      <c r="A45" s="96" t="s">
        <v>37</v>
      </c>
      <c r="B45" s="97">
        <v>0</v>
      </c>
      <c r="C45" s="98">
        <v>0</v>
      </c>
    </row>
    <row r="46" spans="1:3">
      <c r="A46" s="96" t="s">
        <v>113</v>
      </c>
      <c r="B46" s="97">
        <v>3167369.97</v>
      </c>
      <c r="C46" s="98">
        <v>0</v>
      </c>
    </row>
    <row r="47" spans="1:3">
      <c r="A47" s="96" t="s">
        <v>114</v>
      </c>
      <c r="B47" s="97">
        <v>0</v>
      </c>
      <c r="C47" s="98">
        <v>0</v>
      </c>
    </row>
    <row r="48" spans="1:3">
      <c r="A48" s="96"/>
      <c r="B48" s="97"/>
      <c r="C48" s="98"/>
    </row>
    <row r="49" spans="1:5">
      <c r="A49" s="94" t="s">
        <v>115</v>
      </c>
      <c r="B49" s="93">
        <v>155046066.22999999</v>
      </c>
      <c r="C49" s="95">
        <v>0</v>
      </c>
    </row>
    <row r="50" spans="1:5">
      <c r="A50" s="96" t="s">
        <v>116</v>
      </c>
      <c r="B50" s="97">
        <v>184763615.81</v>
      </c>
      <c r="C50" s="98">
        <v>0</v>
      </c>
      <c r="E50" s="99"/>
    </row>
    <row r="51" spans="1:5">
      <c r="A51" s="96" t="s">
        <v>117</v>
      </c>
      <c r="B51" s="97">
        <v>0</v>
      </c>
      <c r="C51" s="98">
        <v>29717549.579999998</v>
      </c>
    </row>
    <row r="52" spans="1:5">
      <c r="A52" s="96" t="s">
        <v>118</v>
      </c>
      <c r="B52" s="97">
        <v>0</v>
      </c>
      <c r="C52" s="98">
        <v>0</v>
      </c>
    </row>
    <row r="53" spans="1:5">
      <c r="A53" s="96" t="s">
        <v>119</v>
      </c>
      <c r="B53" s="97">
        <v>0</v>
      </c>
      <c r="C53" s="98">
        <v>0</v>
      </c>
    </row>
    <row r="54" spans="1:5">
      <c r="A54" s="96" t="s">
        <v>120</v>
      </c>
      <c r="B54" s="97">
        <v>0</v>
      </c>
      <c r="C54" s="98">
        <v>0</v>
      </c>
    </row>
    <row r="55" spans="1:5">
      <c r="A55" s="96"/>
      <c r="B55" s="97"/>
      <c r="C55" s="98"/>
    </row>
    <row r="56" spans="1:5">
      <c r="A56" s="94" t="s">
        <v>147</v>
      </c>
      <c r="B56" s="93">
        <v>0</v>
      </c>
      <c r="C56" s="95">
        <v>0</v>
      </c>
    </row>
    <row r="57" spans="1:5">
      <c r="A57" s="96" t="s">
        <v>122</v>
      </c>
      <c r="B57" s="97">
        <v>0</v>
      </c>
      <c r="C57" s="98">
        <v>0</v>
      </c>
    </row>
    <row r="58" spans="1:5">
      <c r="A58" s="101" t="s">
        <v>123</v>
      </c>
      <c r="B58" s="102">
        <v>0</v>
      </c>
      <c r="C58" s="103">
        <v>0</v>
      </c>
    </row>
    <row r="59" spans="1:5">
      <c r="A59" s="72"/>
      <c r="B59" s="72"/>
      <c r="C59" s="88"/>
    </row>
    <row r="60" spans="1:5">
      <c r="A60" s="29" t="s">
        <v>56</v>
      </c>
    </row>
    <row r="62" spans="1:5">
      <c r="A62" s="28" t="s">
        <v>57</v>
      </c>
      <c r="B62" s="28" t="s">
        <v>57</v>
      </c>
    </row>
    <row r="64" spans="1:5">
      <c r="A64" s="28" t="s">
        <v>148</v>
      </c>
      <c r="B64" s="26" t="s">
        <v>149</v>
      </c>
    </row>
    <row r="65" spans="1:3">
      <c r="A65" s="28" t="s">
        <v>60</v>
      </c>
      <c r="B65" s="685" t="s">
        <v>61</v>
      </c>
      <c r="C65" s="685"/>
    </row>
    <row r="66" spans="1:3">
      <c r="A66" s="28" t="s">
        <v>62</v>
      </c>
      <c r="B66" s="27" t="s">
        <v>63</v>
      </c>
    </row>
    <row r="69" spans="1:3">
      <c r="A69" s="28" t="s">
        <v>64</v>
      </c>
    </row>
    <row r="70" spans="1:3">
      <c r="C70" s="24"/>
    </row>
    <row r="71" spans="1:3">
      <c r="A71" s="28" t="s">
        <v>148</v>
      </c>
      <c r="C71" s="24"/>
    </row>
    <row r="72" spans="1:3">
      <c r="A72" s="28" t="s">
        <v>66</v>
      </c>
      <c r="C72" s="24"/>
    </row>
    <row r="73" spans="1:3">
      <c r="A73" s="28" t="s">
        <v>67</v>
      </c>
      <c r="C73" s="24"/>
    </row>
  </sheetData>
  <sheetProtection formatRows="0" autoFilter="0"/>
  <mergeCells count="2">
    <mergeCell ref="A1:C1"/>
    <mergeCell ref="B65:C65"/>
  </mergeCells>
  <pageMargins left="0.74803149606299213" right="0.74803149606299213" top="0.98425196850393704" bottom="0.98425196850393704" header="0" footer="0"/>
  <pageSetup scale="80" fitToHeight="0"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showGridLines="0" zoomScaleNormal="100" workbookViewId="0">
      <selection activeCell="F13" sqref="F13"/>
    </sheetView>
  </sheetViews>
  <sheetFormatPr baseColWidth="10" defaultColWidth="12" defaultRowHeight="10.199999999999999"/>
  <cols>
    <col min="1" max="1" width="75" style="104" bestFit="1" customWidth="1"/>
    <col min="2" max="3" width="25.85546875" style="104" customWidth="1"/>
    <col min="4" max="4" width="12" style="104" customWidth="1"/>
    <col min="5" max="16384" width="12" style="104"/>
  </cols>
  <sheetData>
    <row r="1" spans="1:3" ht="39.9" customHeight="1">
      <c r="A1" s="680" t="s">
        <v>150</v>
      </c>
      <c r="B1" s="681"/>
      <c r="C1" s="682"/>
    </row>
    <row r="2" spans="1:3" ht="15" customHeight="1">
      <c r="A2" s="105" t="s">
        <v>128</v>
      </c>
      <c r="B2" s="73">
        <v>2022</v>
      </c>
      <c r="C2" s="73">
        <v>2021</v>
      </c>
    </row>
    <row r="3" spans="1:3" ht="15" customHeight="1">
      <c r="A3" s="106"/>
      <c r="B3" s="107"/>
      <c r="C3" s="107"/>
    </row>
    <row r="4" spans="1:3">
      <c r="A4" s="108" t="s">
        <v>151</v>
      </c>
      <c r="B4" s="109"/>
      <c r="C4" s="109"/>
    </row>
    <row r="5" spans="1:3">
      <c r="A5" s="110" t="s">
        <v>145</v>
      </c>
      <c r="B5" s="111">
        <f>SUM(B6:B15)</f>
        <v>687683685.68999994</v>
      </c>
      <c r="C5" s="111">
        <f>SUM(C6:C15)</f>
        <v>712724576.12</v>
      </c>
    </row>
    <row r="6" spans="1:3">
      <c r="A6" s="112" t="s">
        <v>3</v>
      </c>
      <c r="B6" s="113">
        <v>0</v>
      </c>
      <c r="C6" s="113">
        <v>0</v>
      </c>
    </row>
    <row r="7" spans="1:3">
      <c r="A7" s="112" t="s">
        <v>4</v>
      </c>
      <c r="B7" s="113">
        <v>0</v>
      </c>
      <c r="C7" s="113">
        <v>0</v>
      </c>
    </row>
    <row r="8" spans="1:3">
      <c r="A8" s="112" t="s">
        <v>5</v>
      </c>
      <c r="B8" s="113">
        <v>0</v>
      </c>
      <c r="C8" s="113">
        <v>0</v>
      </c>
    </row>
    <row r="9" spans="1:3">
      <c r="A9" s="112" t="s">
        <v>6</v>
      </c>
      <c r="B9" s="113">
        <v>0</v>
      </c>
      <c r="C9" s="113">
        <v>0</v>
      </c>
    </row>
    <row r="10" spans="1:3">
      <c r="A10" s="112" t="s">
        <v>7</v>
      </c>
      <c r="B10" s="113">
        <v>32913956.18</v>
      </c>
      <c r="C10" s="114">
        <v>20334354.800000001</v>
      </c>
    </row>
    <row r="11" spans="1:3">
      <c r="A11" s="112" t="s">
        <v>8</v>
      </c>
      <c r="B11" s="113">
        <v>9272572.3800000008</v>
      </c>
      <c r="C11" s="114">
        <v>2492335.7599999998</v>
      </c>
    </row>
    <row r="12" spans="1:3">
      <c r="A12" s="112" t="s">
        <v>9</v>
      </c>
      <c r="B12" s="113">
        <v>490593856.88999999</v>
      </c>
      <c r="C12" s="114">
        <v>441304988.37</v>
      </c>
    </row>
    <row r="13" spans="1:3" ht="20.399999999999999">
      <c r="A13" s="112" t="s">
        <v>11</v>
      </c>
      <c r="B13" s="113">
        <v>98398850.379999995</v>
      </c>
      <c r="C13" s="114">
        <v>107583109.54000001</v>
      </c>
    </row>
    <row r="14" spans="1:3" ht="20.399999999999999">
      <c r="A14" s="112" t="s">
        <v>12</v>
      </c>
      <c r="B14" s="114">
        <v>0</v>
      </c>
      <c r="C14" s="114">
        <v>0</v>
      </c>
    </row>
    <row r="15" spans="1:3">
      <c r="A15" s="112" t="s">
        <v>152</v>
      </c>
      <c r="B15" s="115">
        <v>56504449.859999999</v>
      </c>
      <c r="C15" s="115">
        <v>141009787.64999998</v>
      </c>
    </row>
    <row r="16" spans="1:3">
      <c r="A16" s="116"/>
      <c r="B16" s="117"/>
      <c r="C16" s="117"/>
    </row>
    <row r="17" spans="1:3">
      <c r="A17" s="110" t="s">
        <v>146</v>
      </c>
      <c r="B17" s="111">
        <f>SUM(B18:B33)</f>
        <v>569765062.84000003</v>
      </c>
      <c r="C17" s="111">
        <f>SUM(C18:C33)</f>
        <v>490484101.24000007</v>
      </c>
    </row>
    <row r="18" spans="1:3">
      <c r="A18" s="112" t="s">
        <v>22</v>
      </c>
      <c r="B18" s="114">
        <v>92462389.359999999</v>
      </c>
      <c r="C18" s="114">
        <v>93065414.030000001</v>
      </c>
    </row>
    <row r="19" spans="1:3">
      <c r="A19" s="112" t="s">
        <v>23</v>
      </c>
      <c r="B19" s="114">
        <v>47182109.560000002</v>
      </c>
      <c r="C19" s="114">
        <v>56372047.630000003</v>
      </c>
    </row>
    <row r="20" spans="1:3">
      <c r="A20" s="112" t="s">
        <v>24</v>
      </c>
      <c r="B20" s="114">
        <v>184078784.68000001</v>
      </c>
      <c r="C20" s="114">
        <v>152319320.52000001</v>
      </c>
    </row>
    <row r="21" spans="1:3">
      <c r="A21" s="112" t="s">
        <v>26</v>
      </c>
      <c r="B21" s="114">
        <v>0</v>
      </c>
      <c r="C21" s="114">
        <v>0</v>
      </c>
    </row>
    <row r="22" spans="1:3">
      <c r="A22" s="112" t="s">
        <v>153</v>
      </c>
      <c r="B22" s="114">
        <v>150000000</v>
      </c>
      <c r="C22" s="114">
        <v>57393012.150000006</v>
      </c>
    </row>
    <row r="23" spans="1:3">
      <c r="A23" s="112" t="s">
        <v>28</v>
      </c>
      <c r="B23" s="114">
        <v>0</v>
      </c>
      <c r="C23" s="114">
        <v>0</v>
      </c>
    </row>
    <row r="24" spans="1:3">
      <c r="A24" s="112" t="s">
        <v>29</v>
      </c>
      <c r="B24" s="114">
        <v>28023.71</v>
      </c>
      <c r="C24" s="114">
        <v>72000</v>
      </c>
    </row>
    <row r="25" spans="1:3">
      <c r="A25" s="112" t="s">
        <v>30</v>
      </c>
      <c r="B25" s="114">
        <v>0</v>
      </c>
      <c r="C25" s="114">
        <v>0</v>
      </c>
    </row>
    <row r="26" spans="1:3">
      <c r="A26" s="112" t="s">
        <v>31</v>
      </c>
      <c r="B26" s="114">
        <v>0</v>
      </c>
      <c r="C26" s="114">
        <v>0</v>
      </c>
    </row>
    <row r="27" spans="1:3">
      <c r="A27" s="112" t="s">
        <v>32</v>
      </c>
      <c r="B27" s="114">
        <v>0</v>
      </c>
      <c r="C27" s="114">
        <v>0</v>
      </c>
    </row>
    <row r="28" spans="1:3">
      <c r="A28" s="112" t="s">
        <v>33</v>
      </c>
      <c r="B28" s="114">
        <v>0</v>
      </c>
      <c r="C28" s="114">
        <v>1000000</v>
      </c>
    </row>
    <row r="29" spans="1:3">
      <c r="A29" s="112" t="s">
        <v>34</v>
      </c>
      <c r="B29" s="114">
        <v>0</v>
      </c>
      <c r="C29" s="114">
        <v>0</v>
      </c>
    </row>
    <row r="30" spans="1:3">
      <c r="A30" s="112" t="s">
        <v>36</v>
      </c>
      <c r="B30" s="114">
        <v>0</v>
      </c>
      <c r="C30" s="114">
        <v>0</v>
      </c>
    </row>
    <row r="31" spans="1:3">
      <c r="A31" s="112" t="s">
        <v>37</v>
      </c>
      <c r="B31" s="114">
        <v>0</v>
      </c>
      <c r="C31" s="114">
        <v>0</v>
      </c>
    </row>
    <row r="32" spans="1:3">
      <c r="A32" s="112" t="s">
        <v>38</v>
      </c>
      <c r="B32" s="114">
        <v>17314.36</v>
      </c>
      <c r="C32" s="114">
        <v>4563.88</v>
      </c>
    </row>
    <row r="33" spans="1:3">
      <c r="A33" s="112" t="s">
        <v>154</v>
      </c>
      <c r="B33" s="115">
        <v>95996441.170000017</v>
      </c>
      <c r="C33" s="115">
        <v>130257743.03000003</v>
      </c>
    </row>
    <row r="34" spans="1:3">
      <c r="A34" s="108" t="s">
        <v>155</v>
      </c>
      <c r="B34" s="111">
        <f>B5-B17</f>
        <v>117918622.8499999</v>
      </c>
      <c r="C34" s="111">
        <f>C5-C17</f>
        <v>222240474.87999994</v>
      </c>
    </row>
    <row r="35" spans="1:3">
      <c r="A35" s="118"/>
      <c r="B35" s="119"/>
      <c r="C35" s="119"/>
    </row>
    <row r="36" spans="1:3">
      <c r="A36" s="108" t="s">
        <v>156</v>
      </c>
      <c r="B36" s="120"/>
      <c r="C36" s="120"/>
    </row>
    <row r="37" spans="1:3">
      <c r="A37" s="110" t="s">
        <v>145</v>
      </c>
      <c r="B37" s="121">
        <f>SUM(B38:B40)</f>
        <v>0</v>
      </c>
      <c r="C37" s="121">
        <f>SUM(C38:C40)</f>
        <v>0</v>
      </c>
    </row>
    <row r="38" spans="1:3">
      <c r="A38" s="112" t="s">
        <v>95</v>
      </c>
      <c r="B38" s="115"/>
      <c r="C38" s="115"/>
    </row>
    <row r="39" spans="1:3">
      <c r="A39" s="112" t="s">
        <v>97</v>
      </c>
      <c r="B39" s="115"/>
      <c r="C39" s="115"/>
    </row>
    <row r="40" spans="1:3">
      <c r="A40" s="112" t="s">
        <v>157</v>
      </c>
      <c r="B40" s="113">
        <v>0</v>
      </c>
      <c r="C40" s="113">
        <v>0</v>
      </c>
    </row>
    <row r="41" spans="1:3">
      <c r="A41" s="116"/>
      <c r="B41" s="117"/>
      <c r="C41" s="117"/>
    </row>
    <row r="42" spans="1:3">
      <c r="A42" s="110" t="s">
        <v>146</v>
      </c>
      <c r="B42" s="111">
        <f>SUM(B43:B45)</f>
        <v>244824177.50999999</v>
      </c>
      <c r="C42" s="111">
        <f>SUM(C43:C45)</f>
        <v>126314156.06</v>
      </c>
    </row>
    <row r="43" spans="1:3">
      <c r="A43" s="112" t="s">
        <v>95</v>
      </c>
      <c r="B43" s="115">
        <v>129827122.18000001</v>
      </c>
      <c r="C43" s="115">
        <v>105255443.59999999</v>
      </c>
    </row>
    <row r="44" spans="1:3">
      <c r="A44" s="112" t="s">
        <v>97</v>
      </c>
      <c r="B44" s="115">
        <v>114997055.33</v>
      </c>
      <c r="C44" s="115">
        <v>21058712.460000001</v>
      </c>
    </row>
    <row r="45" spans="1:3">
      <c r="A45" s="112" t="s">
        <v>158</v>
      </c>
      <c r="B45" s="113">
        <v>0</v>
      </c>
      <c r="C45" s="113">
        <v>0</v>
      </c>
    </row>
    <row r="46" spans="1:3">
      <c r="A46" s="108" t="s">
        <v>159</v>
      </c>
      <c r="B46" s="117"/>
      <c r="C46" s="117"/>
    </row>
    <row r="47" spans="1:3">
      <c r="A47" s="118"/>
      <c r="B47" s="117"/>
      <c r="C47" s="117"/>
    </row>
    <row r="48" spans="1:3">
      <c r="A48" s="108" t="s">
        <v>160</v>
      </c>
      <c r="B48" s="111">
        <f>B37-B42</f>
        <v>-244824177.50999999</v>
      </c>
      <c r="C48" s="111">
        <f>C37-C42</f>
        <v>-126314156.06</v>
      </c>
    </row>
    <row r="49" spans="1:3">
      <c r="A49" s="110" t="s">
        <v>145</v>
      </c>
      <c r="B49" s="120">
        <f>B50+B52</f>
        <v>0</v>
      </c>
      <c r="C49" s="120">
        <f>C50+C52</f>
        <v>0</v>
      </c>
    </row>
    <row r="50" spans="1:3">
      <c r="A50" s="112" t="s">
        <v>161</v>
      </c>
      <c r="B50" s="113">
        <f>SUM(B51:B51)</f>
        <v>0</v>
      </c>
      <c r="C50" s="113">
        <f>SUM(C51:C51)</f>
        <v>0</v>
      </c>
    </row>
    <row r="51" spans="1:3">
      <c r="A51" s="112" t="s">
        <v>162</v>
      </c>
      <c r="B51" s="113">
        <v>0</v>
      </c>
      <c r="C51" s="113">
        <v>0</v>
      </c>
    </row>
    <row r="52" spans="1:3">
      <c r="A52" s="112" t="s">
        <v>163</v>
      </c>
      <c r="B52" s="113">
        <v>0</v>
      </c>
      <c r="C52" s="113">
        <v>0</v>
      </c>
    </row>
    <row r="53" spans="1:3">
      <c r="A53" s="112" t="s">
        <v>164</v>
      </c>
      <c r="B53" s="111">
        <f>B54+B57</f>
        <v>0</v>
      </c>
      <c r="C53" s="111">
        <f>C54+C57</f>
        <v>0</v>
      </c>
    </row>
    <row r="54" spans="1:3">
      <c r="A54" s="116"/>
      <c r="B54" s="113">
        <f>SUM(B55:B56)</f>
        <v>0</v>
      </c>
      <c r="C54" s="113">
        <f>SUM(C55:C56)</f>
        <v>0</v>
      </c>
    </row>
    <row r="55" spans="1:3">
      <c r="A55" s="110" t="s">
        <v>146</v>
      </c>
      <c r="B55" s="113">
        <v>0</v>
      </c>
      <c r="C55" s="113">
        <v>0</v>
      </c>
    </row>
    <row r="56" spans="1:3">
      <c r="A56" s="112" t="s">
        <v>165</v>
      </c>
      <c r="B56" s="113">
        <v>0</v>
      </c>
      <c r="C56" s="113">
        <v>0</v>
      </c>
    </row>
    <row r="57" spans="1:3">
      <c r="A57" s="112" t="s">
        <v>162</v>
      </c>
      <c r="B57" s="113">
        <v>0</v>
      </c>
      <c r="C57" s="113">
        <v>0</v>
      </c>
    </row>
    <row r="58" spans="1:3">
      <c r="A58" s="112" t="s">
        <v>163</v>
      </c>
      <c r="B58" s="111">
        <f>B49-B53</f>
        <v>0</v>
      </c>
      <c r="C58" s="111">
        <f>C49-C53</f>
        <v>0</v>
      </c>
    </row>
    <row r="59" spans="1:3">
      <c r="A59" s="112" t="s">
        <v>166</v>
      </c>
      <c r="B59" s="120"/>
      <c r="C59" s="120"/>
    </row>
    <row r="60" spans="1:3">
      <c r="A60" s="108" t="s">
        <v>167</v>
      </c>
      <c r="B60" s="117"/>
      <c r="C60" s="117"/>
    </row>
    <row r="61" spans="1:3">
      <c r="A61" s="118"/>
      <c r="B61" s="117"/>
      <c r="C61" s="117"/>
    </row>
    <row r="62" spans="1:3">
      <c r="A62" s="108" t="s">
        <v>168</v>
      </c>
      <c r="B62" s="111">
        <f>B58+B48+B34</f>
        <v>-126905554.66000009</v>
      </c>
      <c r="C62" s="111">
        <f>C58+C48+C34</f>
        <v>95926318.819999933</v>
      </c>
    </row>
    <row r="63" spans="1:3">
      <c r="A63" s="118"/>
      <c r="B63" s="120"/>
      <c r="C63" s="120"/>
    </row>
    <row r="64" spans="1:3">
      <c r="A64" s="108" t="s">
        <v>169</v>
      </c>
      <c r="B64" s="120">
        <f>+C66</f>
        <v>511900591.04999995</v>
      </c>
      <c r="C64" s="120">
        <v>415974272.23000002</v>
      </c>
    </row>
    <row r="65" spans="1:3">
      <c r="A65" s="118"/>
      <c r="B65" s="117"/>
      <c r="C65" s="117"/>
    </row>
    <row r="66" spans="1:3">
      <c r="A66" s="108" t="s">
        <v>170</v>
      </c>
      <c r="B66" s="111">
        <f>B64+B62</f>
        <v>384995036.38999987</v>
      </c>
      <c r="C66" s="111">
        <f>C64+C62</f>
        <v>511900591.04999995</v>
      </c>
    </row>
    <row r="67" spans="1:3">
      <c r="A67" s="108"/>
      <c r="B67" s="117"/>
      <c r="C67" s="117"/>
    </row>
    <row r="68" spans="1:3">
      <c r="A68" s="28"/>
      <c r="B68" s="28"/>
      <c r="C68" s="67"/>
    </row>
    <row r="69" spans="1:3">
      <c r="A69" s="28"/>
      <c r="B69" s="28"/>
      <c r="C69" s="67"/>
    </row>
    <row r="70" spans="1:3">
      <c r="A70" s="28"/>
      <c r="B70" s="28"/>
      <c r="C70" s="67"/>
    </row>
    <row r="71" spans="1:3">
      <c r="A71" s="28" t="s">
        <v>57</v>
      </c>
      <c r="B71" s="28" t="s">
        <v>57</v>
      </c>
      <c r="C71" s="67"/>
    </row>
    <row r="72" spans="1:3">
      <c r="A72" s="28"/>
      <c r="B72" s="28"/>
      <c r="C72" s="67"/>
    </row>
    <row r="73" spans="1:3">
      <c r="A73" s="28" t="s">
        <v>148</v>
      </c>
      <c r="B73" s="26" t="s">
        <v>171</v>
      </c>
      <c r="C73" s="67"/>
    </row>
    <row r="74" spans="1:3">
      <c r="A74" s="28" t="s">
        <v>60</v>
      </c>
      <c r="B74" s="685" t="s">
        <v>61</v>
      </c>
      <c r="C74" s="685"/>
    </row>
    <row r="75" spans="1:3">
      <c r="A75" s="28" t="s">
        <v>62</v>
      </c>
      <c r="B75" s="27" t="s">
        <v>63</v>
      </c>
      <c r="C75" s="67"/>
    </row>
    <row r="76" spans="1:3">
      <c r="A76" s="28"/>
      <c r="B76" s="28"/>
      <c r="C76" s="67"/>
    </row>
    <row r="77" spans="1:3">
      <c r="A77" s="28"/>
      <c r="B77" s="28"/>
      <c r="C77" s="67"/>
    </row>
    <row r="78" spans="1:3">
      <c r="A78" s="28" t="s">
        <v>64</v>
      </c>
      <c r="B78" s="28"/>
      <c r="C78" s="67"/>
    </row>
    <row r="79" spans="1:3">
      <c r="A79" s="28"/>
      <c r="B79" s="28"/>
      <c r="C79" s="67"/>
    </row>
    <row r="80" spans="1:3">
      <c r="A80" s="28" t="s">
        <v>148</v>
      </c>
      <c r="B80" s="28"/>
      <c r="C80" s="67"/>
    </row>
    <row r="81" spans="1:3">
      <c r="A81" s="28" t="s">
        <v>66</v>
      </c>
      <c r="B81" s="28"/>
      <c r="C81" s="67"/>
    </row>
    <row r="82" spans="1:3">
      <c r="A82" s="28" t="s">
        <v>67</v>
      </c>
      <c r="B82" s="28"/>
      <c r="C82" s="67"/>
    </row>
    <row r="83" spans="1:3">
      <c r="A83" s="28"/>
      <c r="B83" s="28"/>
      <c r="C83" s="67"/>
    </row>
  </sheetData>
  <sheetProtection formatCells="0" formatColumns="0" formatRows="0" autoFilter="0"/>
  <mergeCells count="2">
    <mergeCell ref="A1:C1"/>
    <mergeCell ref="B74:C74"/>
  </mergeCells>
  <pageMargins left="0.70866141732283472" right="0.70866141732283472" top="0.55118110236220474" bottom="0.74803149606299213" header="0.31496062992125984" footer="0.31496062992125984"/>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zoomScaleNormal="100" workbookViewId="0">
      <selection activeCell="B35" sqref="B35"/>
    </sheetView>
  </sheetViews>
  <sheetFormatPr baseColWidth="10" defaultColWidth="12" defaultRowHeight="10.199999999999999"/>
  <cols>
    <col min="1" max="1" width="1" style="122" customWidth="1"/>
    <col min="2" max="2" width="70.85546875" style="122" customWidth="1"/>
    <col min="3" max="3" width="17.7109375" style="122" customWidth="1"/>
    <col min="4" max="4" width="17.85546875" style="122" customWidth="1"/>
    <col min="5" max="7" width="18.85546875" style="122" customWidth="1"/>
    <col min="8" max="8" width="12" style="122" customWidth="1"/>
    <col min="9" max="16384" width="12" style="122"/>
  </cols>
  <sheetData>
    <row r="1" spans="1:8" ht="39.9" customHeight="1">
      <c r="A1" s="680" t="s">
        <v>172</v>
      </c>
      <c r="B1" s="681"/>
      <c r="C1" s="681"/>
      <c r="D1" s="681"/>
      <c r="E1" s="681"/>
      <c r="F1" s="681"/>
      <c r="G1" s="682"/>
    </row>
    <row r="2" spans="1:8" ht="30.6">
      <c r="A2" s="123"/>
      <c r="B2" s="124" t="s">
        <v>128</v>
      </c>
      <c r="C2" s="125" t="s">
        <v>173</v>
      </c>
      <c r="D2" s="125" t="s">
        <v>174</v>
      </c>
      <c r="E2" s="125" t="s">
        <v>175</v>
      </c>
      <c r="F2" s="125" t="s">
        <v>176</v>
      </c>
      <c r="G2" s="125" t="s">
        <v>177</v>
      </c>
    </row>
    <row r="3" spans="1:8">
      <c r="A3" s="126"/>
      <c r="B3" s="127"/>
      <c r="C3" s="126"/>
      <c r="D3" s="126"/>
      <c r="E3" s="126"/>
      <c r="F3" s="126"/>
      <c r="G3" s="128"/>
      <c r="H3" s="129"/>
    </row>
    <row r="4" spans="1:8">
      <c r="A4" s="130" t="s">
        <v>69</v>
      </c>
      <c r="B4" s="131"/>
      <c r="C4" s="132">
        <f>+C6+C15</f>
        <v>1337600119.1900001</v>
      </c>
      <c r="D4" s="132">
        <f t="shared" ref="D4:G4" si="0">+D6+D15</f>
        <v>3515202443.1800003</v>
      </c>
      <c r="E4" s="132">
        <f t="shared" si="0"/>
        <v>3342277557.6299996</v>
      </c>
      <c r="F4" s="132">
        <f t="shared" si="0"/>
        <v>1510525004.7400005</v>
      </c>
      <c r="G4" s="132">
        <f t="shared" si="0"/>
        <v>172924885.55000025</v>
      </c>
      <c r="H4" s="129"/>
    </row>
    <row r="5" spans="1:8">
      <c r="A5" s="130"/>
      <c r="B5" s="131"/>
      <c r="C5" s="132"/>
      <c r="D5" s="132"/>
      <c r="E5" s="132"/>
      <c r="F5" s="132"/>
      <c r="G5" s="132"/>
      <c r="H5" s="129"/>
    </row>
    <row r="6" spans="1:8">
      <c r="A6" s="133">
        <v>1100</v>
      </c>
      <c r="B6" s="134" t="s">
        <v>71</v>
      </c>
      <c r="C6" s="132">
        <f>SUM(C7:C13)</f>
        <v>578782981.95000005</v>
      </c>
      <c r="D6" s="132">
        <f t="shared" ref="D6:G6" si="1">SUM(D7:D13)</f>
        <v>3070661916.8400002</v>
      </c>
      <c r="E6" s="132">
        <f t="shared" si="1"/>
        <v>3135222607.8399997</v>
      </c>
      <c r="F6" s="132">
        <f t="shared" si="1"/>
        <v>514222290.95000046</v>
      </c>
      <c r="G6" s="132">
        <f t="shared" si="1"/>
        <v>-64560690.999999538</v>
      </c>
      <c r="H6" s="129"/>
    </row>
    <row r="7" spans="1:8">
      <c r="A7" s="133">
        <v>1110</v>
      </c>
      <c r="B7" s="135" t="s">
        <v>73</v>
      </c>
      <c r="C7" s="136">
        <v>511900591.05000001</v>
      </c>
      <c r="D7" s="137">
        <v>1795782628.6500001</v>
      </c>
      <c r="E7" s="137">
        <v>1922688183.3099999</v>
      </c>
      <c r="F7" s="136">
        <f t="shared" ref="F7:F9" si="2">+C7+D7-E7</f>
        <v>384995036.39000034</v>
      </c>
      <c r="G7" s="136">
        <f t="shared" ref="G7:G9" si="3">+F7-C7</f>
        <v>-126905554.65999967</v>
      </c>
      <c r="H7" s="129"/>
    </row>
    <row r="8" spans="1:8">
      <c r="A8" s="133">
        <v>1120</v>
      </c>
      <c r="B8" s="135" t="s">
        <v>75</v>
      </c>
      <c r="C8" s="136">
        <v>28679586.710000001</v>
      </c>
      <c r="D8" s="137">
        <v>1053572462.97</v>
      </c>
      <c r="E8" s="137">
        <v>1035132471.1799999</v>
      </c>
      <c r="F8" s="136">
        <f t="shared" si="2"/>
        <v>47119578.500000119</v>
      </c>
      <c r="G8" s="136">
        <f t="shared" si="3"/>
        <v>18439991.790000118</v>
      </c>
      <c r="H8" s="129"/>
    </row>
    <row r="9" spans="1:8">
      <c r="A9" s="133">
        <v>1130</v>
      </c>
      <c r="B9" s="135" t="s">
        <v>77</v>
      </c>
      <c r="C9" s="136">
        <v>16475958.710000001</v>
      </c>
      <c r="D9" s="137">
        <v>123871943.88</v>
      </c>
      <c r="E9" s="137">
        <v>68930772.909999996</v>
      </c>
      <c r="F9" s="136">
        <f t="shared" si="2"/>
        <v>71417129.680000007</v>
      </c>
      <c r="G9" s="136">
        <f t="shared" si="3"/>
        <v>54941170.970000006</v>
      </c>
      <c r="H9" s="129"/>
    </row>
    <row r="10" spans="1:8">
      <c r="A10" s="133">
        <v>1140</v>
      </c>
      <c r="B10" s="135" t="s">
        <v>79</v>
      </c>
      <c r="C10" s="136">
        <v>0</v>
      </c>
      <c r="D10" s="137">
        <v>0</v>
      </c>
      <c r="E10" s="137">
        <v>0</v>
      </c>
      <c r="F10" s="136"/>
      <c r="G10" s="136"/>
      <c r="H10" s="129"/>
    </row>
    <row r="11" spans="1:8">
      <c r="A11" s="133">
        <v>1150</v>
      </c>
      <c r="B11" s="135" t="s">
        <v>81</v>
      </c>
      <c r="C11" s="136">
        <v>21726845.48</v>
      </c>
      <c r="D11" s="137">
        <v>97434881.340000004</v>
      </c>
      <c r="E11" s="137">
        <v>108471180.44</v>
      </c>
      <c r="F11" s="136">
        <f>+C11+D11-E11</f>
        <v>10690546.38000001</v>
      </c>
      <c r="G11" s="136">
        <f>+F11-C11</f>
        <v>-11036299.09999999</v>
      </c>
      <c r="H11" s="129"/>
    </row>
    <row r="12" spans="1:8">
      <c r="A12" s="133">
        <v>1160</v>
      </c>
      <c r="B12" s="135" t="s">
        <v>83</v>
      </c>
      <c r="C12" s="136">
        <v>0</v>
      </c>
      <c r="D12" s="137">
        <v>0</v>
      </c>
      <c r="E12" s="137">
        <v>0</v>
      </c>
      <c r="F12" s="132"/>
      <c r="G12" s="132"/>
      <c r="H12" s="129"/>
    </row>
    <row r="13" spans="1:8">
      <c r="A13" s="133">
        <v>1190</v>
      </c>
      <c r="B13" s="135" t="s">
        <v>85</v>
      </c>
      <c r="C13" s="136">
        <v>0</v>
      </c>
      <c r="D13" s="137">
        <v>0</v>
      </c>
      <c r="E13" s="137">
        <v>0</v>
      </c>
      <c r="F13" s="132"/>
      <c r="G13" s="132"/>
      <c r="H13" s="129"/>
    </row>
    <row r="14" spans="1:8">
      <c r="A14" s="133"/>
      <c r="B14" s="135"/>
      <c r="C14" s="132"/>
      <c r="D14" s="132"/>
      <c r="E14" s="132"/>
      <c r="F14" s="132"/>
      <c r="G14" s="132"/>
      <c r="H14" s="129"/>
    </row>
    <row r="15" spans="1:8">
      <c r="A15" s="133">
        <v>1200</v>
      </c>
      <c r="B15" s="134" t="s">
        <v>90</v>
      </c>
      <c r="C15" s="132">
        <f>SUM(C16:C24)</f>
        <v>758817137.23999989</v>
      </c>
      <c r="D15" s="132">
        <f t="shared" ref="D15:E15" si="4">SUM(D16:D24)</f>
        <v>444540526.33999997</v>
      </c>
      <c r="E15" s="132">
        <f t="shared" si="4"/>
        <v>207054949.78999999</v>
      </c>
      <c r="F15" s="132">
        <f>SUM(F16:F24)</f>
        <v>996302713.79000008</v>
      </c>
      <c r="G15" s="132">
        <f>SUM(G16:G24)</f>
        <v>237485576.54999977</v>
      </c>
      <c r="H15" s="129"/>
    </row>
    <row r="16" spans="1:8">
      <c r="A16" s="133">
        <v>1210</v>
      </c>
      <c r="B16" s="135" t="s">
        <v>91</v>
      </c>
      <c r="C16" s="136">
        <v>0</v>
      </c>
      <c r="D16" s="137">
        <v>0</v>
      </c>
      <c r="E16" s="137">
        <v>0</v>
      </c>
      <c r="F16" s="138">
        <f>+C16+D16-E16</f>
        <v>0</v>
      </c>
      <c r="G16" s="136">
        <f>+F16-C16</f>
        <v>0</v>
      </c>
      <c r="H16" s="129"/>
    </row>
    <row r="17" spans="1:8">
      <c r="A17" s="133">
        <v>1220</v>
      </c>
      <c r="B17" s="135" t="s">
        <v>93</v>
      </c>
      <c r="C17" s="136">
        <v>0</v>
      </c>
      <c r="D17" s="137">
        <v>150000000</v>
      </c>
      <c r="E17" s="137">
        <v>18431372.539999999</v>
      </c>
      <c r="F17" s="138">
        <f>+C17+D17-E17</f>
        <v>131568627.46000001</v>
      </c>
      <c r="G17" s="136">
        <f t="shared" ref="G17:G24" si="5">+F17-C17</f>
        <v>131568627.46000001</v>
      </c>
      <c r="H17" s="129"/>
    </row>
    <row r="18" spans="1:8">
      <c r="A18" s="133">
        <v>1230</v>
      </c>
      <c r="B18" s="135" t="s">
        <v>95</v>
      </c>
      <c r="C18" s="136">
        <v>984461585.52999997</v>
      </c>
      <c r="D18" s="137">
        <v>175920975.63</v>
      </c>
      <c r="E18" s="137">
        <v>134826147.18000001</v>
      </c>
      <c r="F18" s="138">
        <f>+C18+D18-E18</f>
        <v>1025556413.9799998</v>
      </c>
      <c r="G18" s="136">
        <f t="shared" si="5"/>
        <v>41094828.449999809</v>
      </c>
      <c r="H18" s="129"/>
    </row>
    <row r="19" spans="1:8">
      <c r="A19" s="133">
        <v>1240</v>
      </c>
      <c r="B19" s="135" t="s">
        <v>97</v>
      </c>
      <c r="C19" s="136">
        <v>234216974.18000001</v>
      </c>
      <c r="D19" s="137">
        <v>116307836.18000001</v>
      </c>
      <c r="E19" s="137">
        <v>2689941.78</v>
      </c>
      <c r="F19" s="136">
        <f t="shared" ref="F19:F22" si="6">+C19+D19-E19</f>
        <v>347834868.58000004</v>
      </c>
      <c r="G19" s="136">
        <f t="shared" si="5"/>
        <v>113617894.40000004</v>
      </c>
      <c r="H19" s="129"/>
    </row>
    <row r="20" spans="1:8">
      <c r="A20" s="133">
        <v>1250</v>
      </c>
      <c r="B20" s="135" t="s">
        <v>99</v>
      </c>
      <c r="C20" s="136">
        <v>2634713.11</v>
      </c>
      <c r="D20" s="137">
        <v>196823.33</v>
      </c>
      <c r="E20" s="137">
        <v>0</v>
      </c>
      <c r="F20" s="136">
        <f t="shared" si="6"/>
        <v>2831536.44</v>
      </c>
      <c r="G20" s="136">
        <f t="shared" si="5"/>
        <v>196823.33000000007</v>
      </c>
      <c r="H20" s="129"/>
    </row>
    <row r="21" spans="1:8">
      <c r="A21" s="133">
        <v>1260</v>
      </c>
      <c r="B21" s="135" t="s">
        <v>101</v>
      </c>
      <c r="C21" s="136">
        <v>-464659108.43000001</v>
      </c>
      <c r="D21" s="137">
        <v>2114891.2000000002</v>
      </c>
      <c r="E21" s="137">
        <v>51107488.289999999</v>
      </c>
      <c r="F21" s="136">
        <f t="shared" si="6"/>
        <v>-513651705.52000004</v>
      </c>
      <c r="G21" s="136">
        <f t="shared" si="5"/>
        <v>-48992597.090000033</v>
      </c>
      <c r="H21" s="129"/>
    </row>
    <row r="22" spans="1:8">
      <c r="A22" s="133">
        <v>1270</v>
      </c>
      <c r="B22" s="135" t="s">
        <v>103</v>
      </c>
      <c r="C22" s="136">
        <v>2162972.85</v>
      </c>
      <c r="D22" s="137">
        <v>0</v>
      </c>
      <c r="E22" s="137">
        <v>0</v>
      </c>
      <c r="F22" s="136">
        <f t="shared" si="6"/>
        <v>2162972.85</v>
      </c>
      <c r="G22" s="136">
        <f t="shared" si="5"/>
        <v>0</v>
      </c>
      <c r="H22" s="129"/>
    </row>
    <row r="23" spans="1:8">
      <c r="A23" s="133">
        <v>1280</v>
      </c>
      <c r="B23" s="139" t="s">
        <v>105</v>
      </c>
      <c r="C23" s="136">
        <v>0</v>
      </c>
      <c r="D23" s="137">
        <v>0</v>
      </c>
      <c r="E23" s="137">
        <v>0</v>
      </c>
      <c r="F23" s="136">
        <f>+C23+D23-E23</f>
        <v>0</v>
      </c>
      <c r="G23" s="136">
        <f t="shared" si="5"/>
        <v>0</v>
      </c>
    </row>
    <row r="24" spans="1:8">
      <c r="A24" s="133">
        <v>1290</v>
      </c>
      <c r="B24" s="139" t="s">
        <v>106</v>
      </c>
      <c r="C24" s="136">
        <v>0</v>
      </c>
      <c r="D24" s="137">
        <v>0</v>
      </c>
      <c r="E24" s="137">
        <v>0</v>
      </c>
      <c r="F24" s="138">
        <f>+C24+D24-E24</f>
        <v>0</v>
      </c>
      <c r="G24" s="136">
        <f t="shared" si="5"/>
        <v>0</v>
      </c>
    </row>
    <row r="25" spans="1:8">
      <c r="A25" s="140"/>
      <c r="B25" s="141"/>
      <c r="C25" s="142"/>
      <c r="D25" s="142"/>
      <c r="E25" s="142"/>
      <c r="F25" s="142"/>
      <c r="G25" s="142"/>
    </row>
    <row r="28" spans="1:8">
      <c r="B28" s="29" t="s">
        <v>178</v>
      </c>
    </row>
    <row r="30" spans="1:8">
      <c r="B30" s="28" t="s">
        <v>57</v>
      </c>
      <c r="C30" s="28" t="s">
        <v>57</v>
      </c>
      <c r="D30" s="67"/>
    </row>
    <row r="31" spans="1:8">
      <c r="B31" s="28"/>
      <c r="C31" s="28"/>
      <c r="D31" s="67"/>
    </row>
    <row r="32" spans="1:8">
      <c r="B32" s="28" t="s">
        <v>148</v>
      </c>
      <c r="C32" s="26" t="s">
        <v>179</v>
      </c>
      <c r="D32" s="67"/>
    </row>
    <row r="33" spans="2:4">
      <c r="B33" s="28" t="s">
        <v>60</v>
      </c>
      <c r="C33" s="685" t="s">
        <v>61</v>
      </c>
      <c r="D33" s="685"/>
    </row>
    <row r="34" spans="2:4">
      <c r="B34" s="28" t="s">
        <v>62</v>
      </c>
      <c r="C34" s="27" t="s">
        <v>63</v>
      </c>
      <c r="D34" s="67"/>
    </row>
    <row r="37" spans="2:4">
      <c r="B37" s="28" t="s">
        <v>64</v>
      </c>
    </row>
    <row r="38" spans="2:4">
      <c r="B38" s="28"/>
    </row>
    <row r="39" spans="2:4">
      <c r="B39" s="28" t="s">
        <v>148</v>
      </c>
    </row>
    <row r="40" spans="2:4">
      <c r="B40" s="28" t="s">
        <v>66</v>
      </c>
    </row>
    <row r="41" spans="2:4">
      <c r="B41" s="28" t="s">
        <v>67</v>
      </c>
    </row>
  </sheetData>
  <sheetProtection formatCells="0" formatColumns="0" formatRows="0" autoFilter="0"/>
  <mergeCells count="2">
    <mergeCell ref="A1:G1"/>
    <mergeCell ref="C33:D33"/>
  </mergeCells>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showGridLines="0" topLeftCell="A12" zoomScaleNormal="100" workbookViewId="0">
      <selection activeCell="O15" sqref="O15"/>
    </sheetView>
  </sheetViews>
  <sheetFormatPr baseColWidth="10" defaultColWidth="12" defaultRowHeight="10.199999999999999"/>
  <cols>
    <col min="1" max="1" width="2.85546875" style="26" customWidth="1"/>
    <col min="2" max="2" width="35.85546875" style="28" customWidth="1"/>
    <col min="3" max="3" width="23.85546875" style="24" customWidth="1"/>
    <col min="4" max="6" width="18.85546875" style="24" customWidth="1"/>
    <col min="7" max="7" width="12" style="104" customWidth="1"/>
    <col min="8" max="16384" width="12" style="104"/>
  </cols>
  <sheetData>
    <row r="1" spans="1:6" ht="39.9" customHeight="1">
      <c r="A1" s="680" t="s">
        <v>180</v>
      </c>
      <c r="B1" s="681"/>
      <c r="C1" s="681"/>
      <c r="D1" s="681"/>
      <c r="E1" s="681"/>
      <c r="F1" s="682"/>
    </row>
    <row r="2" spans="1:6" ht="35.1" customHeight="1">
      <c r="A2" s="123"/>
      <c r="B2" s="143" t="s">
        <v>181</v>
      </c>
      <c r="C2" s="125" t="s">
        <v>182</v>
      </c>
      <c r="D2" s="125" t="s">
        <v>183</v>
      </c>
      <c r="E2" s="125" t="s">
        <v>184</v>
      </c>
      <c r="F2" s="125" t="s">
        <v>185</v>
      </c>
    </row>
    <row r="3" spans="1:6" s="148" customFormat="1" ht="11.25" customHeight="1">
      <c r="A3" s="144" t="s">
        <v>186</v>
      </c>
      <c r="B3" s="145"/>
      <c r="C3" s="146"/>
      <c r="D3" s="146"/>
      <c r="E3" s="147"/>
      <c r="F3" s="147"/>
    </row>
    <row r="4" spans="1:6" ht="11.25" customHeight="1">
      <c r="A4" s="133"/>
      <c r="B4" s="149" t="s">
        <v>187</v>
      </c>
      <c r="C4" s="150"/>
      <c r="D4" s="150"/>
      <c r="E4" s="150"/>
      <c r="F4" s="150"/>
    </row>
    <row r="5" spans="1:6" ht="11.25" customHeight="1">
      <c r="A5" s="130" t="s">
        <v>188</v>
      </c>
      <c r="B5" s="131"/>
      <c r="C5" s="151"/>
      <c r="D5" s="151"/>
      <c r="E5" s="151"/>
      <c r="F5" s="151"/>
    </row>
    <row r="6" spans="1:6" ht="11.25" customHeight="1">
      <c r="A6" s="133"/>
      <c r="B6" s="152" t="s">
        <v>189</v>
      </c>
      <c r="C6" s="153"/>
      <c r="D6" s="153"/>
      <c r="E6" s="150"/>
      <c r="F6" s="150"/>
    </row>
    <row r="7" spans="1:6" ht="11.25" customHeight="1">
      <c r="A7" s="133"/>
      <c r="B7" s="152" t="s">
        <v>190</v>
      </c>
      <c r="C7" s="153"/>
      <c r="D7" s="153"/>
      <c r="E7" s="150"/>
      <c r="F7" s="150"/>
    </row>
    <row r="8" spans="1:6" ht="11.25" customHeight="1">
      <c r="A8" s="133"/>
      <c r="B8" s="152" t="s">
        <v>191</v>
      </c>
      <c r="C8" s="153"/>
      <c r="D8" s="153"/>
      <c r="E8" s="150"/>
      <c r="F8" s="150"/>
    </row>
    <row r="9" spans="1:6" ht="11.25" customHeight="1">
      <c r="A9" s="133"/>
      <c r="B9" s="152"/>
      <c r="C9" s="153"/>
      <c r="D9" s="153"/>
      <c r="E9" s="150"/>
      <c r="F9" s="150"/>
    </row>
    <row r="10" spans="1:6" ht="11.25" customHeight="1">
      <c r="A10" s="130" t="s">
        <v>192</v>
      </c>
      <c r="B10" s="131"/>
      <c r="C10" s="154"/>
      <c r="D10" s="154"/>
      <c r="E10" s="151"/>
      <c r="F10" s="151"/>
    </row>
    <row r="11" spans="1:6" ht="11.25" customHeight="1">
      <c r="A11" s="155"/>
      <c r="B11" s="152" t="s">
        <v>193</v>
      </c>
      <c r="C11" s="153"/>
      <c r="D11" s="153"/>
      <c r="E11" s="150"/>
      <c r="F11" s="150"/>
    </row>
    <row r="12" spans="1:6" ht="11.25" customHeight="1">
      <c r="A12" s="155"/>
      <c r="B12" s="152" t="s">
        <v>194</v>
      </c>
      <c r="C12" s="153"/>
      <c r="D12" s="153"/>
      <c r="E12" s="150"/>
      <c r="F12" s="150"/>
    </row>
    <row r="13" spans="1:6" ht="11.25" customHeight="1">
      <c r="A13" s="155"/>
      <c r="B13" s="152" t="s">
        <v>190</v>
      </c>
      <c r="C13" s="153"/>
      <c r="D13" s="153"/>
      <c r="E13" s="150"/>
      <c r="F13" s="150"/>
    </row>
    <row r="14" spans="1:6" ht="11.25" customHeight="1">
      <c r="A14" s="155"/>
      <c r="B14" s="152" t="s">
        <v>191</v>
      </c>
      <c r="C14" s="153"/>
      <c r="D14" s="153"/>
      <c r="E14" s="150"/>
      <c r="F14" s="150"/>
    </row>
    <row r="15" spans="1:6" ht="11.25" customHeight="1">
      <c r="A15" s="155"/>
      <c r="B15" s="152"/>
      <c r="C15" s="153"/>
      <c r="D15" s="153"/>
      <c r="E15" s="150"/>
      <c r="F15" s="150"/>
    </row>
    <row r="16" spans="1:6" ht="11.25" customHeight="1">
      <c r="A16" s="155"/>
      <c r="B16" s="156" t="s">
        <v>195</v>
      </c>
      <c r="C16" s="154"/>
      <c r="D16" s="154"/>
      <c r="E16" s="151"/>
      <c r="F16" s="151"/>
    </row>
    <row r="17" spans="1:6" ht="11.25" customHeight="1">
      <c r="A17" s="133"/>
      <c r="B17" s="149" t="s">
        <v>196</v>
      </c>
      <c r="C17" s="153"/>
      <c r="D17" s="153"/>
      <c r="E17" s="150"/>
      <c r="F17" s="150"/>
    </row>
    <row r="18" spans="1:6" ht="11.25" customHeight="1">
      <c r="A18" s="130" t="s">
        <v>188</v>
      </c>
      <c r="B18" s="131"/>
      <c r="C18" s="153"/>
      <c r="D18" s="153"/>
      <c r="E18" s="151"/>
      <c r="F18" s="151"/>
    </row>
    <row r="19" spans="1:6" ht="11.25" customHeight="1">
      <c r="A19" s="133"/>
      <c r="B19" s="152" t="s">
        <v>189</v>
      </c>
      <c r="C19" s="153"/>
      <c r="D19" s="153"/>
      <c r="E19" s="150"/>
      <c r="F19" s="150"/>
    </row>
    <row r="20" spans="1:6" ht="11.25" customHeight="1">
      <c r="A20" s="133"/>
      <c r="B20" s="152" t="s">
        <v>190</v>
      </c>
      <c r="C20" s="153"/>
      <c r="D20" s="153"/>
      <c r="E20" s="150"/>
      <c r="F20" s="150"/>
    </row>
    <row r="21" spans="1:6" ht="11.25" customHeight="1">
      <c r="A21" s="133"/>
      <c r="B21" s="152" t="s">
        <v>191</v>
      </c>
      <c r="C21" s="153"/>
      <c r="D21" s="153"/>
      <c r="E21" s="150"/>
      <c r="F21" s="150"/>
    </row>
    <row r="22" spans="1:6" ht="11.25" customHeight="1">
      <c r="A22" s="133"/>
      <c r="B22" s="152"/>
      <c r="C22" s="153"/>
      <c r="D22" s="153"/>
      <c r="E22" s="150"/>
      <c r="F22" s="150"/>
    </row>
    <row r="23" spans="1:6" ht="11.25" customHeight="1">
      <c r="A23" s="130" t="s">
        <v>192</v>
      </c>
      <c r="B23" s="131"/>
      <c r="C23" s="151"/>
      <c r="D23" s="151"/>
      <c r="E23" s="151"/>
      <c r="F23" s="151"/>
    </row>
    <row r="24" spans="1:6" ht="11.25" customHeight="1">
      <c r="A24" s="155"/>
      <c r="B24" s="152" t="s">
        <v>193</v>
      </c>
      <c r="C24" s="150"/>
      <c r="D24" s="150"/>
      <c r="E24" s="150"/>
      <c r="F24" s="150"/>
    </row>
    <row r="25" spans="1:6" ht="11.25" customHeight="1">
      <c r="A25" s="155"/>
      <c r="B25" s="152" t="s">
        <v>194</v>
      </c>
      <c r="C25" s="150"/>
      <c r="D25" s="150"/>
      <c r="E25" s="150"/>
      <c r="F25" s="150"/>
    </row>
    <row r="26" spans="1:6" ht="11.25" customHeight="1">
      <c r="A26" s="155"/>
      <c r="B26" s="152" t="s">
        <v>190</v>
      </c>
      <c r="C26" s="150"/>
      <c r="D26" s="150"/>
      <c r="E26" s="150"/>
      <c r="F26" s="150"/>
    </row>
    <row r="27" spans="1:6" ht="11.25" customHeight="1">
      <c r="A27" s="155"/>
      <c r="B27" s="152" t="s">
        <v>191</v>
      </c>
      <c r="C27" s="150"/>
      <c r="D27" s="150"/>
      <c r="E27" s="150"/>
      <c r="F27" s="150"/>
    </row>
    <row r="28" spans="1:6" ht="11.25" customHeight="1">
      <c r="A28" s="155"/>
      <c r="B28" s="152"/>
      <c r="C28" s="150"/>
      <c r="D28" s="150"/>
      <c r="E28" s="150"/>
      <c r="F28" s="150"/>
    </row>
    <row r="29" spans="1:6" ht="11.25" customHeight="1">
      <c r="A29" s="155"/>
      <c r="B29" s="156" t="s">
        <v>197</v>
      </c>
      <c r="C29" s="151"/>
      <c r="D29" s="151"/>
      <c r="E29" s="151"/>
      <c r="F29" s="151"/>
    </row>
    <row r="30" spans="1:6" ht="11.25" customHeight="1">
      <c r="A30" s="155"/>
      <c r="B30" s="156"/>
      <c r="C30" s="151"/>
      <c r="D30" s="151"/>
      <c r="E30" s="151"/>
      <c r="F30" s="151"/>
    </row>
    <row r="31" spans="1:6" ht="11.25" customHeight="1">
      <c r="A31" s="157" t="s">
        <v>198</v>
      </c>
      <c r="B31" s="158"/>
      <c r="C31" s="151"/>
      <c r="D31" s="151"/>
      <c r="E31" s="151">
        <v>19747069.260000002</v>
      </c>
      <c r="F31" s="151">
        <v>34458518.609999999</v>
      </c>
    </row>
    <row r="32" spans="1:6" ht="11.25" customHeight="1">
      <c r="A32" s="157"/>
      <c r="B32" s="158"/>
      <c r="C32" s="151"/>
      <c r="D32" s="151"/>
      <c r="E32" s="151"/>
      <c r="F32" s="151"/>
    </row>
    <row r="33" spans="1:6" ht="11.25" customHeight="1">
      <c r="A33" s="133"/>
      <c r="B33" s="131" t="s">
        <v>199</v>
      </c>
      <c r="C33" s="151"/>
      <c r="D33" s="151"/>
      <c r="E33" s="151">
        <v>19747069.260000002</v>
      </c>
      <c r="F33" s="151">
        <v>34458518.609999999</v>
      </c>
    </row>
    <row r="34" spans="1:6">
      <c r="A34" s="159"/>
      <c r="B34" s="160"/>
      <c r="C34" s="161"/>
      <c r="D34" s="161"/>
      <c r="E34" s="161"/>
      <c r="F34" s="161"/>
    </row>
    <row r="36" spans="1:6">
      <c r="A36" s="29" t="s">
        <v>56</v>
      </c>
    </row>
    <row r="38" spans="1:6">
      <c r="B38" s="28" t="s">
        <v>57</v>
      </c>
      <c r="D38" s="28" t="s">
        <v>57</v>
      </c>
      <c r="E38" s="67"/>
    </row>
    <row r="39" spans="1:6">
      <c r="D39" s="28"/>
      <c r="E39" s="67"/>
    </row>
    <row r="40" spans="1:6">
      <c r="B40" s="28" t="s">
        <v>58</v>
      </c>
      <c r="D40" s="26" t="s">
        <v>171</v>
      </c>
      <c r="E40" s="67"/>
    </row>
    <row r="41" spans="1:6" ht="11.25" customHeight="1">
      <c r="B41" s="28" t="s">
        <v>200</v>
      </c>
      <c r="D41" s="685" t="s">
        <v>61</v>
      </c>
      <c r="E41" s="685"/>
    </row>
    <row r="42" spans="1:6">
      <c r="B42" s="28" t="s">
        <v>62</v>
      </c>
      <c r="D42" s="27" t="s">
        <v>63</v>
      </c>
      <c r="E42" s="67"/>
    </row>
    <row r="43" spans="1:6">
      <c r="C43" s="28"/>
      <c r="D43" s="67"/>
    </row>
    <row r="44" spans="1:6">
      <c r="C44" s="28"/>
      <c r="D44" s="67"/>
    </row>
    <row r="45" spans="1:6">
      <c r="B45" s="28" t="s">
        <v>64</v>
      </c>
      <c r="C45" s="28"/>
      <c r="D45" s="67"/>
    </row>
    <row r="46" spans="1:6">
      <c r="C46" s="28"/>
      <c r="D46" s="67"/>
    </row>
    <row r="47" spans="1:6">
      <c r="B47" s="28" t="s">
        <v>179</v>
      </c>
      <c r="C47" s="28"/>
      <c r="D47" s="67"/>
    </row>
    <row r="48" spans="1:6">
      <c r="B48" s="28" t="s">
        <v>66</v>
      </c>
      <c r="C48" s="28"/>
      <c r="D48" s="67"/>
    </row>
    <row r="49" spans="2:2">
      <c r="B49" s="28" t="s">
        <v>67</v>
      </c>
    </row>
  </sheetData>
  <sheetProtection formatCells="0" formatColumns="0" formatRows="0" autoFilter="0"/>
  <mergeCells count="2">
    <mergeCell ref="A1:F1"/>
    <mergeCell ref="D41:E41"/>
  </mergeCells>
  <pageMargins left="0.7" right="0.7" top="0.75" bottom="0.75" header="0.3" footer="0.3"/>
  <pageSetup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zoomScaleSheetLayoutView="70" workbookViewId="0">
      <pane ySplit="2" topLeftCell="A3" activePane="bottomLeft" state="frozen"/>
      <selection pane="bottomLeft" activeCell="A2" sqref="A2"/>
    </sheetView>
  </sheetViews>
  <sheetFormatPr baseColWidth="10" defaultColWidth="12" defaultRowHeight="10.199999999999999"/>
  <cols>
    <col min="1" max="1" width="65.85546875" style="162" customWidth="1"/>
    <col min="2" max="2" width="63" style="162" customWidth="1"/>
    <col min="3" max="16384" width="12" style="162"/>
  </cols>
  <sheetData>
    <row r="1" spans="1:10" ht="39.9" customHeight="1">
      <c r="A1" s="689" t="s">
        <v>201</v>
      </c>
      <c r="B1" s="690"/>
    </row>
    <row r="2" spans="1:10" ht="15" customHeight="1">
      <c r="A2" s="163" t="s">
        <v>202</v>
      </c>
      <c r="B2" s="163" t="s">
        <v>203</v>
      </c>
    </row>
    <row r="3" spans="1:10">
      <c r="A3" s="164" t="s">
        <v>204</v>
      </c>
      <c r="B3" s="165"/>
    </row>
    <row r="4" spans="1:10" ht="17.25" customHeight="1">
      <c r="A4" s="166" t="s">
        <v>205</v>
      </c>
      <c r="B4" s="167" t="s">
        <v>206</v>
      </c>
    </row>
    <row r="5" spans="1:10" ht="17.25" customHeight="1">
      <c r="A5" s="166" t="s">
        <v>207</v>
      </c>
      <c r="B5" s="167" t="s">
        <v>208</v>
      </c>
    </row>
    <row r="6" spans="1:10" ht="17.25" customHeight="1">
      <c r="A6" s="168" t="s">
        <v>209</v>
      </c>
      <c r="B6" s="167" t="s">
        <v>210</v>
      </c>
    </row>
    <row r="7" spans="1:10">
      <c r="A7" s="168" t="s">
        <v>211</v>
      </c>
      <c r="B7" s="167" t="s">
        <v>212</v>
      </c>
      <c r="D7" s="169" t="s">
        <v>213</v>
      </c>
      <c r="E7" s="170"/>
      <c r="F7" s="170"/>
      <c r="G7" s="170"/>
      <c r="H7" s="170"/>
      <c r="I7" s="170"/>
      <c r="J7" s="170"/>
    </row>
    <row r="8" spans="1:10">
      <c r="A8" s="168" t="s">
        <v>214</v>
      </c>
      <c r="B8" s="167" t="s">
        <v>215</v>
      </c>
      <c r="D8" s="171" t="s">
        <v>216</v>
      </c>
      <c r="E8" s="170"/>
      <c r="F8" s="170"/>
      <c r="G8" s="170"/>
      <c r="H8" s="170"/>
      <c r="I8" s="170"/>
      <c r="J8" s="170"/>
    </row>
    <row r="9" spans="1:10">
      <c r="A9" s="166" t="s">
        <v>217</v>
      </c>
      <c r="B9" s="167" t="s">
        <v>218</v>
      </c>
      <c r="D9" s="169" t="s">
        <v>219</v>
      </c>
      <c r="E9" s="170"/>
      <c r="F9" s="170"/>
      <c r="G9" s="170"/>
      <c r="H9" s="170"/>
      <c r="I9" s="170"/>
      <c r="J9" s="170"/>
    </row>
    <row r="10" spans="1:10">
      <c r="A10" s="166" t="s">
        <v>220</v>
      </c>
      <c r="B10" s="167" t="s">
        <v>215</v>
      </c>
      <c r="D10" s="169" t="s">
        <v>221</v>
      </c>
      <c r="E10" s="170"/>
      <c r="F10" s="170"/>
      <c r="G10" s="170"/>
      <c r="H10" s="170"/>
      <c r="I10" s="170"/>
      <c r="J10" s="170"/>
    </row>
    <row r="11" spans="1:10">
      <c r="A11" s="172"/>
      <c r="B11" s="165"/>
    </row>
    <row r="12" spans="1:10">
      <c r="A12" s="172"/>
      <c r="B12" s="165"/>
    </row>
    <row r="13" spans="1:10">
      <c r="A13" s="164" t="s">
        <v>222</v>
      </c>
      <c r="B13" s="165"/>
    </row>
    <row r="14" spans="1:10">
      <c r="A14" s="172"/>
      <c r="B14" s="165"/>
    </row>
    <row r="15" spans="1:10">
      <c r="A15" s="173"/>
      <c r="B15" s="165"/>
    </row>
    <row r="16" spans="1:10">
      <c r="A16" s="172"/>
      <c r="B16" s="174"/>
    </row>
    <row r="17" spans="1:4">
      <c r="A17" s="164" t="s">
        <v>223</v>
      </c>
      <c r="B17" s="165"/>
    </row>
    <row r="18" spans="1:4">
      <c r="A18" s="172"/>
      <c r="B18" s="165"/>
    </row>
    <row r="19" spans="1:4">
      <c r="A19" s="173"/>
      <c r="B19" s="175"/>
    </row>
    <row r="20" spans="1:4">
      <c r="A20" s="172"/>
      <c r="B20" s="165"/>
    </row>
    <row r="21" spans="1:4">
      <c r="A21" s="164" t="s">
        <v>224</v>
      </c>
      <c r="B21" s="165"/>
    </row>
    <row r="22" spans="1:4">
      <c r="A22" s="172"/>
      <c r="B22" s="165"/>
    </row>
    <row r="23" spans="1:4">
      <c r="A23" s="173"/>
      <c r="B23" s="165"/>
      <c r="D23" s="176"/>
    </row>
    <row r="24" spans="1:4">
      <c r="A24" s="172"/>
      <c r="B24" s="165"/>
    </row>
    <row r="25" spans="1:4">
      <c r="A25" s="164" t="s">
        <v>225</v>
      </c>
      <c r="B25" s="165"/>
    </row>
    <row r="26" spans="1:4">
      <c r="A26" s="164"/>
      <c r="B26" s="165"/>
    </row>
    <row r="27" spans="1:4">
      <c r="A27" s="164"/>
      <c r="B27" s="165"/>
    </row>
    <row r="28" spans="1:4">
      <c r="A28" s="172"/>
      <c r="B28" s="165"/>
    </row>
    <row r="29" spans="1:4">
      <c r="A29" s="172"/>
      <c r="B29" s="165"/>
    </row>
    <row r="30" spans="1:4">
      <c r="A30" s="177"/>
      <c r="B30" s="178"/>
    </row>
    <row r="33" spans="1:2">
      <c r="A33" s="691" t="s">
        <v>56</v>
      </c>
      <c r="B33" s="691"/>
    </row>
    <row r="34" spans="1:2">
      <c r="A34" s="179"/>
      <c r="B34" s="180"/>
    </row>
    <row r="35" spans="1:2">
      <c r="A35" s="179"/>
      <c r="B35" s="180"/>
    </row>
    <row r="36" spans="1:2">
      <c r="A36" s="179"/>
      <c r="B36" s="180"/>
    </row>
    <row r="37" spans="1:2">
      <c r="A37" s="180" t="s">
        <v>148</v>
      </c>
      <c r="B37" s="180" t="s">
        <v>179</v>
      </c>
    </row>
    <row r="38" spans="1:2">
      <c r="A38" s="180" t="s">
        <v>60</v>
      </c>
      <c r="B38" s="181" t="s">
        <v>61</v>
      </c>
    </row>
    <row r="39" spans="1:2">
      <c r="A39" s="180" t="s">
        <v>62</v>
      </c>
      <c r="B39" s="180" t="s">
        <v>226</v>
      </c>
    </row>
    <row r="40" spans="1:2">
      <c r="A40" s="182"/>
      <c r="B40" s="183"/>
    </row>
    <row r="41" spans="1:2">
      <c r="A41" s="180"/>
      <c r="B41" s="183"/>
    </row>
    <row r="42" spans="1:2">
      <c r="A42" s="180"/>
      <c r="B42" s="183"/>
    </row>
    <row r="43" spans="1:2">
      <c r="A43" s="184"/>
      <c r="B43" s="183"/>
    </row>
    <row r="44" spans="1:2">
      <c r="A44" s="184" t="s">
        <v>64</v>
      </c>
      <c r="B44" s="184" t="s">
        <v>64</v>
      </c>
    </row>
    <row r="45" spans="1:2">
      <c r="A45" s="184"/>
      <c r="B45" s="184"/>
    </row>
    <row r="46" spans="1:2">
      <c r="A46" s="184" t="s">
        <v>227</v>
      </c>
      <c r="B46" s="184" t="s">
        <v>148</v>
      </c>
    </row>
    <row r="47" spans="1:2">
      <c r="A47" s="184" t="s">
        <v>228</v>
      </c>
      <c r="B47" s="184" t="s">
        <v>229</v>
      </c>
    </row>
    <row r="48" spans="1:2">
      <c r="A48" s="185" t="s">
        <v>230</v>
      </c>
      <c r="B48" s="184" t="s">
        <v>231</v>
      </c>
    </row>
  </sheetData>
  <sheetProtection formatCells="0" formatColumns="0" formatRows="0" insertRows="0" deleteRows="0" autoFilter="0"/>
  <mergeCells count="2">
    <mergeCell ref="A1:B1"/>
    <mergeCell ref="A33:B33"/>
  </mergeCells>
  <dataValidations count="4">
    <dataValidation allowBlank="1" showInputMessage="1" showErrorMessage="1" prompt="Cualquier Financiamiento sin fuente o garantía de pago definida, que sea asumida de manera solidaria o subsidiaria por las Entidades Federativas con sus Municipios, organismos descentralizados.." sqref="A25"/>
    <dataValidation allowBlank="1" showInputMessage="1" showErrorMessage="1" prompt="Asignaciones para el pago de pensionistas y jubilados o a sus familiares, así como los pagos adicionales derivados de compromisos contractuales a personal retirado. (DOF 2-dic-09)" sqref="A21"/>
    <dataValidation allowBlank="1" showInputMessage="1" showErrorMessage="1" prompt="Corresponde a la responsabilidad subsidiaria o solidadaria que adquiere un ente público ante un acreedor por el otorgamiento de céditos a un tercero (DOF 9-dic-09)" sqref="A13 A17"/>
    <dataValidation allowBlank="1" showInputMessage="1" showErrorMessage="1" prompt="Representa las demandas  interpuestas por el ente público contra terceros o viceversa (DOF 9-dic-09)" sqref="A3"/>
  </dataValidations>
  <pageMargins left="0.7" right="0.7" top="0.75" bottom="0.75" header="0.3" footer="0.3"/>
  <pageSetup scale="9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00"/>
    <pageSetUpPr fitToPage="1"/>
  </sheetPr>
  <dimension ref="A1:E40"/>
  <sheetViews>
    <sheetView zoomScaleNormal="100" zoomScaleSheetLayoutView="100" workbookViewId="0">
      <pane ySplit="4" topLeftCell="A27" activePane="bottomLeft" state="frozen"/>
      <selection activeCell="A14" sqref="A14:B14"/>
      <selection pane="bottomLeft" sqref="A1:E41"/>
    </sheetView>
  </sheetViews>
  <sheetFormatPr baseColWidth="10" defaultColWidth="16.5703125" defaultRowHeight="10.199999999999999"/>
  <cols>
    <col min="1" max="1" width="18.85546875" style="189" customWidth="1"/>
    <col min="2" max="2" width="95" style="189" bestFit="1" customWidth="1"/>
    <col min="3" max="3" width="10.28515625" style="189" customWidth="1"/>
    <col min="4" max="4" width="16.5703125" style="189" customWidth="1"/>
    <col min="5" max="16384" width="16.5703125" style="189"/>
  </cols>
  <sheetData>
    <row r="1" spans="1:5" ht="18.899999999999999" customHeight="1">
      <c r="A1" s="692" t="s">
        <v>232</v>
      </c>
      <c r="B1" s="692"/>
      <c r="C1" s="186"/>
      <c r="D1" s="187" t="s">
        <v>233</v>
      </c>
      <c r="E1" s="188">
        <v>2022</v>
      </c>
    </row>
    <row r="2" spans="1:5" ht="18.899999999999999" customHeight="1">
      <c r="A2" s="692" t="s">
        <v>234</v>
      </c>
      <c r="B2" s="692"/>
      <c r="C2" s="190"/>
      <c r="D2" s="187" t="s">
        <v>235</v>
      </c>
      <c r="E2" s="191" t="s">
        <v>236</v>
      </c>
    </row>
    <row r="3" spans="1:5" ht="18.899999999999999" customHeight="1">
      <c r="A3" s="693" t="s">
        <v>237</v>
      </c>
      <c r="B3" s="693"/>
      <c r="C3" s="186"/>
      <c r="D3" s="187" t="s">
        <v>238</v>
      </c>
      <c r="E3" s="188">
        <v>4</v>
      </c>
    </row>
    <row r="4" spans="1:5" ht="15" customHeight="1">
      <c r="A4" s="192" t="s">
        <v>239</v>
      </c>
      <c r="B4" s="193" t="s">
        <v>240</v>
      </c>
    </row>
    <row r="5" spans="1:5">
      <c r="A5" s="194"/>
      <c r="B5" s="195"/>
    </row>
    <row r="6" spans="1:5">
      <c r="A6" s="196"/>
      <c r="B6" s="197" t="s">
        <v>241</v>
      </c>
    </row>
    <row r="7" spans="1:5">
      <c r="A7" s="196"/>
      <c r="B7" s="197"/>
    </row>
    <row r="8" spans="1:5">
      <c r="A8" s="196"/>
      <c r="B8" s="198" t="s">
        <v>242</v>
      </c>
    </row>
    <row r="9" spans="1:5">
      <c r="A9" s="199" t="s">
        <v>243</v>
      </c>
      <c r="B9" s="200" t="s">
        <v>244</v>
      </c>
    </row>
    <row r="10" spans="1:5">
      <c r="A10" s="199" t="s">
        <v>245</v>
      </c>
      <c r="B10" s="200" t="s">
        <v>246</v>
      </c>
    </row>
    <row r="11" spans="1:5">
      <c r="A11" s="199" t="s">
        <v>247</v>
      </c>
      <c r="B11" s="200" t="s">
        <v>248</v>
      </c>
    </row>
    <row r="12" spans="1:5">
      <c r="A12" s="199" t="s">
        <v>249</v>
      </c>
      <c r="B12" s="200" t="s">
        <v>250</v>
      </c>
    </row>
    <row r="13" spans="1:5">
      <c r="A13" s="199" t="s">
        <v>251</v>
      </c>
      <c r="B13" s="200" t="s">
        <v>252</v>
      </c>
    </row>
    <row r="14" spans="1:5">
      <c r="A14" s="199" t="s">
        <v>253</v>
      </c>
      <c r="B14" s="200" t="s">
        <v>254</v>
      </c>
    </row>
    <row r="15" spans="1:5">
      <c r="A15" s="199" t="s">
        <v>255</v>
      </c>
      <c r="B15" s="200" t="s">
        <v>256</v>
      </c>
    </row>
    <row r="16" spans="1:5">
      <c r="A16" s="199" t="s">
        <v>257</v>
      </c>
      <c r="B16" s="200" t="s">
        <v>258</v>
      </c>
    </row>
    <row r="17" spans="1:2">
      <c r="A17" s="199" t="s">
        <v>259</v>
      </c>
      <c r="B17" s="200" t="s">
        <v>260</v>
      </c>
    </row>
    <row r="18" spans="1:2">
      <c r="A18" s="199" t="s">
        <v>261</v>
      </c>
      <c r="B18" s="200" t="s">
        <v>262</v>
      </c>
    </row>
    <row r="19" spans="1:2">
      <c r="A19" s="199" t="s">
        <v>263</v>
      </c>
      <c r="B19" s="200" t="s">
        <v>264</v>
      </c>
    </row>
    <row r="20" spans="1:2">
      <c r="A20" s="199" t="s">
        <v>265</v>
      </c>
      <c r="B20" s="200" t="s">
        <v>266</v>
      </c>
    </row>
    <row r="21" spans="1:2">
      <c r="A21" s="199" t="s">
        <v>267</v>
      </c>
      <c r="B21" s="200" t="s">
        <v>268</v>
      </c>
    </row>
    <row r="22" spans="1:2">
      <c r="A22" s="199" t="s">
        <v>269</v>
      </c>
      <c r="B22" s="200" t="s">
        <v>270</v>
      </c>
    </row>
    <row r="23" spans="1:2">
      <c r="A23" s="199" t="s">
        <v>271</v>
      </c>
      <c r="B23" s="200" t="s">
        <v>272</v>
      </c>
    </row>
    <row r="24" spans="1:2">
      <c r="A24" s="199" t="s">
        <v>273</v>
      </c>
      <c r="B24" s="200" t="s">
        <v>274</v>
      </c>
    </row>
    <row r="25" spans="1:2">
      <c r="A25" s="199" t="s">
        <v>275</v>
      </c>
      <c r="B25" s="200" t="s">
        <v>276</v>
      </c>
    </row>
    <row r="26" spans="1:2">
      <c r="A26" s="199" t="s">
        <v>277</v>
      </c>
      <c r="B26" s="200" t="s">
        <v>278</v>
      </c>
    </row>
    <row r="27" spans="1:2">
      <c r="A27" s="199" t="s">
        <v>279</v>
      </c>
      <c r="B27" s="200" t="s">
        <v>280</v>
      </c>
    </row>
    <row r="28" spans="1:2">
      <c r="A28" s="199" t="s">
        <v>281</v>
      </c>
      <c r="B28" s="200" t="s">
        <v>282</v>
      </c>
    </row>
    <row r="29" spans="1:2">
      <c r="A29" s="199" t="s">
        <v>283</v>
      </c>
      <c r="B29" s="200" t="s">
        <v>284</v>
      </c>
    </row>
    <row r="30" spans="1:2">
      <c r="A30" s="199" t="s">
        <v>285</v>
      </c>
      <c r="B30" s="200" t="s">
        <v>286</v>
      </c>
    </row>
    <row r="31" spans="1:2">
      <c r="A31" s="199" t="s">
        <v>287</v>
      </c>
      <c r="B31" s="200" t="s">
        <v>288</v>
      </c>
    </row>
    <row r="32" spans="1:2">
      <c r="A32" s="196"/>
      <c r="B32" s="201"/>
    </row>
    <row r="33" spans="1:2">
      <c r="A33" s="196"/>
      <c r="B33" s="198"/>
    </row>
    <row r="34" spans="1:2">
      <c r="A34" s="199" t="s">
        <v>289</v>
      </c>
      <c r="B34" s="200" t="s">
        <v>290</v>
      </c>
    </row>
    <row r="35" spans="1:2">
      <c r="A35" s="199" t="s">
        <v>291</v>
      </c>
      <c r="B35" s="200" t="s">
        <v>292</v>
      </c>
    </row>
    <row r="36" spans="1:2">
      <c r="A36" s="196"/>
      <c r="B36" s="201"/>
    </row>
    <row r="37" spans="1:2">
      <c r="A37" s="196"/>
      <c r="B37" s="197" t="s">
        <v>293</v>
      </c>
    </row>
    <row r="38" spans="1:2">
      <c r="A38" s="196" t="s">
        <v>294</v>
      </c>
      <c r="B38" s="200" t="s">
        <v>295</v>
      </c>
    </row>
    <row r="39" spans="1:2">
      <c r="A39" s="196"/>
      <c r="B39" s="200" t="s">
        <v>296</v>
      </c>
    </row>
    <row r="40" spans="1:2" ht="10.8" thickBot="1">
      <c r="A40" s="202"/>
      <c r="B40" s="203"/>
    </row>
  </sheetData>
  <sheetProtection formatCells="0" formatColumns="0" formatRows="0" autoFilter="0" pivotTables="0"/>
  <mergeCells count="3">
    <mergeCell ref="A1:B1"/>
    <mergeCell ref="A2:B2"/>
    <mergeCell ref="A3:B3"/>
  </mergeCells>
  <dataValidations count="1">
    <dataValidation type="list" allowBlank="1" showInputMessage="1" showErrorMessage="1" sqref="E3">
      <formula1>"1, 2, 3, 4"</formula1>
    </dataValidation>
  </dataValidations>
  <hyperlinks>
    <hyperlink ref="A9:B9" location="ESF!A6" display="ESF-01"/>
    <hyperlink ref="A10" location="ESF!A13" display="ESF-02"/>
    <hyperlink ref="B10" location="ESF!A13" display="CONTRIBUCIONES POR RECUPERAR"/>
    <hyperlink ref="A11:B11" location="ESF!A18" display="ESF-03"/>
    <hyperlink ref="A12:B12" location="ESF!A28" display="ESF-04"/>
    <hyperlink ref="A13:B13" location="ESF!A37" display="ESF-05"/>
    <hyperlink ref="A14:B14" location="ESF!A42" display="ESF-06"/>
    <hyperlink ref="A15:B15" location="ESF!A46" display="ESF-07"/>
    <hyperlink ref="A16:B16" location="ESF!A50" display="ESF-08"/>
    <hyperlink ref="A17:B17" location="ESF!A70" display="ESF-09"/>
    <hyperlink ref="A18:B18" location="ESF!A86" display="ESF-10"/>
    <hyperlink ref="A19:B19" location="ESF!A92" display="ESF-11"/>
    <hyperlink ref="A20:B20" location="ESF!A99" display="ESF-12"/>
    <hyperlink ref="A21:B21" location="ESF!A116" display="ESF-13"/>
    <hyperlink ref="A22:B22" location="ESF!A113" display="ESF-14"/>
    <hyperlink ref="A23:B23" location="ACT!A6" display="ACT-01"/>
    <hyperlink ref="A24:B24" location="ACT!A56" display="ACT-02"/>
    <hyperlink ref="A25:B25" location="VHP!A71" display="ACT-03"/>
    <hyperlink ref="A26:B26" location="ACT!A96" display="ACT-04"/>
    <hyperlink ref="A27:B27" location="VHP!A6" display="VHP-01"/>
    <hyperlink ref="A28:B28" location="VHP!A12" display="VHP-02"/>
    <hyperlink ref="A29:B29" location="EFE!A6" display="EFE-01"/>
    <hyperlink ref="A30:B30" location="EFE!A18" display="EFE-02"/>
    <hyperlink ref="A31:B31" location="EFE!A44" display="EFE-03"/>
    <hyperlink ref="A34:B34" location="Conciliacion_Ig!B6" display="Conciliacion_Ig"/>
    <hyperlink ref="B34" location="Conciliacion_Ig!B4" display="CONCILIACIÓN ENTRE LOS INGRESOS PRESUPUESTARIOS Y CONTABLES"/>
    <hyperlink ref="A35:B35" location="Conciliacion_Eg!B5" display="Conciliacion_Eg"/>
    <hyperlink ref="B35" location="Conciliacion_Eg!B4" display="CONCILIACIÓN ENTRE LOS EGRESOS PRESUPUESTARIOS Y LOS GASTOS CONTABLES"/>
    <hyperlink ref="B38" location="Memoria!A8" display="CONTABLES"/>
    <hyperlink ref="B39" location="Memoria!A35" display="PRESUPUESTALES"/>
  </hyperlinks>
  <pageMargins left="0.70866141732283472" right="0.70866141732283472" top="0.74803149606299213" bottom="0.74803149606299213" header="0.31496062992125984" footer="0.31496062992125984"/>
  <pageSetup scale="99" orientation="landscape" r:id="rId1"/>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7AB93F-9414-4200-96AC-31ED21C98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2F4050B-1D8A-405B-9A3D-E463680CB63F}">
  <ds:schemaRefs>
    <ds:schemaRef ds:uri="http://schemas.microsoft.com/sharepoint/v3/contenttype/forms"/>
  </ds:schemaRefs>
</ds:datastoreItem>
</file>

<file path=customXml/itemProps3.xml><?xml version="1.0" encoding="utf-8"?>
<ds:datastoreItem xmlns:ds="http://schemas.openxmlformats.org/officeDocument/2006/customXml" ds:itemID="{02AC9D66-59C5-460E-B9E0-9E7DAA143B2D}">
  <ds:schemaRefs>
    <ds:schemaRef ds:uri="http://schemas.microsoft.com/office/infopath/2007/PartnerControls"/>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18</vt:i4>
      </vt:variant>
    </vt:vector>
  </HeadingPairs>
  <TitlesOfParts>
    <vt:vector size="46" baseType="lpstr">
      <vt:lpstr>EA</vt:lpstr>
      <vt:lpstr>ESF</vt:lpstr>
      <vt:lpstr>EVHP</vt:lpstr>
      <vt:lpstr>ECSF</vt:lpstr>
      <vt:lpstr>EFE</vt:lpstr>
      <vt:lpstr>EAA</vt:lpstr>
      <vt:lpstr>EADOP</vt:lpstr>
      <vt:lpstr>IPC</vt:lpstr>
      <vt:lpstr>Notas a los Edos Financieros</vt:lpstr>
      <vt:lpstr>NOTAS ESF</vt:lpstr>
      <vt:lpstr>NOTAS ACT</vt:lpstr>
      <vt:lpstr>NOTAS VHP</vt:lpstr>
      <vt:lpstr>NOTAS EFE</vt:lpstr>
      <vt:lpstr>NOTAS Conciliacion_Ig</vt:lpstr>
      <vt:lpstr>NOTAS Conciliacion_Eg</vt:lpstr>
      <vt:lpstr>NOTAS Memoria </vt:lpstr>
      <vt:lpstr>EAI</vt:lpstr>
      <vt:lpstr>COG</vt:lpstr>
      <vt:lpstr>CTG</vt:lpstr>
      <vt:lpstr>CA</vt:lpstr>
      <vt:lpstr>CFG</vt:lpstr>
      <vt:lpstr>EN</vt:lpstr>
      <vt:lpstr>ID</vt:lpstr>
      <vt:lpstr>CRI-COG</vt:lpstr>
      <vt:lpstr>CFF</vt:lpstr>
      <vt:lpstr>GCP</vt:lpstr>
      <vt:lpstr>PPI</vt:lpstr>
      <vt:lpstr>INR</vt:lpstr>
      <vt:lpstr>CFF!Área_de_impresión</vt:lpstr>
      <vt:lpstr>'CRI-COG'!Área_de_impresión</vt:lpstr>
      <vt:lpstr>EAA!Área_de_impresión</vt:lpstr>
      <vt:lpstr>EADOP!Área_de_impresión</vt:lpstr>
      <vt:lpstr>EAI!Área_de_impresión</vt:lpstr>
      <vt:lpstr>ECSF!Área_de_impresión</vt:lpstr>
      <vt:lpstr>EFE!Área_de_impresión</vt:lpstr>
      <vt:lpstr>EN!Área_de_impresión</vt:lpstr>
      <vt:lpstr>EVHP!Área_de_impresión</vt:lpstr>
      <vt:lpstr>ID!Área_de_impresión</vt:lpstr>
      <vt:lpstr>IPC!Área_de_impresión</vt:lpstr>
      <vt:lpstr>'NOTAS ACT'!Área_de_impresión</vt:lpstr>
      <vt:lpstr>'NOTAS Conciliacion_Eg'!Área_de_impresión</vt:lpstr>
      <vt:lpstr>'NOTAS EFE'!Área_de_impresión</vt:lpstr>
      <vt:lpstr>'NOTAS ESF'!Área_de_impresión</vt:lpstr>
      <vt:lpstr>'NOTAS Memoria '!Área_de_impresión</vt:lpstr>
      <vt:lpstr>'NOTAS VHP'!Área_de_impresión</vt:lpstr>
      <vt:lpstr>'NOTAS Memoria '!Títulos_a_imprimir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Marisol del Carmen Muñoz Vega</cp:lastModifiedBy>
  <cp:lastPrinted>2019-06-25T15:42:29Z</cp:lastPrinted>
  <dcterms:created xsi:type="dcterms:W3CDTF">2012-12-11T20:29:16Z</dcterms:created>
  <dcterms:modified xsi:type="dcterms:W3CDTF">2023-02-09T16:55:09Z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