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\"/>
    </mc:Choice>
  </mc:AlternateContent>
  <bookViews>
    <workbookView xWindow="0" yWindow="0" windowWidth="23040" windowHeight="9192" tabRatio="833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0" r:id="rId10"/>
    <sheet name="Formato 7 b)" sheetId="11" r:id="rId11"/>
    <sheet name="Formato 7 c)" sheetId="12" r:id="rId12"/>
    <sheet name="Formato 7 d)" sheetId="13" r:id="rId13"/>
    <sheet name="Formato 8" sheetId="14" r:id="rId14"/>
    <sheet name="7a" sheetId="15" state="hidden" r:id="rId15"/>
    <sheet name="7b" sheetId="16" state="hidden" r:id="rId16"/>
    <sheet name="7c" sheetId="17" state="hidden" r:id="rId17"/>
    <sheet name="7d" sheetId="18" state="hidden" r:id="rId18"/>
    <sheet name="F8_IEA" sheetId="19" state="hidden" r:id="rId19"/>
  </sheets>
  <calcPr calcId="162913"/>
</workbook>
</file>

<file path=xl/calcChain.xml><?xml version="1.0" encoding="utf-8"?>
<calcChain xmlns="http://schemas.openxmlformats.org/spreadsheetml/2006/main">
  <c r="B13" i="4" l="1"/>
  <c r="C13" i="4"/>
  <c r="D13" i="4"/>
  <c r="C17" i="4"/>
  <c r="D17" i="4"/>
  <c r="B29" i="4"/>
  <c r="C29" i="4"/>
  <c r="D29" i="4"/>
  <c r="B37" i="4"/>
  <c r="C37" i="4"/>
  <c r="D37" i="4"/>
  <c r="B40" i="4"/>
  <c r="C40" i="4"/>
  <c r="C44" i="4" s="1"/>
  <c r="C11" i="4" s="1"/>
  <c r="C8" i="4" s="1"/>
  <c r="D40" i="4"/>
  <c r="D44" i="4"/>
  <c r="D11" i="4" s="1"/>
  <c r="D8" i="4" s="1"/>
  <c r="B48" i="4"/>
  <c r="C48" i="4"/>
  <c r="D48" i="4"/>
  <c r="B49" i="4"/>
  <c r="C49" i="4"/>
  <c r="D49" i="4"/>
  <c r="B53" i="4"/>
  <c r="C53" i="4"/>
  <c r="D53" i="4"/>
  <c r="C55" i="4"/>
  <c r="D55" i="4"/>
  <c r="B63" i="4"/>
  <c r="C63" i="4"/>
  <c r="D63" i="4"/>
  <c r="B64" i="4"/>
  <c r="C64" i="4"/>
  <c r="D64" i="4"/>
  <c r="B68" i="4"/>
  <c r="C68" i="4"/>
  <c r="D68" i="4"/>
  <c r="C70" i="4"/>
  <c r="D70" i="4"/>
  <c r="D21" i="4" l="1"/>
  <c r="D23" i="4" s="1"/>
  <c r="D25" i="4" s="1"/>
  <c r="D33" i="4" s="1"/>
  <c r="B57" i="4"/>
  <c r="B59" i="4" s="1"/>
  <c r="B44" i="4"/>
  <c r="B11" i="4" s="1"/>
  <c r="B8" i="4" s="1"/>
  <c r="B21" i="4" s="1"/>
  <c r="B23" i="4" s="1"/>
  <c r="B25" i="4" s="1"/>
  <c r="B33" i="4" s="1"/>
  <c r="C21" i="4"/>
  <c r="C23" i="4" s="1"/>
  <c r="C25" i="4" s="1"/>
  <c r="C33" i="4" s="1"/>
  <c r="B72" i="4"/>
  <c r="B74" i="4" s="1"/>
  <c r="C57" i="4"/>
  <c r="C59" i="4" s="1"/>
  <c r="D72" i="4"/>
  <c r="D74" i="4" s="1"/>
  <c r="D57" i="4"/>
  <c r="D59" i="4" s="1"/>
  <c r="C72" i="4"/>
  <c r="C74" i="4" s="1"/>
  <c r="G53" i="8"/>
  <c r="G43" i="8" s="1"/>
  <c r="G77" i="8" s="1"/>
  <c r="F53" i="8"/>
  <c r="E53" i="8"/>
  <c r="E43" i="8" s="1"/>
  <c r="E77" i="8" s="1"/>
  <c r="D53" i="8"/>
  <c r="C53" i="8"/>
  <c r="G19" i="8"/>
  <c r="F19" i="8"/>
  <c r="E19" i="8"/>
  <c r="E9" i="8" s="1"/>
  <c r="D19" i="8"/>
  <c r="D9" i="8" s="1"/>
  <c r="D77" i="8" s="1"/>
  <c r="C19" i="8"/>
  <c r="B19" i="8"/>
  <c r="D62" i="5"/>
  <c r="D65" i="5" s="1"/>
  <c r="D13" i="5"/>
  <c r="D41" i="5" s="1"/>
  <c r="D70" i="5" s="1"/>
  <c r="F68" i="1"/>
  <c r="F79" i="1" s="1"/>
  <c r="E68" i="1"/>
  <c r="F63" i="1"/>
  <c r="E63" i="1"/>
  <c r="F42" i="1"/>
  <c r="E42" i="1"/>
  <c r="F38" i="1"/>
  <c r="E38" i="1"/>
  <c r="F31" i="1"/>
  <c r="E31" i="1"/>
  <c r="F27" i="1"/>
  <c r="E27" i="1"/>
  <c r="F23" i="1"/>
  <c r="E23" i="1"/>
  <c r="F19" i="1"/>
  <c r="E19" i="1"/>
  <c r="F9" i="1"/>
  <c r="F47" i="1" s="1"/>
  <c r="F59" i="1" s="1"/>
  <c r="E9" i="1"/>
  <c r="C41" i="1"/>
  <c r="C38" i="1"/>
  <c r="C31" i="1"/>
  <c r="C25" i="1"/>
  <c r="C17" i="1"/>
  <c r="C47" i="1" s="1"/>
  <c r="C62" i="1" s="1"/>
  <c r="C9" i="1"/>
  <c r="B41" i="1"/>
  <c r="B38" i="1"/>
  <c r="B31" i="1"/>
  <c r="B25" i="1"/>
  <c r="B17" i="1"/>
  <c r="B9" i="1"/>
  <c r="A2" i="19"/>
  <c r="G18" i="18"/>
  <c r="G29" i="18" s="1"/>
  <c r="F18" i="18"/>
  <c r="F29" i="18" s="1"/>
  <c r="E18" i="18"/>
  <c r="E29" i="18" s="1"/>
  <c r="D18" i="18"/>
  <c r="C18" i="18"/>
  <c r="B18" i="18"/>
  <c r="G7" i="18"/>
  <c r="F7" i="18"/>
  <c r="E7" i="18"/>
  <c r="D7" i="18"/>
  <c r="D29" i="18"/>
  <c r="C7" i="18"/>
  <c r="C29" i="18" s="1"/>
  <c r="B7" i="18"/>
  <c r="B29" i="18" s="1"/>
  <c r="C5" i="18"/>
  <c r="D5" i="18"/>
  <c r="E5" i="18"/>
  <c r="F5" i="18"/>
  <c r="A2" i="18"/>
  <c r="G36" i="17"/>
  <c r="F36" i="17"/>
  <c r="E36" i="17"/>
  <c r="D36" i="17"/>
  <c r="C36" i="17"/>
  <c r="B36" i="17"/>
  <c r="F31" i="17"/>
  <c r="G28" i="17"/>
  <c r="F28" i="17"/>
  <c r="E28" i="17"/>
  <c r="D28" i="17"/>
  <c r="C28" i="17"/>
  <c r="B28" i="17"/>
  <c r="G21" i="17"/>
  <c r="G31" i="17" s="1"/>
  <c r="F21" i="17"/>
  <c r="E21" i="17"/>
  <c r="D21" i="17"/>
  <c r="C21" i="17"/>
  <c r="C31" i="17" s="1"/>
  <c r="B21" i="17"/>
  <c r="G7" i="17"/>
  <c r="F7" i="17"/>
  <c r="E7" i="17"/>
  <c r="E31" i="17" s="1"/>
  <c r="D7" i="17"/>
  <c r="D31" i="17" s="1"/>
  <c r="C7" i="17"/>
  <c r="B7" i="17"/>
  <c r="B31" i="17" s="1"/>
  <c r="C5" i="17"/>
  <c r="D5" i="17" s="1"/>
  <c r="E5" i="17" s="1"/>
  <c r="F5" i="17" s="1"/>
  <c r="G5" i="17" s="1"/>
  <c r="A2" i="17"/>
  <c r="G19" i="16"/>
  <c r="F19" i="16"/>
  <c r="F30" i="16"/>
  <c r="E19" i="16"/>
  <c r="D19" i="16"/>
  <c r="D30" i="16" s="1"/>
  <c r="C19" i="16"/>
  <c r="B19" i="16"/>
  <c r="G8" i="16"/>
  <c r="G30" i="16"/>
  <c r="F8" i="16"/>
  <c r="E8" i="16"/>
  <c r="E30" i="16" s="1"/>
  <c r="D8" i="16"/>
  <c r="C8" i="16"/>
  <c r="C30" i="16" s="1"/>
  <c r="B8" i="16"/>
  <c r="B30" i="16" s="1"/>
  <c r="C6" i="16"/>
  <c r="D6" i="16" s="1"/>
  <c r="E6" i="16" s="1"/>
  <c r="F6" i="16" s="1"/>
  <c r="G6" i="16" s="1"/>
  <c r="A2" i="16"/>
  <c r="G37" i="15"/>
  <c r="F37" i="15"/>
  <c r="E37" i="15"/>
  <c r="D37" i="15"/>
  <c r="C37" i="15"/>
  <c r="B37" i="15"/>
  <c r="G29" i="15"/>
  <c r="G32" i="15" s="1"/>
  <c r="F29" i="15"/>
  <c r="E29" i="15"/>
  <c r="D29" i="15"/>
  <c r="D32" i="15"/>
  <c r="C29" i="15"/>
  <c r="B29" i="15"/>
  <c r="G22" i="15"/>
  <c r="F22" i="15"/>
  <c r="F32" i="15" s="1"/>
  <c r="E22" i="15"/>
  <c r="E32" i="15"/>
  <c r="D22" i="15"/>
  <c r="C22" i="15"/>
  <c r="B22" i="15"/>
  <c r="G8" i="15"/>
  <c r="F8" i="15"/>
  <c r="E8" i="15"/>
  <c r="D8" i="15"/>
  <c r="C8" i="15"/>
  <c r="C32" i="15"/>
  <c r="B8" i="15"/>
  <c r="B32" i="15" s="1"/>
  <c r="C6" i="15"/>
  <c r="D6" i="15" s="1"/>
  <c r="E6" i="15" s="1"/>
  <c r="F6" i="15" s="1"/>
  <c r="G6" i="15" s="1"/>
  <c r="A2" i="15"/>
  <c r="A2" i="14"/>
  <c r="E6" i="13"/>
  <c r="B6" i="13"/>
  <c r="G17" i="13"/>
  <c r="G28" i="13" s="1"/>
  <c r="G6" i="13"/>
  <c r="F17" i="13"/>
  <c r="F6" i="13"/>
  <c r="E17" i="13"/>
  <c r="D17" i="13"/>
  <c r="C17" i="13"/>
  <c r="C6" i="13"/>
  <c r="C28" i="13"/>
  <c r="B17" i="13"/>
  <c r="D6" i="13"/>
  <c r="D28" i="13" s="1"/>
  <c r="A2" i="13"/>
  <c r="C6" i="12"/>
  <c r="C20" i="12"/>
  <c r="G27" i="12"/>
  <c r="F27" i="12"/>
  <c r="E27" i="12"/>
  <c r="D27" i="12"/>
  <c r="C27" i="12"/>
  <c r="C30" i="12" s="1"/>
  <c r="B27" i="12"/>
  <c r="B30" i="12" s="1"/>
  <c r="G20" i="12"/>
  <c r="G30" i="12" s="1"/>
  <c r="G6" i="12"/>
  <c r="F20" i="12"/>
  <c r="E20" i="12"/>
  <c r="D20" i="12"/>
  <c r="D6" i="12"/>
  <c r="D30" i="12"/>
  <c r="B20" i="12"/>
  <c r="B6" i="12"/>
  <c r="F6" i="12"/>
  <c r="F30" i="12" s="1"/>
  <c r="E6" i="12"/>
  <c r="E30" i="12" s="1"/>
  <c r="A2" i="12"/>
  <c r="G18" i="11"/>
  <c r="G7" i="11"/>
  <c r="G29" i="11"/>
  <c r="F18" i="11"/>
  <c r="F29" i="11" s="1"/>
  <c r="F7" i="11"/>
  <c r="E18" i="11"/>
  <c r="D18" i="11"/>
  <c r="C18" i="11"/>
  <c r="C7" i="11"/>
  <c r="B18" i="11"/>
  <c r="B7" i="11"/>
  <c r="B29" i="11"/>
  <c r="E7" i="11"/>
  <c r="E29" i="11" s="1"/>
  <c r="D7" i="11"/>
  <c r="A2" i="11"/>
  <c r="D7" i="10"/>
  <c r="D31" i="10" s="1"/>
  <c r="C7" i="10"/>
  <c r="G28" i="10"/>
  <c r="F28" i="10"/>
  <c r="E28" i="10"/>
  <c r="D28" i="10"/>
  <c r="C28" i="10"/>
  <c r="B28" i="10"/>
  <c r="G21" i="10"/>
  <c r="F21" i="10"/>
  <c r="F31" i="10" s="1"/>
  <c r="E21" i="10"/>
  <c r="E31" i="10" s="1"/>
  <c r="E7" i="10"/>
  <c r="D21" i="10"/>
  <c r="C21" i="10"/>
  <c r="C31" i="10" s="1"/>
  <c r="B21" i="10"/>
  <c r="B31" i="10" s="1"/>
  <c r="G7" i="10"/>
  <c r="G31" i="10" s="1"/>
  <c r="F7" i="10"/>
  <c r="B7" i="10"/>
  <c r="A2" i="10"/>
  <c r="G31" i="9"/>
  <c r="G30" i="9"/>
  <c r="G28" i="9" s="1"/>
  <c r="G29" i="9"/>
  <c r="F28" i="9"/>
  <c r="E28" i="9"/>
  <c r="E21" i="9"/>
  <c r="E33" i="9" s="1"/>
  <c r="E9" i="9"/>
  <c r="D28" i="9"/>
  <c r="C28" i="9"/>
  <c r="B28" i="9"/>
  <c r="B21" i="9" s="1"/>
  <c r="B33" i="9" s="1"/>
  <c r="G27" i="9"/>
  <c r="G26" i="9"/>
  <c r="G25" i="9"/>
  <c r="G24" i="9" s="1"/>
  <c r="F24" i="9"/>
  <c r="E24" i="9"/>
  <c r="D24" i="9"/>
  <c r="D21" i="9" s="1"/>
  <c r="D33" i="9" s="1"/>
  <c r="C24" i="9"/>
  <c r="C21" i="9" s="1"/>
  <c r="C33" i="9" s="1"/>
  <c r="B24" i="9"/>
  <c r="G23" i="9"/>
  <c r="G22" i="9"/>
  <c r="F21" i="9"/>
  <c r="F33" i="9" s="1"/>
  <c r="F9" i="9"/>
  <c r="C9" i="9"/>
  <c r="B9" i="9"/>
  <c r="G9" i="9"/>
  <c r="D9" i="9"/>
  <c r="A5" i="9"/>
  <c r="A2" i="9"/>
  <c r="D43" i="8"/>
  <c r="G9" i="8"/>
  <c r="F43" i="8"/>
  <c r="F77" i="8" s="1"/>
  <c r="F9" i="8"/>
  <c r="C43" i="8"/>
  <c r="C77" i="8" s="1"/>
  <c r="C9" i="8"/>
  <c r="B43" i="8"/>
  <c r="B9" i="8"/>
  <c r="B77" i="8"/>
  <c r="A5" i="8"/>
  <c r="A2" i="8"/>
  <c r="G43" i="7"/>
  <c r="G9" i="7"/>
  <c r="G76" i="7" s="1"/>
  <c r="F43" i="7"/>
  <c r="F76" i="7" s="1"/>
  <c r="F9" i="7"/>
  <c r="E43" i="7"/>
  <c r="D43" i="7"/>
  <c r="D76" i="7" s="1"/>
  <c r="C43" i="7"/>
  <c r="C76" i="7" s="1"/>
  <c r="C9" i="7"/>
  <c r="B43" i="7"/>
  <c r="B9" i="7"/>
  <c r="B76" i="7" s="1"/>
  <c r="E9" i="7"/>
  <c r="E76" i="7"/>
  <c r="D9" i="7"/>
  <c r="A5" i="7"/>
  <c r="A2" i="7"/>
  <c r="G157" i="6"/>
  <c r="G156" i="6"/>
  <c r="G155" i="6"/>
  <c r="G154" i="6"/>
  <c r="G153" i="6"/>
  <c r="G152" i="6"/>
  <c r="G151" i="6"/>
  <c r="G150" i="6" s="1"/>
  <c r="F150" i="6"/>
  <c r="E150" i="6"/>
  <c r="D150" i="6"/>
  <c r="C150" i="6"/>
  <c r="B150" i="6"/>
  <c r="G149" i="6"/>
  <c r="G146" i="6"/>
  <c r="G148" i="6"/>
  <c r="G147" i="6"/>
  <c r="F146" i="6"/>
  <c r="E146" i="6"/>
  <c r="D146" i="6"/>
  <c r="C146" i="6"/>
  <c r="B146" i="6"/>
  <c r="G145" i="6"/>
  <c r="G144" i="6"/>
  <c r="G143" i="6"/>
  <c r="G142" i="6"/>
  <c r="G141" i="6"/>
  <c r="G140" i="6"/>
  <c r="G139" i="6"/>
  <c r="G138" i="6"/>
  <c r="G137" i="6"/>
  <c r="F137" i="6"/>
  <c r="E137" i="6"/>
  <c r="D137" i="6"/>
  <c r="C137" i="6"/>
  <c r="B137" i="6"/>
  <c r="G133" i="6"/>
  <c r="F133" i="6"/>
  <c r="E133" i="6"/>
  <c r="D133" i="6"/>
  <c r="C133" i="6"/>
  <c r="B133" i="6"/>
  <c r="G132" i="6"/>
  <c r="G131" i="6"/>
  <c r="G130" i="6"/>
  <c r="G129" i="6"/>
  <c r="G128" i="6"/>
  <c r="G127" i="6"/>
  <c r="G126" i="6"/>
  <c r="G125" i="6"/>
  <c r="G123" i="6" s="1"/>
  <c r="G124" i="6"/>
  <c r="F123" i="6"/>
  <c r="E123" i="6"/>
  <c r="D123" i="6"/>
  <c r="C123" i="6"/>
  <c r="B123" i="6"/>
  <c r="G122" i="6"/>
  <c r="G121" i="6"/>
  <c r="G120" i="6"/>
  <c r="G119" i="6"/>
  <c r="G118" i="6"/>
  <c r="G117" i="6"/>
  <c r="G116" i="6"/>
  <c r="G115" i="6"/>
  <c r="G114" i="6"/>
  <c r="G113" i="6" s="1"/>
  <c r="F113" i="6"/>
  <c r="E113" i="6"/>
  <c r="E93" i="6"/>
  <c r="D113" i="6"/>
  <c r="C113" i="6"/>
  <c r="B113" i="6"/>
  <c r="G112" i="6"/>
  <c r="G111" i="6"/>
  <c r="G110" i="6"/>
  <c r="G109" i="6"/>
  <c r="G108" i="6"/>
  <c r="G107" i="6"/>
  <c r="G106" i="6"/>
  <c r="G105" i="6"/>
  <c r="G104" i="6"/>
  <c r="G103" i="6" s="1"/>
  <c r="F103" i="6"/>
  <c r="E103" i="6"/>
  <c r="C103" i="6"/>
  <c r="B103" i="6"/>
  <c r="G93" i="6"/>
  <c r="F93" i="6"/>
  <c r="F84" i="6"/>
  <c r="D93" i="6"/>
  <c r="C93" i="6"/>
  <c r="B93" i="6"/>
  <c r="G92" i="6"/>
  <c r="G91" i="6"/>
  <c r="G90" i="6"/>
  <c r="G89" i="6"/>
  <c r="G88" i="6"/>
  <c r="G87" i="6"/>
  <c r="G86" i="6"/>
  <c r="G85" i="6"/>
  <c r="F85" i="6"/>
  <c r="E85" i="6"/>
  <c r="E84" i="6" s="1"/>
  <c r="D85" i="6"/>
  <c r="D84" i="6" s="1"/>
  <c r="D10" i="6"/>
  <c r="D18" i="6"/>
  <c r="D28" i="6"/>
  <c r="D38" i="6"/>
  <c r="D48" i="6"/>
  <c r="D58" i="6"/>
  <c r="D62" i="6"/>
  <c r="C85" i="6"/>
  <c r="C84" i="6" s="1"/>
  <c r="B85" i="6"/>
  <c r="B84" i="6" s="1"/>
  <c r="G82" i="6"/>
  <c r="G81" i="6"/>
  <c r="G80" i="6"/>
  <c r="G79" i="6"/>
  <c r="G78" i="6"/>
  <c r="G77" i="6"/>
  <c r="G76" i="6"/>
  <c r="G75" i="6" s="1"/>
  <c r="F75" i="6"/>
  <c r="E75" i="6"/>
  <c r="D75" i="6"/>
  <c r="C75" i="6"/>
  <c r="B75" i="6"/>
  <c r="G74" i="6"/>
  <c r="G73" i="6"/>
  <c r="G72" i="6"/>
  <c r="G71" i="6" s="1"/>
  <c r="F71" i="6"/>
  <c r="E71" i="6"/>
  <c r="D71" i="6"/>
  <c r="D9" i="6" s="1"/>
  <c r="C71" i="6"/>
  <c r="B71" i="6"/>
  <c r="G62" i="6"/>
  <c r="F62" i="6"/>
  <c r="E62" i="6"/>
  <c r="C62" i="6"/>
  <c r="B62" i="6"/>
  <c r="G58" i="6"/>
  <c r="F58" i="6"/>
  <c r="E58" i="6"/>
  <c r="C58" i="6"/>
  <c r="B58" i="6"/>
  <c r="G48" i="6"/>
  <c r="F48" i="6"/>
  <c r="E48" i="6"/>
  <c r="C48" i="6"/>
  <c r="B48" i="6"/>
  <c r="G38" i="6"/>
  <c r="F38" i="6"/>
  <c r="E38" i="6"/>
  <c r="C38" i="6"/>
  <c r="B38" i="6"/>
  <c r="G28" i="6"/>
  <c r="G9" i="6" s="1"/>
  <c r="F28" i="6"/>
  <c r="F9" i="6" s="1"/>
  <c r="F159" i="6" s="1"/>
  <c r="E28" i="6"/>
  <c r="C28" i="6"/>
  <c r="C9" i="6" s="1"/>
  <c r="C159" i="6" s="1"/>
  <c r="B28" i="6"/>
  <c r="G18" i="6"/>
  <c r="F18" i="6"/>
  <c r="E18" i="6"/>
  <c r="C18" i="6"/>
  <c r="B18" i="6"/>
  <c r="G10" i="6"/>
  <c r="F10" i="6"/>
  <c r="E10" i="6"/>
  <c r="E9" i="6" s="1"/>
  <c r="E159" i="6" s="1"/>
  <c r="C10" i="6"/>
  <c r="B10" i="6"/>
  <c r="B9" i="6" s="1"/>
  <c r="A5" i="6"/>
  <c r="A2" i="6"/>
  <c r="G75" i="5"/>
  <c r="F75" i="5"/>
  <c r="E75" i="5"/>
  <c r="D75" i="5"/>
  <c r="C75" i="5"/>
  <c r="B75" i="5"/>
  <c r="G74" i="5"/>
  <c r="G73" i="5"/>
  <c r="G68" i="5"/>
  <c r="G67" i="5"/>
  <c r="F67" i="5"/>
  <c r="E67" i="5"/>
  <c r="D67" i="5"/>
  <c r="C67" i="5"/>
  <c r="B67" i="5"/>
  <c r="G63" i="5"/>
  <c r="G62" i="5"/>
  <c r="G61" i="5"/>
  <c r="G60" i="5"/>
  <c r="G59" i="5"/>
  <c r="F59" i="5"/>
  <c r="E59" i="5"/>
  <c r="D59" i="5"/>
  <c r="C59" i="5"/>
  <c r="B59" i="5"/>
  <c r="G58" i="5"/>
  <c r="G57" i="5"/>
  <c r="G56" i="5"/>
  <c r="G54" i="5" s="1"/>
  <c r="G55" i="5"/>
  <c r="F54" i="5"/>
  <c r="E54" i="5"/>
  <c r="D54" i="5"/>
  <c r="C54" i="5"/>
  <c r="C65" i="5" s="1"/>
  <c r="B54" i="5"/>
  <c r="G53" i="5"/>
  <c r="G52" i="5"/>
  <c r="G51" i="5"/>
  <c r="G50" i="5"/>
  <c r="G49" i="5"/>
  <c r="G48" i="5"/>
  <c r="G47" i="5"/>
  <c r="G46" i="5"/>
  <c r="G45" i="5" s="1"/>
  <c r="F45" i="5"/>
  <c r="F65" i="5" s="1"/>
  <c r="E45" i="5"/>
  <c r="E65" i="5" s="1"/>
  <c r="D45" i="5"/>
  <c r="C45" i="5"/>
  <c r="B45" i="5"/>
  <c r="B65" i="5" s="1"/>
  <c r="G39" i="5"/>
  <c r="G38" i="5"/>
  <c r="G37" i="5" s="1"/>
  <c r="F37" i="5"/>
  <c r="E37" i="5"/>
  <c r="D37" i="5"/>
  <c r="C37" i="5"/>
  <c r="B37" i="5"/>
  <c r="G36" i="5"/>
  <c r="G35" i="5"/>
  <c r="F35" i="5"/>
  <c r="E35" i="5"/>
  <c r="D35" i="5"/>
  <c r="C35" i="5"/>
  <c r="B35" i="5"/>
  <c r="G34" i="5"/>
  <c r="G33" i="5"/>
  <c r="G32" i="5"/>
  <c r="G31" i="5"/>
  <c r="G30" i="5"/>
  <c r="G29" i="5"/>
  <c r="G28" i="5"/>
  <c r="F28" i="5"/>
  <c r="F41" i="5" s="1"/>
  <c r="E28" i="5"/>
  <c r="D28" i="5"/>
  <c r="C28" i="5"/>
  <c r="B28" i="5"/>
  <c r="G27" i="5"/>
  <c r="G26" i="5"/>
  <c r="G25" i="5"/>
  <c r="G24" i="5"/>
  <c r="G23" i="5"/>
  <c r="G22" i="5"/>
  <c r="G21" i="5"/>
  <c r="G20" i="5"/>
  <c r="G19" i="5"/>
  <c r="G18" i="5"/>
  <c r="G17" i="5"/>
  <c r="G16" i="5" s="1"/>
  <c r="F16" i="5"/>
  <c r="E16" i="5"/>
  <c r="E41" i="5"/>
  <c r="D16" i="5"/>
  <c r="C16" i="5"/>
  <c r="C41" i="5"/>
  <c r="C70" i="5" s="1"/>
  <c r="B16" i="5"/>
  <c r="B41" i="5" s="1"/>
  <c r="B70" i="5" s="1"/>
  <c r="G15" i="5"/>
  <c r="D15" i="5"/>
  <c r="G14" i="5"/>
  <c r="G13" i="5"/>
  <c r="G12" i="5"/>
  <c r="G11" i="5"/>
  <c r="G41" i="5" s="1"/>
  <c r="G10" i="5"/>
  <c r="G9" i="5"/>
  <c r="A4" i="5"/>
  <c r="A2" i="5"/>
  <c r="A4" i="4"/>
  <c r="A2" i="4"/>
  <c r="I20" i="3"/>
  <c r="K14" i="3"/>
  <c r="J14" i="3"/>
  <c r="I14" i="3"/>
  <c r="H14" i="3"/>
  <c r="H20" i="3" s="1"/>
  <c r="G14" i="3"/>
  <c r="G20" i="3" s="1"/>
  <c r="E14" i="3"/>
  <c r="K8" i="3"/>
  <c r="K20" i="3" s="1"/>
  <c r="J8" i="3"/>
  <c r="J20" i="3" s="1"/>
  <c r="I8" i="3"/>
  <c r="H8" i="3"/>
  <c r="G8" i="3"/>
  <c r="E8" i="3"/>
  <c r="E20" i="3" s="1"/>
  <c r="A2" i="3"/>
  <c r="F41" i="2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G13" i="2"/>
  <c r="G8" i="2" s="1"/>
  <c r="G20" i="2" s="1"/>
  <c r="F13" i="2"/>
  <c r="E13" i="2"/>
  <c r="D13" i="2"/>
  <c r="C13" i="2"/>
  <c r="B13" i="2"/>
  <c r="B8" i="2" s="1"/>
  <c r="B20" i="2" s="1"/>
  <c r="H9" i="2"/>
  <c r="H8" i="2" s="1"/>
  <c r="H20" i="2" s="1"/>
  <c r="G9" i="2"/>
  <c r="F9" i="2"/>
  <c r="F8" i="2"/>
  <c r="F20" i="2" s="1"/>
  <c r="E9" i="2"/>
  <c r="D9" i="2"/>
  <c r="D8" i="2" s="1"/>
  <c r="D20" i="2" s="1"/>
  <c r="C9" i="2"/>
  <c r="C8" i="2" s="1"/>
  <c r="C20" i="2" s="1"/>
  <c r="B9" i="2"/>
  <c r="E8" i="2"/>
  <c r="E20" i="2" s="1"/>
  <c r="A4" i="2"/>
  <c r="A2" i="2"/>
  <c r="F75" i="1"/>
  <c r="E75" i="1"/>
  <c r="C60" i="1"/>
  <c r="B60" i="1"/>
  <c r="F57" i="1"/>
  <c r="E57" i="1"/>
  <c r="E47" i="1"/>
  <c r="E59" i="1" s="1"/>
  <c r="E79" i="1" l="1"/>
  <c r="E81" i="1"/>
  <c r="B47" i="1"/>
  <c r="B62" i="1" s="1"/>
  <c r="E28" i="13"/>
  <c r="F28" i="13"/>
  <c r="B28" i="13"/>
  <c r="C29" i="11"/>
  <c r="D29" i="11"/>
  <c r="G65" i="5"/>
  <c r="G70" i="5"/>
  <c r="G42" i="5"/>
  <c r="E70" i="5"/>
  <c r="G84" i="6"/>
  <c r="G159" i="6" s="1"/>
  <c r="G21" i="9"/>
  <c r="G33" i="9" s="1"/>
  <c r="F81" i="1"/>
  <c r="B159" i="6"/>
  <c r="F70" i="5"/>
  <c r="D159" i="6"/>
</calcChain>
</file>

<file path=xl/sharedStrings.xml><?xml version="1.0" encoding="utf-8"?>
<sst xmlns="http://schemas.openxmlformats.org/spreadsheetml/2006/main" count="1062" uniqueCount="629">
  <si>
    <t>Formato 1 Estado de Situación Financiera Detallado - LDF</t>
  </si>
  <si>
    <t>Estado de Situación Financiera Detallado - LDF</t>
  </si>
  <si>
    <t>(PESOS)</t>
  </si>
  <si>
    <t xml:space="preserve">   Concepto (c)</t>
  </si>
  <si>
    <t>2024 (d)</t>
  </si>
  <si>
    <t>31 de diciembre de 2023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</si>
  <si>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</si>
  <si>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</si>
  <si>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</si>
  <si>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</si>
  <si>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</si>
  <si>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</si>
  <si>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</si>
  <si>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</si>
  <si>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</si>
  <si>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</si>
  <si>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</si>
  <si>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</si>
  <si>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</si>
  <si>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</si>
  <si>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</si>
  <si>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</si>
  <si>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</si>
  <si>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</si>
  <si>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</si>
  <si>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</si>
  <si>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</si>
  <si>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</si>
  <si>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</si>
  <si>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</si>
  <si>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</si>
  <si>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</si>
  <si>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</si>
  <si>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</si>
  <si>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</si>
  <si>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</si>
  <si>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</si>
  <si>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</si>
  <si>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</si>
  <si>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</si>
  <si>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</si>
  <si>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</si>
  <si>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</si>
  <si>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</si>
  <si>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</si>
  <si>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</si>
  <si>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</si>
  <si>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</si>
  <si>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</si>
  <si>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</si>
  <si>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</si>
  <si>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</si>
  <si>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</si>
  <si>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</si>
  <si>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</si>
  <si>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</si>
  <si>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</si>
  <si>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</si>
  <si>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</si>
  <si>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</si>
  <si>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</si>
  <si>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</si>
  <si>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</si>
  <si>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</si>
  <si>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</si>
  <si>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</si>
  <si>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</si>
  <si>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</si>
  <si>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</si>
  <si>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</si>
  <si>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</si>
  <si>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</si>
  <si>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</si>
  <si>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</si>
  <si>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</si>
  <si>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</si>
  <si>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</si>
  <si>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</si>
  <si>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</si>
  <si>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</si>
  <si>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</si>
  <si>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</si>
  <si>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</si>
  <si>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</si>
  <si>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</si>
  <si>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</si>
  <si>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</si>
  <si>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</si>
  <si>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</si>
  <si>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</si>
  <si>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</si>
  <si>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</si>
  <si>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</si>
  <si>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</si>
  <si>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</si>
  <si>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</si>
  <si>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</si>
  <si>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</si>
  <si>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</si>
  <si>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</si>
  <si>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</si>
  <si>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</si>
  <si>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</si>
  <si>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</si>
  <si>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</si>
  <si>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</si>
  <si>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</si>
  <si>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</si>
  <si>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</si>
  <si>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</si>
  <si>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</si>
  <si>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</si>
  <si>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</si>
  <si>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</si>
  <si>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</si>
  <si>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</si>
  <si>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</si>
  <si>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</si>
  <si>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</si>
  <si>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</si>
  <si>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</si>
  <si>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</si>
  <si>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</si>
  <si>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</si>
  <si>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</si>
  <si>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</si>
  <si>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</si>
  <si>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</si>
  <si>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</si>
  <si>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</si>
  <si>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</si>
  <si>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</si>
  <si>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</si>
  <si>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</si>
  <si>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</si>
  <si>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</si>
  <si>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</si>
  <si>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</si>
  <si>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</si>
  <si>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</si>
  <si>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</si>
  <si>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</si>
  <si>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</si>
  <si>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</si>
  <si>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</si>
  <si>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rPr>
        <b/>
        <sz val="11"/>
        <color theme="1"/>
        <rFont val="Calibri"/>
      </rPr>
      <t xml:space="preserve">4. Deuda Contingente </t>
    </r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(Informativo)</t>
    </r>
  </si>
  <si>
    <t>A. Deuda Contingente 1</t>
  </si>
  <si>
    <t>B. Deuda Contingente 2</t>
  </si>
  <si>
    <t>C. Deuda Contingente XX</t>
  </si>
  <si>
    <r>
      <rPr>
        <b/>
        <sz val="11"/>
        <color theme="1"/>
        <rFont val="Calibri"/>
      </rPr>
      <t xml:space="preserve">5. Valor de Instrumentos Bono Cupón Cero </t>
    </r>
    <r>
      <rPr>
        <b/>
        <vertAlign val="superscript"/>
        <sz val="11"/>
        <color theme="1"/>
        <rFont val="Calibri"/>
      </rPr>
      <t>2</t>
    </r>
    <r>
      <rPr>
        <b/>
        <sz val="11"/>
        <color theme="1"/>
        <rFont val="Calibri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</si>
  <si>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</si>
  <si>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</si>
  <si>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</si>
  <si>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</si>
  <si>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color theme="1"/>
        <rFont val="Calibri"/>
      </rPr>
      <t>1</t>
    </r>
    <r>
      <rPr>
        <sz val="11"/>
        <color theme="1"/>
        <rFont val="Calibri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color theme="1"/>
        <rFont val="Calibri"/>
      </rPr>
      <t>2</t>
    </r>
    <r>
      <rPr>
        <sz val="11"/>
        <color theme="1"/>
        <rFont val="Calibri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</si>
  <si>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</si>
  <si>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</si>
  <si>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</si>
  <si>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</si>
  <si>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</si>
  <si>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</si>
  <si>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</si>
  <si>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</si>
  <si>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</si>
  <si>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</si>
  <si>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</si>
  <si>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</si>
  <si>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</si>
  <si>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</si>
  <si>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</si>
  <si>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</si>
  <si>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</si>
  <si>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</si>
  <si>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</si>
  <si>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</si>
  <si>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</si>
  <si>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</si>
  <si>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</si>
  <si>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</si>
  <si>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</si>
  <si>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</si>
  <si>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</si>
  <si>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</si>
  <si>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</si>
  <si>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</si>
  <si>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</si>
  <si>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</si>
  <si>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</si>
  <si>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</si>
  <si>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</si>
  <si>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</si>
  <si>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</si>
  <si>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</si>
  <si>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</si>
  <si>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</si>
  <si>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</si>
  <si>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</si>
  <si>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</si>
  <si>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</si>
  <si>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</si>
  <si>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</si>
  <si>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</si>
  <si>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</si>
  <si>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</si>
  <si>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</si>
  <si>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</si>
  <si>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</si>
  <si>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</si>
  <si>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</si>
  <si>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</si>
  <si>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</si>
  <si>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</si>
  <si>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</si>
  <si>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</si>
  <si>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</si>
  <si>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</si>
  <si>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</si>
  <si>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</si>
  <si>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</si>
  <si>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</si>
  <si>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</si>
  <si>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</si>
  <si>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</si>
  <si>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</si>
  <si>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</si>
  <si>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</si>
  <si>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</si>
  <si>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</si>
  <si>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</si>
  <si>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</si>
  <si>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</si>
  <si>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</si>
  <si>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</si>
  <si>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</si>
  <si>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</si>
  <si>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</si>
  <si>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</si>
  <si>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</si>
  <si>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</si>
  <si>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</si>
  <si>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</si>
  <si>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</si>
  <si>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</si>
  <si>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</si>
  <si>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</si>
  <si>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</si>
  <si>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</si>
  <si>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</si>
  <si>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</si>
  <si>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</si>
  <si>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</si>
  <si>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</si>
  <si>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</si>
  <si>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</si>
  <si>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</si>
  <si>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</si>
  <si>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</si>
  <si>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</si>
  <si>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</si>
  <si>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</si>
  <si>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</si>
  <si>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</si>
  <si>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</si>
  <si>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</si>
  <si>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</si>
  <si>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</si>
  <si>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</si>
  <si>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</si>
  <si>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</si>
  <si>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</si>
  <si>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</si>
  <si>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</si>
  <si>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</si>
  <si>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</si>
  <si>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</si>
  <si>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</si>
  <si>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</si>
  <si>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</si>
  <si>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</si>
  <si>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</si>
  <si>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</si>
  <si>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</si>
  <si>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</si>
  <si>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</si>
  <si>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</si>
  <si>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</si>
  <si>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</si>
  <si>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</si>
  <si>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</si>
  <si>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</si>
  <si>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</si>
  <si>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</si>
  <si>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</si>
  <si>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</si>
  <si>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</si>
  <si>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</si>
  <si>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</si>
  <si>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</si>
  <si>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</si>
  <si>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</si>
  <si>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</si>
  <si>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</si>
  <si>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</si>
  <si>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</si>
  <si>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</si>
  <si>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</si>
  <si>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</si>
  <si>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</si>
  <si>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</si>
  <si>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</si>
  <si>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</si>
  <si>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</si>
  <si>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</si>
  <si>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</si>
  <si>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</si>
  <si>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</si>
  <si>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</si>
  <si>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</si>
  <si>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</si>
  <si>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</si>
  <si>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</si>
  <si>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</si>
  <si>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</si>
  <si>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</si>
  <si>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</si>
  <si>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</si>
  <si>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</si>
  <si>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</si>
  <si>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</si>
  <si>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</si>
  <si>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</si>
  <si>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</si>
  <si>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</si>
  <si>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</si>
  <si>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</si>
  <si>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</si>
  <si>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</si>
  <si>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</si>
  <si>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</si>
  <si>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</si>
  <si>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</si>
  <si>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</si>
  <si>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</si>
  <si>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</si>
  <si>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</si>
  <si>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</si>
  <si>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</si>
  <si>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</si>
  <si>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</si>
  <si>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</si>
  <si>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</si>
  <si>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</si>
  <si>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</si>
  <si>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</si>
  <si>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</si>
  <si>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</si>
  <si>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</si>
  <si>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</si>
  <si>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</si>
  <si>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</si>
  <si>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</si>
  <si>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</si>
  <si>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</si>
  <si>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</si>
  <si>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</si>
  <si>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</si>
  <si>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</si>
  <si>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</si>
  <si>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</si>
  <si>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</si>
  <si>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</si>
  <si>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</si>
  <si>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</si>
  <si>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</si>
  <si>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</si>
  <si>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</si>
  <si>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</si>
  <si>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</si>
  <si>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</si>
  <si>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</si>
  <si>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</si>
  <si>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</si>
  <si>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</si>
  <si>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</si>
  <si>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</si>
  <si>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</si>
  <si>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ORGANO INTERNO DE CONTROL</t>
  </si>
  <si>
    <t>COORDINACION JURIDICA</t>
  </si>
  <si>
    <t>COORDINACION DE COMUNICACION SOCIAL Y VINCULACION</t>
  </si>
  <si>
    <t>DIRECCION GENERAL</t>
  </si>
  <si>
    <t>COORDINACION DE DESARROLLO INSTITUCIONAL Y SISTEMAS DE GESTION</t>
  </si>
  <si>
    <t>INCORPORACIONES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</si>
  <si>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</si>
  <si>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</si>
  <si>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</si>
  <si>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</si>
  <si>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</si>
  <si>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</si>
  <si>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</si>
  <si>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</si>
  <si>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</si>
  <si>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GERENCIA DE COMERCIALIZACION</t>
  </si>
  <si>
    <t>DIRECCION DE MEDICION Y FACTURACION</t>
  </si>
  <si>
    <t>DIRECCION DE RECAUDACION</t>
  </si>
  <si>
    <t>DIRECCION DE ATENCION CIUDADANA</t>
  </si>
  <si>
    <t>GERENCIA DE OPERACION Y MANTENIMIENTO</t>
  </si>
  <si>
    <t>DRENAJE</t>
  </si>
  <si>
    <t>SUBGERENCIA DE CALIDAD DE AGUA Y PTAR</t>
  </si>
  <si>
    <t>ALCANTARILLADO</t>
  </si>
  <si>
    <t>LABORATORIO</t>
  </si>
  <si>
    <t>OPERACION Y MTTO DE POZOS</t>
  </si>
  <si>
    <t>OPTIMIZACION DE AGUA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</si>
  <si>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</si>
  <si>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</si>
  <si>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</si>
  <si>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</si>
  <si>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</si>
  <si>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</si>
  <si>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</si>
  <si>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</si>
  <si>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</si>
  <si>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</si>
  <si>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</si>
  <si>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</si>
  <si>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</si>
  <si>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</si>
  <si>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</si>
  <si>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</si>
  <si>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</si>
  <si>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</si>
  <si>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</si>
  <si>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</si>
  <si>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</si>
  <si>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</si>
  <si>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</si>
  <si>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</si>
  <si>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</si>
  <si>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</si>
  <si>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</si>
  <si>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</si>
  <si>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</si>
  <si>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</si>
  <si>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</si>
  <si>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</si>
  <si>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</si>
  <si>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</si>
  <si>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</si>
  <si>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</si>
  <si>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</si>
  <si>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</si>
  <si>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</si>
  <si>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</si>
  <si>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</si>
  <si>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</si>
  <si>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</si>
  <si>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</si>
  <si>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</si>
  <si>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</si>
  <si>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</si>
  <si>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</si>
  <si>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</si>
  <si>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</si>
  <si>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</si>
  <si>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</si>
  <si>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</si>
  <si>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</si>
  <si>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</si>
  <si>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</si>
  <si>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</si>
  <si>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</si>
  <si>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</si>
  <si>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</si>
  <si>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</si>
  <si>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</si>
  <si>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</si>
  <si>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</si>
  <si>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</si>
  <si>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</si>
  <si>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 xml:space="preserve">                   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</si>
  <si>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</si>
  <si>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</si>
  <si>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</si>
  <si>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</si>
  <si>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</si>
  <si>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</si>
  <si>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</si>
  <si>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</si>
  <si>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</si>
  <si>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</si>
  <si>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</si>
  <si>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</si>
  <si>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</si>
  <si>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</si>
  <si>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</si>
  <si>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</si>
  <si>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</si>
  <si>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</si>
  <si>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</si>
  <si>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</si>
  <si>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</si>
  <si>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</si>
  <si>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</si>
  <si>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</si>
  <si>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</si>
  <si>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</si>
  <si>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</si>
  <si>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</si>
  <si>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</si>
  <si>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</si>
  <si>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</si>
  <si>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</si>
  <si>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</si>
  <si>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</si>
  <si>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</si>
  <si>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</si>
  <si>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</si>
  <si>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</si>
  <si>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</si>
  <si>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</si>
  <si>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</si>
  <si>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</si>
  <si>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</si>
  <si>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</si>
  <si>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</si>
  <si>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</si>
  <si>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</si>
  <si>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</si>
  <si>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rPr>
        <b/>
        <sz val="11"/>
        <color theme="1"/>
        <rFont val="Calibri"/>
      </rPr>
      <t xml:space="preserve">Año 5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</si>
  <si>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4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</si>
  <si>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3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</si>
  <si>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2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</si>
  <si>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1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</si>
  <si>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del Ejercicio Vigente </t>
    </r>
    <r>
      <rPr>
        <b/>
        <vertAlign val="superscript"/>
        <sz val="8"/>
        <color theme="1"/>
        <rFont val="Calibri"/>
      </rPr>
      <t>2</t>
    </r>
    <r>
      <rPr>
        <b/>
        <sz val="11"/>
        <color theme="1"/>
        <rFont val="Calibri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</si>
  <si>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</si>
  <si>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</si>
  <si>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</si>
  <si>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</si>
  <si>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"/>
        <color theme="1"/>
        <rFont val="Calibri"/>
      </rPr>
      <t>1</t>
    </r>
    <r>
      <rPr>
        <sz val="11"/>
        <color theme="1"/>
        <rFont val="Calibri"/>
      </rPr>
      <t>. Los importes corresponden al momento contable de los ingresos devengados.</t>
    </r>
  </si>
  <si>
    <r>
      <rPr>
        <vertAlign val="superscript"/>
        <sz val="8"/>
        <color theme="1"/>
        <rFont val="Calibri"/>
      </rPr>
      <t>2</t>
    </r>
    <r>
      <rPr>
        <sz val="11"/>
        <color theme="1"/>
        <rFont val="Calibri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</si>
  <si>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</si>
  <si>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</si>
  <si>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"/>
        <color theme="1"/>
        <rFont val="Calibri"/>
      </rPr>
      <t>1</t>
    </r>
    <r>
      <rPr>
        <sz val="11"/>
        <color theme="1"/>
        <rFont val="Calibri"/>
      </rPr>
      <t>. Los importes corresponden a los egresos totales devengados.</t>
    </r>
  </si>
  <si>
    <r>
      <rPr>
        <vertAlign val="superscript"/>
        <sz val="8"/>
        <color theme="1"/>
        <rFont val="Calibri"/>
      </rPr>
      <t>2</t>
    </r>
    <r>
      <rPr>
        <sz val="11"/>
        <color theme="1"/>
        <rFont val="Calibri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</si>
  <si>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</si>
  <si>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</si>
  <si>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</si>
  <si>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</si>
  <si>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</si>
  <si>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</si>
  <si>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</si>
  <si>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</si>
  <si>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</si>
  <si>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</si>
  <si>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</si>
  <si>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</si>
  <si>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</si>
  <si>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</si>
  <si>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</si>
  <si>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</si>
  <si>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</si>
  <si>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</si>
  <si>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</si>
  <si>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</si>
  <si>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</si>
  <si>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</si>
  <si>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</si>
  <si>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</si>
  <si>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</si>
  <si>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</si>
  <si>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</si>
  <si>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</si>
  <si>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</si>
  <si>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</si>
  <si>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</si>
  <si>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</si>
  <si>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</si>
  <si>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</si>
  <si>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</si>
  <si>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</si>
  <si>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</si>
  <si>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</si>
  <si>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</si>
  <si>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</si>
  <si>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</si>
  <si>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</si>
  <si>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</si>
  <si>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</si>
  <si>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</si>
  <si>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</si>
  <si>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</si>
  <si>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</si>
  <si>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</si>
  <si>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</si>
  <si>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</si>
  <si>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</si>
  <si>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</si>
  <si>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</si>
  <si>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</si>
  <si>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</si>
  <si>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</si>
  <si>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</si>
  <si>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</si>
  <si>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</si>
  <si>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</si>
  <si>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</si>
  <si>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rPr>
        <b/>
        <sz val="11"/>
        <color theme="1"/>
        <rFont val="Calibri"/>
      </rPr>
      <t xml:space="preserve">Año del Ejercicio
Vigente </t>
    </r>
    <r>
      <rPr>
        <b/>
        <vertAlign val="superscript"/>
        <sz val="11"/>
        <color rgb="FF000000"/>
        <rFont val="Calibri"/>
      </rPr>
      <t>2</t>
    </r>
    <r>
      <rPr>
        <b/>
        <sz val="11"/>
        <color rgb="FF000000"/>
        <rFont val="Calibri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</si>
  <si>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</si>
  <si>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</si>
  <si>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</si>
  <si>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</si>
  <si>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</si>
  <si>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</si>
  <si>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</si>
  <si>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</si>
  <si>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</si>
  <si>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</si>
  <si>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</si>
  <si>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color theme="1"/>
        <rFont val="Calibri"/>
      </rPr>
      <t>1</t>
    </r>
    <r>
      <rPr>
        <sz val="11"/>
        <color theme="1"/>
        <rFont val="Calibri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</si>
  <si>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</rPr>
      <t>2</t>
    </r>
    <r>
      <rPr>
        <sz val="11"/>
        <color theme="1"/>
        <rFont val="Calibri"/>
      </rPr>
      <t xml:space="preserve"> Los importes corresponden a los ingresos devengados al cierre trimestral más reciente disponible y estimados para el resto del ejercicio.</t>
    </r>
  </si>
  <si>
    <r>
      <rPr>
        <b/>
        <sz val="11"/>
        <color theme="1"/>
        <rFont val="Calibri"/>
      </rPr>
      <t xml:space="preserve">Año del Ejercicio 
Vigente </t>
    </r>
    <r>
      <rPr>
        <b/>
        <vertAlign val="superscript"/>
        <sz val="11"/>
        <color rgb="FF000000"/>
        <rFont val="Calibri"/>
      </rPr>
      <t>2</t>
    </r>
    <r>
      <rPr>
        <b/>
        <sz val="11"/>
        <color rgb="FF000000"/>
        <rFont val="Calibri"/>
      </rPr>
      <t xml:space="preserve"> (d)</t>
    </r>
  </si>
  <si>
    <t>3. Total del Resultado de Egresos (3=1+2)</t>
  </si>
  <si>
    <r>
      <rPr>
        <vertAlign val="superscript"/>
        <sz val="11"/>
        <color theme="1"/>
        <rFont val="Calibri"/>
      </rPr>
      <t>1</t>
    </r>
    <r>
      <rPr>
        <sz val="11"/>
        <color theme="1"/>
        <rFont val="Calibri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</si>
  <si>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</rPr>
      <t>2</t>
    </r>
    <r>
      <rPr>
        <sz val="11"/>
        <color theme="1"/>
        <rFont val="Calibri"/>
      </rPr>
      <t xml:space="preserve"> Los importes corresponden a los ingresos devengados al cierre trimestral más reciente disponible y estimados para el resto del ejercicio.</t>
    </r>
  </si>
  <si>
    <t>Junta de Agua Potable Drenaje Alcantarillado y Saneamiento del Municipio de Irapuato, Gto.</t>
  </si>
  <si>
    <t>Del 1 de Enero al 30 de Junio de 2024 (b)</t>
  </si>
  <si>
    <t>Saldo pendiente por pagar de la inversión al 30 de Junio de 2024 (m = g – l)</t>
  </si>
  <si>
    <t>Monto pagado de la inversión actualizado al 30 de Junio de 2024 (l)</t>
  </si>
  <si>
    <t>Monto pagado de la inversión al 30 de Junio de 2024 (k)</t>
  </si>
  <si>
    <t>Al 31 de Diciembre de 2023 y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</si>
</sst>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_-;\-* #,##0.00_-;_-* &quot;-&quot;??_-;_-@"/>
    <numFmt numFmtId="165" formatCode="#,###,##0.00"/>
    <numFmt numFmtId="166" formatCode="_0* #,##0.00;\-* #,##0.00_0;* &quot;0.00&quot;;_-@_-"/>
    <numFmt numFmtId="170" formatCode="_-* #,##0.00_-;\-* #,##0.00_-;_-* &quot;-&quot;??_-;_-@_-"/>
  </numFmts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0"/>
      <name val="Calibri"/>
    </font>
    <font>
      <b/>
      <sz val="11"/>
      <color rgb="FFD0CECE"/>
      <name val="Calibri"/>
    </font>
    <font>
      <sz val="11"/>
      <color rgb="FFD0CECE"/>
      <name val="Calibri"/>
    </font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rgb="FF000000"/>
      <name val="Arial"/>
    </font>
    <font>
      <b/>
      <vertAlign val="superscript"/>
      <sz val="11"/>
      <color theme="1"/>
      <name val="Calibri"/>
    </font>
    <font>
      <vertAlign val="superscript"/>
      <sz val="11"/>
      <color theme="1"/>
      <name val="Calibri"/>
    </font>
    <font>
      <b/>
      <vertAlign val="superscript"/>
      <sz val="8"/>
      <color theme="1"/>
      <name val="Calibri"/>
    </font>
    <font>
      <vertAlign val="superscript"/>
      <sz val="8"/>
      <color theme="1"/>
      <name val="Calibri"/>
    </font>
    <font>
      <b/>
      <vertAlign val="superscript"/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  <scheme val="maj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0CECE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8"/>
    <xf numFmtId="170" fontId="1" fillId="0" borderId="8" applyFont="0" applyFill="0" applyBorder="0" applyAlignment="0" applyProtection="0"/>
  </cellStyleXfs>
  <cellXfs count="146">
    <xf numFmtId="0" fontId="0" fillId="0" borderId="0" xfId="0"/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/>
    <xf numFmtId="0" fontId="4" fillId="0" borderId="18" xfId="0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4" fillId="0" borderId="19" xfId="0" applyFont="1" applyBorder="1"/>
    <xf numFmtId="4" fontId="4" fillId="0" borderId="16" xfId="0" applyNumberFormat="1" applyFont="1" applyBorder="1"/>
    <xf numFmtId="0" fontId="2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4" fontId="4" fillId="0" borderId="17" xfId="0" applyNumberFormat="1" applyFont="1" applyBorder="1"/>
    <xf numFmtId="4" fontId="4" fillId="2" borderId="20" xfId="0" applyNumberFormat="1" applyFont="1" applyFill="1" applyBorder="1"/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8" xfId="0" applyFont="1" applyBorder="1"/>
    <xf numFmtId="0" fontId="4" fillId="2" borderId="20" xfId="0" applyFont="1" applyFill="1" applyBorder="1" applyAlignment="1">
      <alignment vertical="center"/>
    </xf>
    <xf numFmtId="14" fontId="4" fillId="0" borderId="17" xfId="0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wrapText="1"/>
    </xf>
    <xf numFmtId="4" fontId="2" fillId="0" borderId="17" xfId="0" applyNumberFormat="1" applyFont="1" applyBorder="1"/>
    <xf numFmtId="4" fontId="6" fillId="2" borderId="20" xfId="0" applyNumberFormat="1" applyFont="1" applyFill="1" applyBorder="1"/>
    <xf numFmtId="2" fontId="7" fillId="2" borderId="20" xfId="0" applyNumberFormat="1" applyFont="1" applyFill="1" applyBorder="1"/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" fontId="4" fillId="0" borderId="18" xfId="0" applyNumberFormat="1" applyFont="1" applyBorder="1"/>
    <xf numFmtId="0" fontId="2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" fontId="4" fillId="0" borderId="16" xfId="0" applyNumberFormat="1" applyFont="1" applyBorder="1" applyAlignment="1">
      <alignment vertical="center"/>
    </xf>
    <xf numFmtId="4" fontId="7" fillId="2" borderId="20" xfId="0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4" fontId="7" fillId="2" borderId="20" xfId="0" applyNumberFormat="1" applyFont="1" applyFill="1" applyBorder="1"/>
    <xf numFmtId="4" fontId="4" fillId="2" borderId="20" xfId="0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wrapText="1"/>
    </xf>
    <xf numFmtId="0" fontId="2" fillId="3" borderId="23" xfId="0" applyFont="1" applyFill="1" applyBorder="1" applyAlignment="1">
      <alignment horizontal="left" vertical="center"/>
    </xf>
    <xf numFmtId="4" fontId="2" fillId="0" borderId="17" xfId="0" applyNumberFormat="1" applyFont="1" applyBorder="1" applyAlignment="1">
      <alignment horizontal="right" vertical="top"/>
    </xf>
    <xf numFmtId="0" fontId="4" fillId="3" borderId="20" xfId="0" applyFont="1" applyFill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top"/>
    </xf>
    <xf numFmtId="0" fontId="2" fillId="3" borderId="20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/>
    </xf>
    <xf numFmtId="0" fontId="4" fillId="0" borderId="24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left"/>
    </xf>
    <xf numFmtId="4" fontId="2" fillId="0" borderId="24" xfId="0" applyNumberFormat="1" applyFont="1" applyBorder="1" applyAlignment="1">
      <alignment horizontal="right" vertical="center"/>
    </xf>
    <xf numFmtId="4" fontId="2" fillId="0" borderId="16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horizontal="right" vertical="top"/>
    </xf>
    <xf numFmtId="0" fontId="5" fillId="0" borderId="17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/>
    <xf numFmtId="0" fontId="4" fillId="0" borderId="17" xfId="0" applyFont="1" applyBorder="1" applyAlignment="1">
      <alignment wrapText="1"/>
    </xf>
    <xf numFmtId="0" fontId="8" fillId="0" borderId="0" xfId="0" applyFont="1"/>
    <xf numFmtId="165" fontId="4" fillId="0" borderId="24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top"/>
    </xf>
    <xf numFmtId="3" fontId="4" fillId="0" borderId="17" xfId="0" applyNumberFormat="1" applyFont="1" applyBorder="1" applyAlignment="1">
      <alignment horizontal="right" vertical="top"/>
    </xf>
    <xf numFmtId="3" fontId="2" fillId="0" borderId="17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10" fontId="4" fillId="0" borderId="17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7" xfId="0" applyFont="1" applyBorder="1" applyAlignment="1">
      <alignment horizontal="left" wrapText="1"/>
    </xf>
    <xf numFmtId="10" fontId="4" fillId="0" borderId="17" xfId="0" applyNumberFormat="1" applyFont="1" applyBorder="1" applyAlignment="1">
      <alignment horizont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0" fontId="10" fillId="0" borderId="0" xfId="0" applyFont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vertical="center"/>
    </xf>
    <xf numFmtId="10" fontId="4" fillId="0" borderId="17" xfId="0" applyNumberFormat="1" applyFont="1" applyBorder="1" applyAlignment="1">
      <alignment vertical="center"/>
    </xf>
    <xf numFmtId="9" fontId="4" fillId="0" borderId="17" xfId="0" applyNumberFormat="1" applyFont="1" applyBorder="1" applyAlignment="1">
      <alignment vertical="center"/>
    </xf>
    <xf numFmtId="0" fontId="4" fillId="0" borderId="18" xfId="0" applyFont="1" applyBorder="1" applyAlignment="1">
      <alignment horizontal="left" vertical="center" wrapText="1"/>
    </xf>
    <xf numFmtId="0" fontId="0" fillId="0" borderId="30" xfId="1" applyNumberFormat="1" applyFont="1" applyFill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43" fontId="0" fillId="0" borderId="0" xfId="0" applyNumberFormat="1"/>
    <xf numFmtId="43" fontId="2" fillId="0" borderId="24" xfId="1" applyFont="1" applyBorder="1" applyAlignment="1">
      <alignment horizontal="right" vertical="center"/>
    </xf>
    <xf numFmtId="43" fontId="0" fillId="0" borderId="0" xfId="1" applyFont="1" applyAlignment="1"/>
    <xf numFmtId="43" fontId="4" fillId="0" borderId="17" xfId="1" applyFont="1" applyBorder="1" applyAlignment="1">
      <alignment vertical="center"/>
    </xf>
    <xf numFmtId="43" fontId="4" fillId="0" borderId="17" xfId="1" applyFont="1" applyBorder="1" applyAlignment="1">
      <alignment horizontal="right" vertical="top"/>
    </xf>
    <xf numFmtId="43" fontId="0" fillId="0" borderId="30" xfId="1" applyFont="1" applyFill="1" applyBorder="1" applyAlignment="1" applyProtection="1">
      <alignment vertical="center"/>
      <protection locked="0"/>
    </xf>
    <xf numFmtId="43" fontId="0" fillId="0" borderId="30" xfId="1" applyFont="1" applyBorder="1" applyAlignment="1" applyProtection="1">
      <alignment vertical="center"/>
      <protection locked="0"/>
    </xf>
    <xf numFmtId="43" fontId="4" fillId="0" borderId="24" xfId="1" applyFont="1" applyBorder="1" applyAlignment="1">
      <alignment horizontal="right" vertical="center"/>
    </xf>
    <xf numFmtId="43" fontId="4" fillId="0" borderId="17" xfId="1" applyFont="1" applyBorder="1" applyAlignment="1">
      <alignment horizontal="center"/>
    </xf>
    <xf numFmtId="43" fontId="4" fillId="0" borderId="17" xfId="1" applyFont="1" applyBorder="1"/>
    <xf numFmtId="43" fontId="4" fillId="0" borderId="18" xfId="1" applyFont="1" applyBorder="1"/>
    <xf numFmtId="4" fontId="18" fillId="0" borderId="17" xfId="0" applyNumberFormat="1" applyFont="1" applyBorder="1" applyAlignment="1">
      <alignment horizontal="right" vertical="top"/>
    </xf>
    <xf numFmtId="2" fontId="18" fillId="0" borderId="17" xfId="0" applyNumberFormat="1" applyFont="1" applyBorder="1" applyAlignment="1">
      <alignment horizontal="right" vertical="top"/>
    </xf>
    <xf numFmtId="4" fontId="0" fillId="0" borderId="0" xfId="0" applyNumberFormat="1"/>
    <xf numFmtId="166" fontId="19" fillId="4" borderId="14" xfId="0" applyNumberFormat="1" applyFont="1" applyFill="1" applyBorder="1" applyAlignment="1" applyProtection="1">
      <alignment horizontal="center" vertical="center"/>
    </xf>
    <xf numFmtId="1" fontId="20" fillId="4" borderId="8" xfId="0" applyNumberFormat="1" applyFont="1" applyFill="1" applyBorder="1" applyAlignment="1" applyProtection="1">
      <alignment horizontal="right" vertical="center"/>
    </xf>
    <xf numFmtId="2" fontId="20" fillId="4" borderId="8" xfId="0" applyNumberFormat="1" applyFont="1" applyFill="1" applyBorder="1" applyAlignment="1" applyProtection="1">
      <alignment horizontal="right" vertical="center"/>
    </xf>
    <xf numFmtId="2" fontId="0" fillId="0" borderId="30" xfId="1" applyNumberFormat="1" applyFont="1" applyFill="1" applyBorder="1" applyAlignment="1" applyProtection="1">
      <alignment vertical="center"/>
      <protection locked="0"/>
    </xf>
    <xf numFmtId="2" fontId="0" fillId="0" borderId="3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17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2" fillId="2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18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26" xfId="0" applyFont="1" applyBorder="1"/>
    <xf numFmtId="0" fontId="3" fillId="0" borderId="27" xfId="0" applyFont="1" applyBorder="1"/>
    <xf numFmtId="0" fontId="2" fillId="0" borderId="0" xfId="0" applyFont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18" fillId="0" borderId="22" xfId="2" applyNumberFormat="1" applyFont="1" applyBorder="1" applyAlignment="1">
      <alignment horizontal="right" vertical="top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00"/>
  <sheetViews>
    <sheetView showGridLines="0" tabSelected="1" topLeftCell="B1" workbookViewId="0">
      <selection activeCell="D68" sqref="D68"/>
    </sheetView>
  </sheetViews>
  <sheetFormatPr baseColWidth="10" defaultColWidth="14.44140625" defaultRowHeight="15" customHeight="1"/>
  <cols>
    <col min="1" max="1" width="96.44140625" customWidth="1"/>
    <col min="2" max="3" width="15.5546875" customWidth="1"/>
    <col min="4" max="4" width="98.6640625" customWidth="1"/>
    <col min="5" max="6" width="15.5546875" customWidth="1"/>
    <col min="7" max="26" width="11" customWidth="1"/>
  </cols>
  <sheetData>
    <row r="1" spans="1:6" ht="40.5" customHeight="1">
      <c r="A1" s="116" t="s">
        <v>0</v>
      </c>
      <c r="B1" s="117"/>
      <c r="C1" s="117"/>
      <c r="D1" s="117"/>
      <c r="E1" s="117"/>
      <c r="F1" s="118"/>
    </row>
    <row r="2" spans="1:6" ht="15" customHeight="1">
      <c r="A2" s="119" t="s">
        <v>623</v>
      </c>
      <c r="B2" s="120"/>
      <c r="C2" s="120"/>
      <c r="D2" s="120"/>
      <c r="E2" s="120"/>
      <c r="F2" s="121"/>
    </row>
    <row r="3" spans="1:6" ht="15" customHeight="1">
      <c r="A3" s="122" t="s">
        <v>1</v>
      </c>
      <c r="B3" s="123"/>
      <c r="C3" s="123"/>
      <c r="D3" s="123"/>
      <c r="E3" s="123"/>
      <c r="F3" s="124"/>
    </row>
    <row r="4" spans="1:6" ht="12.75" customHeight="1">
      <c r="A4" s="122" t="s">
        <v>628</v>
      </c>
      <c r="B4" s="123"/>
      <c r="C4" s="123"/>
      <c r="D4" s="123"/>
      <c r="E4" s="123"/>
      <c r="F4" s="124"/>
    </row>
    <row r="5" spans="1:6" ht="12.75" customHeight="1">
      <c r="A5" s="125" t="s">
        <v>2</v>
      </c>
      <c r="B5" s="126"/>
      <c r="C5" s="126"/>
      <c r="D5" s="126"/>
      <c r="E5" s="126"/>
      <c r="F5" s="127"/>
    </row>
    <row r="6" spans="1:6" ht="41.25" customHeight="1">
      <c r="A6" s="1" t="s">
        <v>3</v>
      </c>
      <c r="B6" s="2" t="s">
        <v>4</v>
      </c>
      <c r="C6" s="3" t="s">
        <v>5</v>
      </c>
      <c r="D6" s="4" t="s">
        <v>6</v>
      </c>
      <c r="E6" s="2" t="s">
        <v>4</v>
      </c>
      <c r="F6" s="3" t="s">
        <v>5</v>
      </c>
    </row>
    <row r="7" spans="1:6" ht="12.75" customHeight="1">
      <c r="A7" s="5" t="s">
        <v>7</v>
      </c>
      <c r="B7" s="6"/>
      <c r="C7" s="6"/>
      <c r="D7" s="5" t="s">
        <v>8</v>
      </c>
      <c r="E7" s="6"/>
      <c r="F7" s="6"/>
    </row>
    <row r="8" spans="1:6" ht="14.4">
      <c r="A8" s="7" t="s">
        <v>9</v>
      </c>
      <c r="B8" s="8"/>
      <c r="C8" s="8"/>
      <c r="D8" s="7" t="s">
        <v>10</v>
      </c>
      <c r="E8" s="8"/>
      <c r="F8" s="8"/>
    </row>
    <row r="9" spans="1:6" ht="14.4">
      <c r="A9" s="9" t="s">
        <v>11</v>
      </c>
      <c r="B9" s="114">
        <f>SUM(B10:B16)</f>
        <v>537443761.00999999</v>
      </c>
      <c r="C9" s="95">
        <f>SUM(C10:C16)</f>
        <v>385093744.57000005</v>
      </c>
      <c r="D9" s="9" t="s">
        <v>12</v>
      </c>
      <c r="E9" s="95">
        <f>SUM(E10:E18)</f>
        <v>6767574.6099999994</v>
      </c>
      <c r="F9" s="95">
        <f>SUM(F10:F18)</f>
        <v>91953273.439999998</v>
      </c>
    </row>
    <row r="10" spans="1:6" ht="14.4">
      <c r="A10" s="9" t="s">
        <v>13</v>
      </c>
      <c r="B10" s="113">
        <v>2334271.04</v>
      </c>
      <c r="C10" s="95">
        <v>626078.11</v>
      </c>
      <c r="D10" s="9" t="s">
        <v>14</v>
      </c>
      <c r="E10" s="113">
        <v>0</v>
      </c>
      <c r="F10" s="95">
        <v>135081.1</v>
      </c>
    </row>
    <row r="11" spans="1:6" ht="14.4">
      <c r="A11" s="9" t="s">
        <v>15</v>
      </c>
      <c r="B11" s="113">
        <v>425814439.81999999</v>
      </c>
      <c r="C11" s="95">
        <v>255068918.99000001</v>
      </c>
      <c r="D11" s="9" t="s">
        <v>16</v>
      </c>
      <c r="E11" s="113">
        <v>3474577.75</v>
      </c>
      <c r="F11" s="95">
        <v>11932147.98</v>
      </c>
    </row>
    <row r="12" spans="1:6" ht="14.4">
      <c r="A12" s="9" t="s">
        <v>17</v>
      </c>
      <c r="B12" s="95">
        <v>0</v>
      </c>
      <c r="C12" s="95">
        <v>0</v>
      </c>
      <c r="D12" s="9" t="s">
        <v>18</v>
      </c>
      <c r="E12" s="113">
        <v>343078.29</v>
      </c>
      <c r="F12" s="95">
        <v>25104349.199999999</v>
      </c>
    </row>
    <row r="13" spans="1:6" ht="14.4">
      <c r="A13" s="9" t="s">
        <v>19</v>
      </c>
      <c r="B13" s="113">
        <v>72344660.659999996</v>
      </c>
      <c r="C13" s="95">
        <v>100277840.05</v>
      </c>
      <c r="D13" s="9" t="s">
        <v>20</v>
      </c>
      <c r="E13" s="95">
        <v>0</v>
      </c>
      <c r="F13" s="95">
        <v>0</v>
      </c>
    </row>
    <row r="14" spans="1:6" ht="14.4">
      <c r="A14" s="9" t="s">
        <v>21</v>
      </c>
      <c r="B14" s="113">
        <v>36950389.490000002</v>
      </c>
      <c r="C14" s="95">
        <v>29120907.420000002</v>
      </c>
      <c r="D14" s="9" t="s">
        <v>22</v>
      </c>
      <c r="E14" s="95">
        <v>0</v>
      </c>
      <c r="F14" s="95">
        <v>0</v>
      </c>
    </row>
    <row r="15" spans="1:6" ht="14.4">
      <c r="A15" s="9" t="s">
        <v>23</v>
      </c>
      <c r="B15" s="95">
        <v>0</v>
      </c>
      <c r="C15" s="95">
        <v>0</v>
      </c>
      <c r="D15" s="9" t="s">
        <v>24</v>
      </c>
      <c r="E15" s="95">
        <v>0</v>
      </c>
      <c r="F15" s="95">
        <v>0</v>
      </c>
    </row>
    <row r="16" spans="1:6" ht="14.4">
      <c r="A16" s="9" t="s">
        <v>25</v>
      </c>
      <c r="B16" s="95">
        <v>0</v>
      </c>
      <c r="C16" s="95">
        <v>0</v>
      </c>
      <c r="D16" s="9" t="s">
        <v>26</v>
      </c>
      <c r="E16" s="113">
        <v>1219906.1399999999</v>
      </c>
      <c r="F16" s="95">
        <v>3411864.78</v>
      </c>
    </row>
    <row r="17" spans="1:6" ht="14.4">
      <c r="A17" s="9" t="s">
        <v>27</v>
      </c>
      <c r="B17" s="95">
        <f>SUM(B18:B24)</f>
        <v>42964011.789999999</v>
      </c>
      <c r="C17" s="95">
        <f>SUM(C18:C24)</f>
        <v>63591281.699999996</v>
      </c>
      <c r="D17" s="9" t="s">
        <v>28</v>
      </c>
      <c r="E17" s="95">
        <v>0</v>
      </c>
      <c r="F17" s="95">
        <v>0</v>
      </c>
    </row>
    <row r="18" spans="1:6" ht="14.4">
      <c r="A18" s="9" t="s">
        <v>29</v>
      </c>
      <c r="B18" s="95">
        <v>0</v>
      </c>
      <c r="C18" s="95">
        <v>0</v>
      </c>
      <c r="D18" s="9" t="s">
        <v>30</v>
      </c>
      <c r="E18" s="113">
        <v>1730012.43</v>
      </c>
      <c r="F18" s="95">
        <v>51369830.380000003</v>
      </c>
    </row>
    <row r="19" spans="1:6" ht="14.4">
      <c r="A19" s="9" t="s">
        <v>31</v>
      </c>
      <c r="B19" s="112">
        <v>0</v>
      </c>
      <c r="C19" s="95">
        <v>17.11</v>
      </c>
      <c r="D19" s="9" t="s">
        <v>32</v>
      </c>
      <c r="E19" s="95">
        <f>SUM(E20:E22)</f>
        <v>0</v>
      </c>
      <c r="F19" s="95">
        <f>SUM(F20:F22)</f>
        <v>0</v>
      </c>
    </row>
    <row r="20" spans="1:6" ht="14.4">
      <c r="A20" s="9" t="s">
        <v>33</v>
      </c>
      <c r="B20" s="113">
        <v>2346419.39</v>
      </c>
      <c r="C20" s="95">
        <v>3795096.62</v>
      </c>
      <c r="D20" s="9" t="s">
        <v>34</v>
      </c>
      <c r="E20" s="95">
        <v>0</v>
      </c>
      <c r="F20" s="95">
        <v>0</v>
      </c>
    </row>
    <row r="21" spans="1:6" ht="15.75" customHeight="1">
      <c r="A21" s="9" t="s">
        <v>35</v>
      </c>
      <c r="B21" s="95">
        <v>0</v>
      </c>
      <c r="C21" s="95">
        <v>0</v>
      </c>
      <c r="D21" s="9" t="s">
        <v>36</v>
      </c>
      <c r="E21" s="95">
        <v>0</v>
      </c>
      <c r="F21" s="95">
        <v>0</v>
      </c>
    </row>
    <row r="22" spans="1:6" ht="15.75" customHeight="1">
      <c r="A22" s="9" t="s">
        <v>37</v>
      </c>
      <c r="B22" s="113">
        <v>35437.89</v>
      </c>
      <c r="C22" s="95">
        <v>0</v>
      </c>
      <c r="D22" s="9" t="s">
        <v>38</v>
      </c>
      <c r="E22" s="95">
        <v>0</v>
      </c>
      <c r="F22" s="95">
        <v>0</v>
      </c>
    </row>
    <row r="23" spans="1:6" ht="15.75" customHeight="1">
      <c r="A23" s="9" t="s">
        <v>39</v>
      </c>
      <c r="B23" s="95">
        <v>0</v>
      </c>
      <c r="C23" s="95">
        <v>0</v>
      </c>
      <c r="D23" s="9" t="s">
        <v>40</v>
      </c>
      <c r="E23" s="95">
        <f>E24+E25</f>
        <v>0</v>
      </c>
      <c r="F23" s="95">
        <f>F24+F25</f>
        <v>0</v>
      </c>
    </row>
    <row r="24" spans="1:6" ht="15.75" customHeight="1">
      <c r="A24" s="9" t="s">
        <v>41</v>
      </c>
      <c r="B24" s="112">
        <v>40582154.509999998</v>
      </c>
      <c r="C24" s="95">
        <v>59796167.969999999</v>
      </c>
      <c r="D24" s="9" t="s">
        <v>42</v>
      </c>
      <c r="E24" s="95">
        <v>0</v>
      </c>
      <c r="F24" s="95">
        <v>0</v>
      </c>
    </row>
    <row r="25" spans="1:6" ht="15.75" customHeight="1">
      <c r="A25" s="9" t="s">
        <v>43</v>
      </c>
      <c r="B25" s="95">
        <f>SUM(B26:B30)</f>
        <v>30149480.07</v>
      </c>
      <c r="C25" s="95">
        <f>SUM(C26:C30)</f>
        <v>58510181.939999998</v>
      </c>
      <c r="D25" s="9" t="s">
        <v>44</v>
      </c>
      <c r="E25" s="95">
        <v>0</v>
      </c>
      <c r="F25" s="95">
        <v>0</v>
      </c>
    </row>
    <row r="26" spans="1:6" ht="15.75" customHeight="1">
      <c r="A26" s="9" t="s">
        <v>45</v>
      </c>
      <c r="B26" s="113">
        <v>755330.2</v>
      </c>
      <c r="C26" s="95">
        <v>0</v>
      </c>
      <c r="D26" s="9" t="s">
        <v>46</v>
      </c>
      <c r="E26" s="95">
        <v>0</v>
      </c>
      <c r="F26" s="95">
        <v>0</v>
      </c>
    </row>
    <row r="27" spans="1:6" ht="15.75" customHeight="1">
      <c r="A27" s="9" t="s">
        <v>47</v>
      </c>
      <c r="B27" s="95">
        <v>0</v>
      </c>
      <c r="C27" s="95">
        <v>0</v>
      </c>
      <c r="D27" s="9" t="s">
        <v>48</v>
      </c>
      <c r="E27" s="95">
        <f>SUM(E28:E30)</f>
        <v>21077646.969999999</v>
      </c>
      <c r="F27" s="95">
        <f>SUM(F28:F30)</f>
        <v>6993226.8499999996</v>
      </c>
    </row>
    <row r="28" spans="1:6" ht="15.75" customHeight="1">
      <c r="A28" s="9" t="s">
        <v>49</v>
      </c>
      <c r="B28" s="95">
        <v>0</v>
      </c>
      <c r="C28" s="95">
        <v>0</v>
      </c>
      <c r="D28" s="9" t="s">
        <v>50</v>
      </c>
      <c r="E28" s="113">
        <v>21077646.969999999</v>
      </c>
      <c r="F28" s="95">
        <v>6993226.8499999996</v>
      </c>
    </row>
    <row r="29" spans="1:6" ht="15.75" customHeight="1">
      <c r="A29" s="9" t="s">
        <v>51</v>
      </c>
      <c r="B29" s="113">
        <v>29394149.870000001</v>
      </c>
      <c r="C29" s="95">
        <v>58510181.939999998</v>
      </c>
      <c r="D29" s="9" t="s">
        <v>52</v>
      </c>
      <c r="E29" s="95">
        <v>0</v>
      </c>
      <c r="F29" s="95">
        <v>0</v>
      </c>
    </row>
    <row r="30" spans="1:6" ht="15.75" customHeight="1">
      <c r="A30" s="9" t="s">
        <v>53</v>
      </c>
      <c r="B30" s="95">
        <v>0</v>
      </c>
      <c r="C30" s="95">
        <v>0</v>
      </c>
      <c r="D30" s="9" t="s">
        <v>54</v>
      </c>
      <c r="E30" s="95">
        <v>0</v>
      </c>
      <c r="F30" s="95">
        <v>0</v>
      </c>
    </row>
    <row r="31" spans="1:6" ht="15.75" customHeight="1">
      <c r="A31" s="9" t="s">
        <v>55</v>
      </c>
      <c r="B31" s="95">
        <f>SUM(B32:B36)</f>
        <v>0</v>
      </c>
      <c r="C31" s="95">
        <f>SUM(C32:C36)</f>
        <v>0</v>
      </c>
      <c r="D31" s="9" t="s">
        <v>56</v>
      </c>
      <c r="E31" s="95">
        <f>SUM(E32:E37)</f>
        <v>0</v>
      </c>
      <c r="F31" s="95">
        <f>SUM(F32:F37)</f>
        <v>0</v>
      </c>
    </row>
    <row r="32" spans="1:6" ht="15.75" customHeight="1">
      <c r="A32" s="9" t="s">
        <v>57</v>
      </c>
      <c r="B32" s="95">
        <v>0</v>
      </c>
      <c r="C32" s="95">
        <v>0</v>
      </c>
      <c r="D32" s="9" t="s">
        <v>58</v>
      </c>
      <c r="E32" s="95">
        <v>0</v>
      </c>
      <c r="F32" s="95">
        <v>0</v>
      </c>
    </row>
    <row r="33" spans="1:6" ht="14.25" customHeight="1">
      <c r="A33" s="9" t="s">
        <v>59</v>
      </c>
      <c r="B33" s="95">
        <v>0</v>
      </c>
      <c r="C33" s="95">
        <v>0</v>
      </c>
      <c r="D33" s="9" t="s">
        <v>60</v>
      </c>
      <c r="E33" s="95">
        <v>0</v>
      </c>
      <c r="F33" s="95">
        <v>0</v>
      </c>
    </row>
    <row r="34" spans="1:6" ht="14.25" customHeight="1">
      <c r="A34" s="9" t="s">
        <v>61</v>
      </c>
      <c r="B34" s="95">
        <v>0</v>
      </c>
      <c r="C34" s="95">
        <v>0</v>
      </c>
      <c r="D34" s="9" t="s">
        <v>62</v>
      </c>
      <c r="E34" s="95">
        <v>0</v>
      </c>
      <c r="F34" s="95">
        <v>0</v>
      </c>
    </row>
    <row r="35" spans="1:6" ht="14.25" customHeight="1">
      <c r="A35" s="9" t="s">
        <v>63</v>
      </c>
      <c r="B35" s="95">
        <v>0</v>
      </c>
      <c r="C35" s="95">
        <v>0</v>
      </c>
      <c r="D35" s="9" t="s">
        <v>64</v>
      </c>
      <c r="E35" s="95">
        <v>0</v>
      </c>
      <c r="F35" s="95">
        <v>0</v>
      </c>
    </row>
    <row r="36" spans="1:6" ht="14.25" customHeight="1">
      <c r="A36" s="9" t="s">
        <v>65</v>
      </c>
      <c r="B36" s="95">
        <v>0</v>
      </c>
      <c r="C36" s="95">
        <v>0</v>
      </c>
      <c r="D36" s="9" t="s">
        <v>66</v>
      </c>
      <c r="E36" s="95">
        <v>0</v>
      </c>
      <c r="F36" s="95">
        <v>0</v>
      </c>
    </row>
    <row r="37" spans="1:6" ht="14.25" customHeight="1">
      <c r="A37" s="9" t="s">
        <v>67</v>
      </c>
      <c r="B37" s="113">
        <v>8598504.7400000002</v>
      </c>
      <c r="C37" s="95">
        <v>8792110.7300000004</v>
      </c>
      <c r="D37" s="9" t="s">
        <v>68</v>
      </c>
      <c r="E37" s="95">
        <v>0</v>
      </c>
      <c r="F37" s="95">
        <v>0</v>
      </c>
    </row>
    <row r="38" spans="1:6" ht="15.75" customHeight="1">
      <c r="A38" s="9" t="s">
        <v>69</v>
      </c>
      <c r="B38" s="95">
        <f>SUM(B39:B40)</f>
        <v>0</v>
      </c>
      <c r="C38" s="95">
        <f>SUM(C39:C40)</f>
        <v>0</v>
      </c>
      <c r="D38" s="9" t="s">
        <v>70</v>
      </c>
      <c r="E38" s="95">
        <f>SUM(E39:E41)</f>
        <v>0</v>
      </c>
      <c r="F38" s="95">
        <f>SUM(F39:F41)</f>
        <v>0</v>
      </c>
    </row>
    <row r="39" spans="1:6" ht="15.75" customHeight="1">
      <c r="A39" s="9" t="s">
        <v>71</v>
      </c>
      <c r="B39" s="95">
        <v>0</v>
      </c>
      <c r="C39" s="95">
        <v>0</v>
      </c>
      <c r="D39" s="9" t="s">
        <v>72</v>
      </c>
      <c r="E39" s="95">
        <v>0</v>
      </c>
      <c r="F39" s="95">
        <v>0</v>
      </c>
    </row>
    <row r="40" spans="1:6" ht="15.75" customHeight="1">
      <c r="A40" s="9" t="s">
        <v>73</v>
      </c>
      <c r="B40" s="95">
        <v>0</v>
      </c>
      <c r="C40" s="95">
        <v>0</v>
      </c>
      <c r="D40" s="9" t="s">
        <v>74</v>
      </c>
      <c r="E40" s="95">
        <v>0</v>
      </c>
      <c r="F40" s="95">
        <v>0</v>
      </c>
    </row>
    <row r="41" spans="1:6" ht="15.75" customHeight="1">
      <c r="A41" s="9" t="s">
        <v>75</v>
      </c>
      <c r="B41" s="95">
        <f>SUM(B42:B45)</f>
        <v>0</v>
      </c>
      <c r="C41" s="95">
        <f>SUM(C42:C45)</f>
        <v>0</v>
      </c>
      <c r="D41" s="9" t="s">
        <v>76</v>
      </c>
      <c r="E41" s="95">
        <v>0</v>
      </c>
      <c r="F41" s="95">
        <v>0</v>
      </c>
    </row>
    <row r="42" spans="1:6" ht="15.75" customHeight="1">
      <c r="A42" s="9" t="s">
        <v>77</v>
      </c>
      <c r="B42" s="95">
        <v>0</v>
      </c>
      <c r="C42" s="95">
        <v>0</v>
      </c>
      <c r="D42" s="9" t="s">
        <v>78</v>
      </c>
      <c r="E42" s="95">
        <f>SUM(E43:E45)</f>
        <v>0</v>
      </c>
      <c r="F42" s="95">
        <f>SUM(F43:F45)</f>
        <v>0</v>
      </c>
    </row>
    <row r="43" spans="1:6" ht="15.75" customHeight="1">
      <c r="A43" s="9" t="s">
        <v>79</v>
      </c>
      <c r="B43" s="95">
        <v>0</v>
      </c>
      <c r="C43" s="95">
        <v>0</v>
      </c>
      <c r="D43" s="9" t="s">
        <v>80</v>
      </c>
      <c r="E43" s="95">
        <v>0</v>
      </c>
      <c r="F43" s="95">
        <v>0</v>
      </c>
    </row>
    <row r="44" spans="1:6" ht="15.75" customHeight="1">
      <c r="A44" s="9" t="s">
        <v>81</v>
      </c>
      <c r="B44" s="95">
        <v>0</v>
      </c>
      <c r="C44" s="95">
        <v>0</v>
      </c>
      <c r="D44" s="9" t="s">
        <v>82</v>
      </c>
      <c r="E44" s="95">
        <v>0</v>
      </c>
      <c r="F44" s="95">
        <v>0</v>
      </c>
    </row>
    <row r="45" spans="1:6" ht="15.75" customHeight="1">
      <c r="A45" s="9" t="s">
        <v>83</v>
      </c>
      <c r="B45" s="95">
        <v>0</v>
      </c>
      <c r="C45" s="95">
        <v>0</v>
      </c>
      <c r="D45" s="9" t="s">
        <v>84</v>
      </c>
      <c r="E45" s="95">
        <v>0</v>
      </c>
      <c r="F45" s="95">
        <v>0</v>
      </c>
    </row>
    <row r="46" spans="1:6" ht="15.75" customHeight="1">
      <c r="A46" s="8"/>
      <c r="B46" s="10"/>
      <c r="C46" s="10"/>
      <c r="D46" s="8"/>
      <c r="E46" s="10"/>
      <c r="F46" s="10"/>
    </row>
    <row r="47" spans="1:6" ht="15.75" customHeight="1">
      <c r="A47" s="7" t="s">
        <v>85</v>
      </c>
      <c r="B47" s="11">
        <f>B9+B17+B25+B31+B37+B38+B41</f>
        <v>619155757.61000001</v>
      </c>
      <c r="C47" s="11">
        <f>C9+C17+C25+C31+C37+C38+C41</f>
        <v>515987318.94000006</v>
      </c>
      <c r="D47" s="7" t="s">
        <v>86</v>
      </c>
      <c r="E47" s="11">
        <f>E9+E19+E23+E26+E27+E31+E38+E42</f>
        <v>27845221.579999998</v>
      </c>
      <c r="F47" s="11">
        <f>F9+F19+F23+F26+F27+F31+F38+F42</f>
        <v>98946500.289999992</v>
      </c>
    </row>
    <row r="48" spans="1:6" ht="15.75" customHeight="1">
      <c r="A48" s="8"/>
      <c r="B48" s="10"/>
      <c r="C48" s="10"/>
      <c r="D48" s="8"/>
      <c r="E48" s="10"/>
      <c r="F48" s="10"/>
    </row>
    <row r="49" spans="1:6" ht="15.75" customHeight="1">
      <c r="A49" s="7" t="s">
        <v>87</v>
      </c>
      <c r="B49" s="10"/>
      <c r="C49" s="10"/>
      <c r="D49" s="7" t="s">
        <v>88</v>
      </c>
      <c r="E49" s="10"/>
      <c r="F49" s="10"/>
    </row>
    <row r="50" spans="1:6" ht="15.75" customHeight="1">
      <c r="A50" s="9" t="s">
        <v>89</v>
      </c>
      <c r="B50" s="95">
        <v>0</v>
      </c>
      <c r="C50" s="95">
        <v>0</v>
      </c>
      <c r="D50" s="9" t="s">
        <v>90</v>
      </c>
      <c r="E50" s="10">
        <v>0</v>
      </c>
      <c r="F50" s="10">
        <v>0</v>
      </c>
    </row>
    <row r="51" spans="1:6" ht="15.75" customHeight="1">
      <c r="A51" s="9" t="s">
        <v>91</v>
      </c>
      <c r="B51" s="95">
        <v>0</v>
      </c>
      <c r="C51" s="95">
        <v>100000000</v>
      </c>
      <c r="D51" s="9" t="s">
        <v>92</v>
      </c>
      <c r="E51" s="10">
        <v>0</v>
      </c>
      <c r="F51" s="10">
        <v>0</v>
      </c>
    </row>
    <row r="52" spans="1:6" ht="15.75" customHeight="1">
      <c r="A52" s="9" t="s">
        <v>93</v>
      </c>
      <c r="B52" s="113">
        <v>930655333.98000002</v>
      </c>
      <c r="C52" s="95">
        <v>933339989.64999998</v>
      </c>
      <c r="D52" s="9" t="s">
        <v>94</v>
      </c>
      <c r="E52" s="10">
        <v>0</v>
      </c>
      <c r="F52" s="10">
        <v>0</v>
      </c>
    </row>
    <row r="53" spans="1:6" ht="15.75" customHeight="1">
      <c r="A53" s="9" t="s">
        <v>95</v>
      </c>
      <c r="B53" s="113">
        <v>430647858.00999999</v>
      </c>
      <c r="C53" s="95">
        <v>415757817.93000001</v>
      </c>
      <c r="D53" s="9" t="s">
        <v>96</v>
      </c>
      <c r="E53" s="10">
        <v>0</v>
      </c>
      <c r="F53" s="10">
        <v>0</v>
      </c>
    </row>
    <row r="54" spans="1:6" ht="15.75" customHeight="1">
      <c r="A54" s="9" t="s">
        <v>97</v>
      </c>
      <c r="B54" s="113">
        <v>3868564.84</v>
      </c>
      <c r="C54" s="95">
        <v>3860564.84</v>
      </c>
      <c r="D54" s="9" t="s">
        <v>98</v>
      </c>
      <c r="E54" s="10">
        <v>0</v>
      </c>
      <c r="F54" s="10">
        <v>0</v>
      </c>
    </row>
    <row r="55" spans="1:6" ht="15.75" customHeight="1">
      <c r="A55" s="9" t="s">
        <v>99</v>
      </c>
      <c r="B55" s="113">
        <v>-627263403.20000005</v>
      </c>
      <c r="C55" s="95">
        <v>-591679140.71000004</v>
      </c>
      <c r="D55" s="12" t="s">
        <v>100</v>
      </c>
      <c r="E55" s="10">
        <v>0</v>
      </c>
      <c r="F55" s="10">
        <v>0</v>
      </c>
    </row>
    <row r="56" spans="1:6" ht="15.75" customHeight="1">
      <c r="A56" s="9" t="s">
        <v>101</v>
      </c>
      <c r="B56" s="113">
        <v>4511375.41</v>
      </c>
      <c r="C56" s="95">
        <v>4347972.8499999996</v>
      </c>
      <c r="D56" s="8"/>
      <c r="E56" s="10"/>
      <c r="F56" s="10"/>
    </row>
    <row r="57" spans="1:6" ht="15.75" customHeight="1">
      <c r="A57" s="9" t="s">
        <v>102</v>
      </c>
      <c r="B57" s="95">
        <v>0</v>
      </c>
      <c r="C57" s="95">
        <v>0</v>
      </c>
      <c r="D57" s="7" t="s">
        <v>103</v>
      </c>
      <c r="E57" s="11">
        <f>SUM(E50:E55)</f>
        <v>0</v>
      </c>
      <c r="F57" s="11">
        <f>SUM(F50:F55)</f>
        <v>0</v>
      </c>
    </row>
    <row r="58" spans="1:6" ht="15.75" customHeight="1">
      <c r="A58" s="9" t="s">
        <v>104</v>
      </c>
      <c r="B58" s="95">
        <v>0</v>
      </c>
      <c r="C58" s="95">
        <v>0</v>
      </c>
      <c r="D58" s="8"/>
      <c r="E58" s="10"/>
      <c r="F58" s="10"/>
    </row>
    <row r="59" spans="1:6" ht="15.75" customHeight="1">
      <c r="A59" s="8"/>
      <c r="B59" s="10"/>
      <c r="C59" s="10"/>
      <c r="D59" s="7" t="s">
        <v>105</v>
      </c>
      <c r="E59" s="11">
        <f>E47+E57</f>
        <v>27845221.579999998</v>
      </c>
      <c r="F59" s="11">
        <f>F47+F57</f>
        <v>98946500.289999992</v>
      </c>
    </row>
    <row r="60" spans="1:6" ht="15.75" customHeight="1">
      <c r="A60" s="7" t="s">
        <v>106</v>
      </c>
      <c r="B60" s="11">
        <f>SUM(B50:B58)</f>
        <v>742419729.03999984</v>
      </c>
      <c r="C60" s="11">
        <f>SUM(C50:C58)</f>
        <v>865627204.55999982</v>
      </c>
      <c r="D60" s="8"/>
      <c r="E60" s="10"/>
      <c r="F60" s="10"/>
    </row>
    <row r="61" spans="1:6" ht="15.75" customHeight="1">
      <c r="A61" s="8"/>
      <c r="B61" s="10"/>
      <c r="C61" s="10"/>
      <c r="D61" s="13" t="s">
        <v>107</v>
      </c>
      <c r="E61" s="10"/>
      <c r="F61" s="10"/>
    </row>
    <row r="62" spans="1:6" ht="15.75" customHeight="1">
      <c r="A62" s="7" t="s">
        <v>108</v>
      </c>
      <c r="B62" s="11">
        <f>SUM(B47+B60)</f>
        <v>1361575486.6499999</v>
      </c>
      <c r="C62" s="11">
        <f>SUM(C47+C60)</f>
        <v>1381614523.5</v>
      </c>
      <c r="D62" s="8"/>
      <c r="E62" s="10"/>
      <c r="F62" s="10"/>
    </row>
    <row r="63" spans="1:6" ht="15.75" customHeight="1">
      <c r="A63" s="8"/>
      <c r="B63" s="8"/>
      <c r="C63" s="8"/>
      <c r="D63" s="9" t="s">
        <v>109</v>
      </c>
      <c r="E63" s="114">
        <f>SUM(E64:E66)</f>
        <v>422252078.91000003</v>
      </c>
      <c r="F63" s="114">
        <f>SUM(F64:F66)</f>
        <v>422252078.91000003</v>
      </c>
    </row>
    <row r="64" spans="1:6" ht="15.75" customHeight="1">
      <c r="A64" s="8"/>
      <c r="B64" s="8"/>
      <c r="C64" s="8"/>
      <c r="D64" s="9" t="s">
        <v>110</v>
      </c>
      <c r="E64" s="114">
        <v>4610300.5999999996</v>
      </c>
      <c r="F64" s="114">
        <v>4610300.5999999996</v>
      </c>
    </row>
    <row r="65" spans="1:6" ht="15.75" customHeight="1">
      <c r="A65" s="8"/>
      <c r="B65" s="8"/>
      <c r="C65" s="8"/>
      <c r="D65" s="12" t="s">
        <v>111</v>
      </c>
      <c r="E65" s="114">
        <v>34624403.649999999</v>
      </c>
      <c r="F65" s="114">
        <v>34624403.649999999</v>
      </c>
    </row>
    <row r="66" spans="1:6" ht="15.75" customHeight="1">
      <c r="A66" s="8"/>
      <c r="B66" s="8"/>
      <c r="C66" s="8"/>
      <c r="D66" s="9" t="s">
        <v>112</v>
      </c>
      <c r="E66" s="114">
        <v>383017374.66000003</v>
      </c>
      <c r="F66" s="114">
        <v>383017374.66000003</v>
      </c>
    </row>
    <row r="67" spans="1:6" ht="15.75" customHeight="1">
      <c r="A67" s="8"/>
      <c r="B67" s="8"/>
      <c r="C67" s="8"/>
      <c r="D67" s="8"/>
      <c r="E67" s="115"/>
      <c r="F67" s="115"/>
    </row>
    <row r="68" spans="1:6" ht="15.75" customHeight="1">
      <c r="A68" s="8"/>
      <c r="B68" s="8"/>
      <c r="C68" s="8"/>
      <c r="D68" s="9" t="s">
        <v>113</v>
      </c>
      <c r="E68" s="114">
        <f>SUM(E69:E73)</f>
        <v>911478186.15999997</v>
      </c>
      <c r="F68" s="114">
        <f>SUM(F69:F73)</f>
        <v>860415944.30000007</v>
      </c>
    </row>
    <row r="69" spans="1:6" ht="15.75" customHeight="1">
      <c r="A69" s="14"/>
      <c r="B69" s="8"/>
      <c r="C69" s="8"/>
      <c r="D69" s="9" t="s">
        <v>114</v>
      </c>
      <c r="E69" s="114">
        <v>51552935.909999996</v>
      </c>
      <c r="F69" s="114">
        <v>-27609336.030000001</v>
      </c>
    </row>
    <row r="70" spans="1:6" ht="15.75" customHeight="1">
      <c r="A70" s="14"/>
      <c r="B70" s="8"/>
      <c r="C70" s="8"/>
      <c r="D70" s="9" t="s">
        <v>115</v>
      </c>
      <c r="E70" s="113">
        <v>852610104.38</v>
      </c>
      <c r="F70" s="114">
        <v>880710134.46000004</v>
      </c>
    </row>
    <row r="71" spans="1:6" ht="15.75" customHeight="1">
      <c r="A71" s="14"/>
      <c r="B71" s="8"/>
      <c r="C71" s="8"/>
      <c r="D71" s="9" t="s">
        <v>116</v>
      </c>
      <c r="E71" s="114">
        <v>5064933.6100000003</v>
      </c>
      <c r="F71" s="114">
        <v>5064933.6100000003</v>
      </c>
    </row>
    <row r="72" spans="1:6" ht="15.75" customHeight="1">
      <c r="A72" s="14"/>
      <c r="B72" s="8"/>
      <c r="C72" s="8"/>
      <c r="D72" s="9" t="s">
        <v>117</v>
      </c>
      <c r="E72" s="95">
        <v>0</v>
      </c>
      <c r="F72" s="95">
        <v>0</v>
      </c>
    </row>
    <row r="73" spans="1:6" ht="15.75" customHeight="1">
      <c r="A73" s="14"/>
      <c r="B73" s="8"/>
      <c r="C73" s="8"/>
      <c r="D73" s="9" t="s">
        <v>118</v>
      </c>
      <c r="E73" s="95">
        <v>2250212.2599999998</v>
      </c>
      <c r="F73" s="95">
        <v>2250212.2599999998</v>
      </c>
    </row>
    <row r="74" spans="1:6" ht="15.75" customHeight="1">
      <c r="A74" s="14"/>
      <c r="B74" s="8"/>
      <c r="C74" s="8"/>
      <c r="D74" s="8"/>
      <c r="E74" s="10"/>
      <c r="F74" s="10"/>
    </row>
    <row r="75" spans="1:6" ht="15.75" customHeight="1">
      <c r="A75" s="14"/>
      <c r="B75" s="8"/>
      <c r="C75" s="8"/>
      <c r="D75" s="9" t="s">
        <v>119</v>
      </c>
      <c r="E75" s="10">
        <f>E76+E77</f>
        <v>0</v>
      </c>
      <c r="F75" s="10">
        <f>F76+F77</f>
        <v>0</v>
      </c>
    </row>
    <row r="76" spans="1:6" ht="15.75" customHeight="1">
      <c r="A76" s="14"/>
      <c r="B76" s="8"/>
      <c r="C76" s="8"/>
      <c r="D76" s="9" t="s">
        <v>120</v>
      </c>
      <c r="E76" s="10">
        <v>0</v>
      </c>
      <c r="F76" s="10">
        <v>0</v>
      </c>
    </row>
    <row r="77" spans="1:6" ht="15.75" customHeight="1">
      <c r="A77" s="14"/>
      <c r="B77" s="8"/>
      <c r="C77" s="8"/>
      <c r="D77" s="9" t="s">
        <v>121</v>
      </c>
      <c r="E77" s="10">
        <v>0</v>
      </c>
      <c r="F77" s="10">
        <v>0</v>
      </c>
    </row>
    <row r="78" spans="1:6" ht="15.75" customHeight="1">
      <c r="A78" s="14"/>
      <c r="B78" s="8"/>
      <c r="C78" s="8"/>
      <c r="D78" s="8"/>
      <c r="E78" s="10"/>
      <c r="F78" s="10"/>
    </row>
    <row r="79" spans="1:6" ht="15.75" customHeight="1">
      <c r="A79" s="14"/>
      <c r="B79" s="8"/>
      <c r="C79" s="8"/>
      <c r="D79" s="7" t="s">
        <v>122</v>
      </c>
      <c r="E79" s="11">
        <f>E63+E68+E75</f>
        <v>1333730265.0699999</v>
      </c>
      <c r="F79" s="11">
        <f>F63+F68+F75</f>
        <v>1282668023.21</v>
      </c>
    </row>
    <row r="80" spans="1:6" ht="15.75" customHeight="1">
      <c r="A80" s="14"/>
      <c r="B80" s="8"/>
      <c r="C80" s="8"/>
      <c r="D80" s="8"/>
      <c r="E80" s="10"/>
      <c r="F80" s="10"/>
    </row>
    <row r="81" spans="1:6" ht="15.75" customHeight="1">
      <c r="A81" s="14"/>
      <c r="B81" s="8"/>
      <c r="C81" s="8"/>
      <c r="D81" s="7" t="s">
        <v>123</v>
      </c>
      <c r="E81" s="11">
        <f>E59+E79</f>
        <v>1361575486.6499999</v>
      </c>
      <c r="F81" s="11">
        <f>F59+F79</f>
        <v>1381614523.5</v>
      </c>
    </row>
    <row r="82" spans="1:6" ht="15.75" customHeight="1">
      <c r="A82" s="15"/>
      <c r="B82" s="16"/>
      <c r="C82" s="16"/>
      <c r="D82" s="16"/>
      <c r="E82" s="17"/>
      <c r="F82" s="17"/>
    </row>
    <row r="83" spans="1:6" ht="15.75" customHeight="1"/>
    <row r="84" spans="1:6" ht="15.75" customHeight="1"/>
    <row r="85" spans="1:6" ht="15.75" customHeight="1"/>
    <row r="86" spans="1:6" ht="15.75" customHeight="1"/>
    <row r="87" spans="1:6" ht="15.75" customHeight="1"/>
    <row r="88" spans="1:6" ht="15.75" customHeight="1"/>
    <row r="89" spans="1:6" ht="15.75" customHeight="1"/>
    <row r="90" spans="1:6" ht="15.75" customHeight="1"/>
    <row r="91" spans="1:6" ht="15.75" customHeight="1"/>
    <row r="92" spans="1:6" ht="15.75" customHeight="1"/>
    <row r="93" spans="1:6" ht="15.75" customHeight="1"/>
    <row r="94" spans="1:6" ht="15.75" customHeight="1"/>
    <row r="95" spans="1:6" ht="15.75" customHeight="1"/>
    <row r="96" spans="1: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F1"/>
    <mergeCell ref="A2:F2"/>
    <mergeCell ref="A3:F3"/>
    <mergeCell ref="A4:F4"/>
    <mergeCell ref="A5:F5"/>
  </mergeCells>
  <dataValidations count="1">
    <dataValidation type="decimal" allowBlank="1" showErrorMessage="1" sqref="B59:C62 E47:F47 B46:C49 E50:F62 E74:F81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workbookViewId="0">
      <selection activeCell="C43" sqref="C43"/>
    </sheetView>
  </sheetViews>
  <sheetFormatPr baseColWidth="10" defaultColWidth="14.44140625" defaultRowHeight="15" customHeight="1"/>
  <cols>
    <col min="1" max="1" width="68.88671875" customWidth="1"/>
    <col min="2" max="2" width="23.4414062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36" t="s">
        <v>474</v>
      </c>
      <c r="B1" s="117"/>
      <c r="C1" s="117"/>
      <c r="D1" s="117"/>
      <c r="E1" s="117"/>
      <c r="F1" s="117"/>
      <c r="G1" s="118"/>
    </row>
    <row r="2" spans="1:7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7" ht="14.4">
      <c r="A3" s="122" t="s">
        <v>475</v>
      </c>
      <c r="B3" s="123"/>
      <c r="C3" s="123"/>
      <c r="D3" s="123"/>
      <c r="E3" s="123"/>
      <c r="F3" s="123"/>
      <c r="G3" s="124"/>
    </row>
    <row r="4" spans="1:7" ht="14.4">
      <c r="A4" s="122" t="s">
        <v>2</v>
      </c>
      <c r="B4" s="123"/>
      <c r="C4" s="123"/>
      <c r="D4" s="123"/>
      <c r="E4" s="123"/>
      <c r="F4" s="123"/>
      <c r="G4" s="124"/>
    </row>
    <row r="5" spans="1:7" ht="14.4">
      <c r="A5" s="125" t="s">
        <v>476</v>
      </c>
      <c r="B5" s="126"/>
      <c r="C5" s="126"/>
      <c r="D5" s="126"/>
      <c r="E5" s="126"/>
      <c r="F5" s="126"/>
      <c r="G5" s="127"/>
    </row>
    <row r="6" spans="1:7" ht="28.8">
      <c r="A6" s="67" t="s">
        <v>477</v>
      </c>
      <c r="B6" s="3" t="s">
        <v>478</v>
      </c>
      <c r="C6" s="64" t="s">
        <v>479</v>
      </c>
      <c r="D6" s="64" t="s">
        <v>480</v>
      </c>
      <c r="E6" s="64" t="s">
        <v>481</v>
      </c>
      <c r="F6" s="64" t="s">
        <v>482</v>
      </c>
      <c r="G6" s="64" t="s">
        <v>483</v>
      </c>
    </row>
    <row r="7" spans="1:7" ht="15.75" customHeight="1">
      <c r="A7" s="5" t="s">
        <v>484</v>
      </c>
      <c r="B7" s="59">
        <f t="shared" ref="B7:G7" si="0">SUM(B8:B19)</f>
        <v>657683436.45000005</v>
      </c>
      <c r="C7" s="59">
        <f t="shared" si="0"/>
        <v>686178405.23000002</v>
      </c>
      <c r="D7" s="59">
        <f t="shared" si="0"/>
        <v>715951446.27999997</v>
      </c>
      <c r="E7" s="59">
        <f t="shared" si="0"/>
        <v>747061463.06999993</v>
      </c>
      <c r="F7" s="59">
        <f t="shared" si="0"/>
        <v>0</v>
      </c>
      <c r="G7" s="59">
        <f t="shared" si="0"/>
        <v>0</v>
      </c>
    </row>
    <row r="8" spans="1:7" ht="14.4">
      <c r="A8" s="9" t="s">
        <v>485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</row>
    <row r="9" spans="1:7" ht="15.75" customHeight="1">
      <c r="A9" s="9" t="s">
        <v>486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ht="14.4">
      <c r="A10" s="9" t="s">
        <v>487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ht="14.4">
      <c r="A11" s="9" t="s">
        <v>488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ht="14.4">
      <c r="A12" s="9" t="s">
        <v>489</v>
      </c>
      <c r="B12" s="96">
        <v>32548588.850000001</v>
      </c>
      <c r="C12" s="96">
        <v>33958797.729999997</v>
      </c>
      <c r="D12" s="96">
        <v>35432259.780000001</v>
      </c>
      <c r="E12" s="96">
        <v>36849550.170000002</v>
      </c>
      <c r="F12" s="54">
        <v>0</v>
      </c>
      <c r="G12" s="54">
        <v>0</v>
      </c>
    </row>
    <row r="13" spans="1:7" ht="14.4">
      <c r="A13" s="9" t="s">
        <v>490</v>
      </c>
      <c r="B13" s="96">
        <v>0</v>
      </c>
      <c r="C13" s="96">
        <v>0</v>
      </c>
      <c r="D13" s="96">
        <v>0</v>
      </c>
      <c r="E13" s="96">
        <v>0</v>
      </c>
      <c r="F13" s="54">
        <v>0</v>
      </c>
      <c r="G13" s="54">
        <v>0</v>
      </c>
    </row>
    <row r="14" spans="1:7" ht="14.4">
      <c r="A14" s="49" t="s">
        <v>491</v>
      </c>
      <c r="B14" s="96">
        <v>625134847.60000002</v>
      </c>
      <c r="C14" s="96">
        <v>652219607.5</v>
      </c>
      <c r="D14" s="96">
        <v>680519186.5</v>
      </c>
      <c r="E14" s="96">
        <v>710211912.89999998</v>
      </c>
      <c r="F14" s="54">
        <v>0</v>
      </c>
      <c r="G14" s="54">
        <v>0</v>
      </c>
    </row>
    <row r="15" spans="1:7" ht="14.4">
      <c r="A15" s="9" t="s">
        <v>492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ht="14.4">
      <c r="A16" s="9" t="s">
        <v>493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ht="14.4">
      <c r="A17" s="9" t="s">
        <v>494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ht="14.4">
      <c r="A18" s="9" t="s">
        <v>495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ht="14.4">
      <c r="A19" s="12" t="s">
        <v>496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ht="14.4">
      <c r="A20" s="9" t="s">
        <v>497</v>
      </c>
      <c r="B20" s="54"/>
      <c r="C20" s="54"/>
      <c r="D20" s="54"/>
      <c r="E20" s="54"/>
      <c r="F20" s="54"/>
      <c r="G20" s="54"/>
    </row>
    <row r="21" spans="1:7" ht="15.75" customHeight="1">
      <c r="A21" s="7" t="s">
        <v>498</v>
      </c>
      <c r="B21" s="59">
        <f t="shared" ref="B21:G21" si="1">SUM(B22:B26)</f>
        <v>0</v>
      </c>
      <c r="C21" s="59">
        <f t="shared" si="1"/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>
        <f t="shared" si="1"/>
        <v>0</v>
      </c>
    </row>
    <row r="22" spans="1:7" ht="15.75" customHeight="1">
      <c r="A22" s="9" t="s">
        <v>499</v>
      </c>
      <c r="B22" s="65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7" ht="15.75" customHeight="1">
      <c r="A23" s="9" t="s">
        <v>500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ht="15.75" customHeight="1">
      <c r="A24" s="9" t="s">
        <v>501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ht="15.75" customHeight="1">
      <c r="A25" s="49" t="s">
        <v>502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ht="15.75" customHeight="1">
      <c r="A26" s="49" t="s">
        <v>503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ht="15.75" customHeight="1">
      <c r="A27" s="9" t="s">
        <v>497</v>
      </c>
      <c r="B27" s="65"/>
      <c r="C27" s="65"/>
      <c r="D27" s="65"/>
      <c r="E27" s="65"/>
      <c r="F27" s="65"/>
      <c r="G27" s="65"/>
    </row>
    <row r="28" spans="1:7" ht="15.75" customHeight="1">
      <c r="A28" s="7" t="s">
        <v>504</v>
      </c>
      <c r="B28" s="59">
        <f t="shared" ref="B28:G28" si="2">SUM(B29)</f>
        <v>0</v>
      </c>
      <c r="C28" s="59">
        <f t="shared" si="2"/>
        <v>0</v>
      </c>
      <c r="D28" s="59">
        <f t="shared" si="2"/>
        <v>0</v>
      </c>
      <c r="E28" s="59">
        <f t="shared" si="2"/>
        <v>0</v>
      </c>
      <c r="F28" s="59">
        <f t="shared" si="2"/>
        <v>0</v>
      </c>
      <c r="G28" s="59">
        <f t="shared" si="2"/>
        <v>0</v>
      </c>
    </row>
    <row r="29" spans="1:7" ht="15.75" customHeight="1">
      <c r="A29" s="9" t="s">
        <v>505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</row>
    <row r="30" spans="1:7" ht="15.75" customHeight="1">
      <c r="A30" s="8" t="s">
        <v>497</v>
      </c>
      <c r="B30" s="65"/>
      <c r="C30" s="65"/>
      <c r="D30" s="65"/>
      <c r="E30" s="65"/>
      <c r="F30" s="65"/>
      <c r="G30" s="65"/>
    </row>
    <row r="31" spans="1:7" ht="14.25" customHeight="1">
      <c r="A31" s="7" t="s">
        <v>506</v>
      </c>
      <c r="B31" s="59">
        <f t="shared" ref="B31:G31" si="3">B21+B7+B28</f>
        <v>657683436.45000005</v>
      </c>
      <c r="C31" s="59">
        <f t="shared" si="3"/>
        <v>686178405.23000002</v>
      </c>
      <c r="D31" s="59">
        <f t="shared" si="3"/>
        <v>715951446.27999997</v>
      </c>
      <c r="E31" s="59">
        <f t="shared" si="3"/>
        <v>747061463.06999993</v>
      </c>
      <c r="F31" s="59">
        <f t="shared" si="3"/>
        <v>0</v>
      </c>
      <c r="G31" s="59">
        <f t="shared" si="3"/>
        <v>0</v>
      </c>
    </row>
    <row r="32" spans="1:7" ht="14.25" customHeight="1">
      <c r="A32" s="8"/>
      <c r="B32" s="68"/>
      <c r="C32" s="68"/>
      <c r="D32" s="68"/>
      <c r="E32" s="68"/>
      <c r="F32" s="68"/>
      <c r="G32" s="68"/>
    </row>
    <row r="33" spans="1:7" ht="15.75" customHeight="1">
      <c r="A33" s="69" t="s">
        <v>294</v>
      </c>
      <c r="B33" s="14"/>
      <c r="C33" s="14"/>
      <c r="D33" s="14"/>
      <c r="E33" s="14"/>
      <c r="F33" s="14"/>
      <c r="G33" s="14"/>
    </row>
    <row r="34" spans="1:7" ht="15.75" customHeight="1">
      <c r="A34" s="70" t="s">
        <v>507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5.75" customHeight="1">
      <c r="A35" s="70" t="s">
        <v>296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5.75" customHeight="1">
      <c r="A36" s="69" t="s">
        <v>508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</row>
    <row r="37" spans="1:7" ht="15.75" customHeight="1">
      <c r="A37" s="15"/>
      <c r="B37" s="15"/>
      <c r="C37" s="15"/>
      <c r="D37" s="15"/>
      <c r="E37" s="15"/>
      <c r="F37" s="15"/>
      <c r="G37" s="15"/>
    </row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G1"/>
    <mergeCell ref="A2:G2"/>
    <mergeCell ref="A3:G3"/>
    <mergeCell ref="A4:G4"/>
    <mergeCell ref="A5:G5"/>
  </mergeCells>
  <dataValidations count="2">
    <dataValidation type="decimal" allowBlank="1" showErrorMessage="1" sqref="B7:G7 B21:G31">
      <formula1>-1.79769313486231E+100</formula1>
      <formula2>1.79769313486231E+100</formula2>
    </dataValidation>
    <dataValidation type="decimal" allowBlank="1" showInputMessage="1" showErrorMessage="1" sqref="B12:E14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10" workbookViewId="0">
      <selection activeCell="C29" sqref="C29"/>
    </sheetView>
  </sheetViews>
  <sheetFormatPr baseColWidth="10" defaultColWidth="14.44140625" defaultRowHeight="15" customHeight="1"/>
  <cols>
    <col min="1" max="1" width="68.88671875" customWidth="1"/>
    <col min="2" max="2" width="24.5546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36" t="s">
        <v>509</v>
      </c>
      <c r="B1" s="117"/>
      <c r="C1" s="117"/>
      <c r="D1" s="117"/>
      <c r="E1" s="117"/>
      <c r="F1" s="117"/>
      <c r="G1" s="118"/>
    </row>
    <row r="2" spans="1:7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7" ht="14.4">
      <c r="A3" s="122" t="s">
        <v>510</v>
      </c>
      <c r="B3" s="123"/>
      <c r="C3" s="123"/>
      <c r="D3" s="123"/>
      <c r="E3" s="123"/>
      <c r="F3" s="123"/>
      <c r="G3" s="124"/>
    </row>
    <row r="4" spans="1:7" ht="14.4">
      <c r="A4" s="122" t="s">
        <v>2</v>
      </c>
      <c r="B4" s="123"/>
      <c r="C4" s="123"/>
      <c r="D4" s="123"/>
      <c r="E4" s="123"/>
      <c r="F4" s="123"/>
      <c r="G4" s="124"/>
    </row>
    <row r="5" spans="1:7" ht="14.4">
      <c r="A5" s="125" t="s">
        <v>476</v>
      </c>
      <c r="B5" s="126"/>
      <c r="C5" s="126"/>
      <c r="D5" s="126"/>
      <c r="E5" s="126"/>
      <c r="F5" s="126"/>
      <c r="G5" s="127"/>
    </row>
    <row r="6" spans="1:7" ht="14.4">
      <c r="A6" s="67" t="s">
        <v>477</v>
      </c>
      <c r="B6" s="3">
        <v>2024</v>
      </c>
      <c r="C6" s="64">
        <v>2025</v>
      </c>
      <c r="D6" s="64">
        <v>2026</v>
      </c>
      <c r="E6" s="64">
        <v>2027</v>
      </c>
      <c r="F6" s="64" t="s">
        <v>482</v>
      </c>
      <c r="G6" s="64" t="s">
        <v>483</v>
      </c>
    </row>
    <row r="7" spans="1:7" ht="15.75" customHeight="1">
      <c r="A7" s="5" t="s">
        <v>511</v>
      </c>
      <c r="B7" s="59">
        <f t="shared" ref="B7:G7" si="0">SUM(B8:B16)</f>
        <v>657683436.45000005</v>
      </c>
      <c r="C7" s="59">
        <f t="shared" si="0"/>
        <v>686178405.1998843</v>
      </c>
      <c r="D7" s="59">
        <f t="shared" si="0"/>
        <v>715951446.29316413</v>
      </c>
      <c r="E7" s="59">
        <f t="shared" si="0"/>
        <v>747061463.06610656</v>
      </c>
      <c r="F7" s="59">
        <f t="shared" si="0"/>
        <v>0</v>
      </c>
      <c r="G7" s="59">
        <f t="shared" si="0"/>
        <v>0</v>
      </c>
    </row>
    <row r="8" spans="1:7" ht="14.4">
      <c r="A8" s="9" t="s">
        <v>512</v>
      </c>
      <c r="B8" s="61">
        <v>143331718.90000001</v>
      </c>
      <c r="C8" s="61">
        <v>147631670.46700004</v>
      </c>
      <c r="D8" s="61">
        <v>152060620.58101004</v>
      </c>
      <c r="E8" s="61">
        <v>156622439.19844034</v>
      </c>
      <c r="F8" s="54">
        <v>0</v>
      </c>
      <c r="G8" s="54">
        <v>0</v>
      </c>
    </row>
    <row r="9" spans="1:7" ht="15.75" customHeight="1">
      <c r="A9" s="9" t="s">
        <v>513</v>
      </c>
      <c r="B9" s="61">
        <v>56209076.280000001</v>
      </c>
      <c r="C9" s="61">
        <v>59019530.090196975</v>
      </c>
      <c r="D9" s="61">
        <v>61970506.594706826</v>
      </c>
      <c r="E9" s="61">
        <v>65069031.924442172</v>
      </c>
      <c r="F9" s="54">
        <v>0</v>
      </c>
      <c r="G9" s="54">
        <v>0</v>
      </c>
    </row>
    <row r="10" spans="1:7" ht="14.4">
      <c r="A10" s="9" t="s">
        <v>514</v>
      </c>
      <c r="B10" s="61">
        <v>253110670.90000001</v>
      </c>
      <c r="C10" s="61">
        <v>265766204.44793728</v>
      </c>
      <c r="D10" s="61">
        <v>279054514.67033416</v>
      </c>
      <c r="E10" s="61">
        <v>293007240.40385085</v>
      </c>
      <c r="F10" s="54">
        <v>0</v>
      </c>
      <c r="G10" s="54">
        <v>0</v>
      </c>
    </row>
    <row r="11" spans="1:7" ht="14.4">
      <c r="A11" s="9" t="s">
        <v>515</v>
      </c>
      <c r="B11" s="61">
        <v>1128434.82</v>
      </c>
      <c r="C11" s="61">
        <v>1162287.8687200001</v>
      </c>
      <c r="D11" s="61">
        <v>1197156.5047816001</v>
      </c>
      <c r="E11" s="61">
        <v>1233071.199925048</v>
      </c>
      <c r="F11" s="54">
        <v>0</v>
      </c>
      <c r="G11" s="54">
        <v>0</v>
      </c>
    </row>
    <row r="12" spans="1:7" ht="14.4">
      <c r="A12" s="9" t="s">
        <v>516</v>
      </c>
      <c r="B12" s="61">
        <v>53903535.549999997</v>
      </c>
      <c r="C12" s="61">
        <v>56598712.326030008</v>
      </c>
      <c r="D12" s="61">
        <v>59428647.942331508</v>
      </c>
      <c r="E12" s="61">
        <v>62400080.339448087</v>
      </c>
      <c r="F12" s="54">
        <v>0</v>
      </c>
      <c r="G12" s="54">
        <v>0</v>
      </c>
    </row>
    <row r="13" spans="1:7" ht="14.4">
      <c r="A13" s="9" t="s">
        <v>517</v>
      </c>
      <c r="B13" s="61">
        <v>150000000</v>
      </c>
      <c r="C13" s="61">
        <v>156000000</v>
      </c>
      <c r="D13" s="61">
        <v>162240000</v>
      </c>
      <c r="E13" s="61">
        <v>168729600</v>
      </c>
      <c r="F13" s="54">
        <v>0</v>
      </c>
      <c r="G13" s="54">
        <v>0</v>
      </c>
    </row>
    <row r="14" spans="1:7" ht="14.4">
      <c r="A14" s="49" t="s">
        <v>518</v>
      </c>
      <c r="B14" s="61">
        <v>0</v>
      </c>
      <c r="C14" s="61">
        <v>0</v>
      </c>
      <c r="D14" s="61">
        <v>0</v>
      </c>
      <c r="E14" s="61">
        <v>0</v>
      </c>
      <c r="F14" s="54">
        <v>0</v>
      </c>
      <c r="G14" s="54">
        <v>0</v>
      </c>
    </row>
    <row r="15" spans="1:7" ht="14.4">
      <c r="A15" s="9" t="s">
        <v>519</v>
      </c>
      <c r="B15" s="61">
        <v>0</v>
      </c>
      <c r="C15" s="61">
        <v>0</v>
      </c>
      <c r="D15" s="61">
        <v>0</v>
      </c>
      <c r="E15" s="61">
        <v>0</v>
      </c>
      <c r="F15" s="54">
        <v>0</v>
      </c>
      <c r="G15" s="54">
        <v>0</v>
      </c>
    </row>
    <row r="16" spans="1:7" ht="14.4">
      <c r="A16" s="9" t="s">
        <v>520</v>
      </c>
      <c r="B16" s="61">
        <v>0</v>
      </c>
      <c r="C16" s="61">
        <v>0</v>
      </c>
      <c r="D16" s="61">
        <v>0</v>
      </c>
      <c r="E16" s="61">
        <v>0</v>
      </c>
      <c r="F16" s="54">
        <v>0</v>
      </c>
      <c r="G16" s="54">
        <v>0</v>
      </c>
    </row>
    <row r="17" spans="1:7" ht="14.4">
      <c r="A17" s="9"/>
      <c r="B17" s="54"/>
      <c r="C17" s="54"/>
      <c r="D17" s="54"/>
      <c r="E17" s="54"/>
      <c r="F17" s="54"/>
      <c r="G17" s="54"/>
    </row>
    <row r="18" spans="1:7" ht="14.4">
      <c r="A18" s="7" t="s">
        <v>521</v>
      </c>
      <c r="B18" s="59">
        <f t="shared" ref="B18:G18" si="1">SUM(B19:B27)</f>
        <v>0</v>
      </c>
      <c r="C18" s="59">
        <f t="shared" si="1"/>
        <v>0</v>
      </c>
      <c r="D18" s="59">
        <f t="shared" si="1"/>
        <v>0</v>
      </c>
      <c r="E18" s="59">
        <f t="shared" si="1"/>
        <v>0</v>
      </c>
      <c r="F18" s="59">
        <f t="shared" si="1"/>
        <v>0</v>
      </c>
      <c r="G18" s="59">
        <f t="shared" si="1"/>
        <v>0</v>
      </c>
    </row>
    <row r="19" spans="1:7" ht="14.4">
      <c r="A19" s="9" t="s">
        <v>512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</row>
    <row r="20" spans="1:7" ht="14.4">
      <c r="A20" s="9" t="s">
        <v>513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</row>
    <row r="21" spans="1:7" ht="15.75" customHeight="1">
      <c r="A21" s="9" t="s">
        <v>514</v>
      </c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7" ht="15.75" customHeight="1">
      <c r="A22" s="9" t="s">
        <v>515</v>
      </c>
      <c r="B22" s="65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7" ht="15.75" customHeight="1">
      <c r="A23" s="49" t="s">
        <v>516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ht="15.75" customHeight="1">
      <c r="A24" s="49" t="s">
        <v>517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ht="15.75" customHeight="1">
      <c r="A25" s="49" t="s">
        <v>518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ht="15.75" customHeight="1">
      <c r="A26" s="49" t="s">
        <v>522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ht="15.75" customHeight="1">
      <c r="A27" s="49" t="s">
        <v>520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</row>
    <row r="28" spans="1:7" ht="15.75" customHeight="1">
      <c r="A28" s="8" t="s">
        <v>497</v>
      </c>
      <c r="B28" s="65"/>
      <c r="C28" s="65"/>
      <c r="D28" s="65"/>
      <c r="E28" s="65"/>
      <c r="F28" s="65"/>
      <c r="G28" s="65"/>
    </row>
    <row r="29" spans="1:7" ht="14.25" customHeight="1">
      <c r="A29" s="7" t="s">
        <v>523</v>
      </c>
      <c r="B29" s="59">
        <f t="shared" ref="B29:G29" si="2">B18+B7</f>
        <v>657683436.45000005</v>
      </c>
      <c r="C29" s="59">
        <f t="shared" si="2"/>
        <v>686178405.1998843</v>
      </c>
      <c r="D29" s="59">
        <f t="shared" si="2"/>
        <v>715951446.29316413</v>
      </c>
      <c r="E29" s="59">
        <f t="shared" si="2"/>
        <v>747061463.06610656</v>
      </c>
      <c r="F29" s="59">
        <f t="shared" si="2"/>
        <v>0</v>
      </c>
      <c r="G29" s="59">
        <f t="shared" si="2"/>
        <v>0</v>
      </c>
    </row>
    <row r="30" spans="1:7" ht="15.75" customHeight="1">
      <c r="A30" s="15"/>
      <c r="B30" s="15"/>
      <c r="C30" s="15"/>
      <c r="D30" s="15"/>
      <c r="E30" s="15"/>
      <c r="F30" s="15"/>
      <c r="G30" s="15"/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ErrorMessage="1" sqref="B7:G7 B18:G29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0"/>
  <sheetViews>
    <sheetView showGridLines="0" workbookViewId="0">
      <selection activeCell="A27" sqref="A27"/>
    </sheetView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11" ht="40.5" customHeight="1">
      <c r="A1" s="136" t="s">
        <v>524</v>
      </c>
      <c r="B1" s="117"/>
      <c r="C1" s="117"/>
      <c r="D1" s="117"/>
      <c r="E1" s="117"/>
      <c r="F1" s="117"/>
      <c r="G1" s="118"/>
    </row>
    <row r="2" spans="1:11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11" ht="14.4">
      <c r="A3" s="122" t="s">
        <v>525</v>
      </c>
      <c r="B3" s="123"/>
      <c r="C3" s="123"/>
      <c r="D3" s="123"/>
      <c r="E3" s="123"/>
      <c r="F3" s="123"/>
      <c r="G3" s="124"/>
    </row>
    <row r="4" spans="1:11" ht="14.4">
      <c r="A4" s="122" t="s">
        <v>2</v>
      </c>
      <c r="B4" s="123"/>
      <c r="C4" s="123"/>
      <c r="D4" s="123"/>
      <c r="E4" s="123"/>
      <c r="F4" s="123"/>
      <c r="G4" s="124"/>
    </row>
    <row r="5" spans="1:11" ht="28.8">
      <c r="A5" s="67" t="s">
        <v>526</v>
      </c>
      <c r="B5" s="3" t="s">
        <v>527</v>
      </c>
      <c r="C5" s="64" t="s">
        <v>528</v>
      </c>
      <c r="D5" s="64" t="s">
        <v>529</v>
      </c>
      <c r="E5" s="64" t="s">
        <v>530</v>
      </c>
      <c r="F5" s="64" t="s">
        <v>531</v>
      </c>
      <c r="G5" s="64" t="s">
        <v>532</v>
      </c>
    </row>
    <row r="6" spans="1:11" ht="15.75" customHeight="1">
      <c r="A6" s="5" t="s">
        <v>533</v>
      </c>
      <c r="B6" s="98">
        <f t="shared" ref="B6:G6" si="0">SUM(B7:B18)</f>
        <v>733140728.23000002</v>
      </c>
      <c r="C6" s="98">
        <f t="shared" si="0"/>
        <v>846246170.81486487</v>
      </c>
      <c r="D6" s="98">
        <f t="shared" si="0"/>
        <v>1004455844.09</v>
      </c>
      <c r="E6" s="98">
        <f t="shared" si="0"/>
        <v>1096855896.02</v>
      </c>
      <c r="F6" s="98">
        <f t="shared" si="0"/>
        <v>827741462.96999991</v>
      </c>
      <c r="G6" s="98">
        <f t="shared" si="0"/>
        <v>657683436.45000005</v>
      </c>
      <c r="H6" s="99"/>
      <c r="I6" s="99"/>
      <c r="J6" s="99"/>
      <c r="K6" s="99"/>
    </row>
    <row r="7" spans="1:11" ht="14.4">
      <c r="A7" s="9" t="s">
        <v>485</v>
      </c>
      <c r="B7" s="100">
        <v>0</v>
      </c>
      <c r="C7" s="100">
        <v>0</v>
      </c>
      <c r="D7" s="100">
        <v>0</v>
      </c>
      <c r="E7" s="100">
        <v>0</v>
      </c>
      <c r="F7" s="100">
        <v>0</v>
      </c>
      <c r="G7" s="101">
        <v>0</v>
      </c>
      <c r="H7" s="99"/>
      <c r="I7" s="99"/>
      <c r="J7" s="99"/>
      <c r="K7" s="99"/>
    </row>
    <row r="8" spans="1:11" ht="15.75" customHeight="1">
      <c r="A8" s="9" t="s">
        <v>486</v>
      </c>
      <c r="B8" s="100">
        <v>0</v>
      </c>
      <c r="C8" s="100">
        <v>0</v>
      </c>
      <c r="D8" s="100">
        <v>0</v>
      </c>
      <c r="E8" s="100">
        <v>0</v>
      </c>
      <c r="F8" s="100">
        <v>0</v>
      </c>
      <c r="G8" s="101">
        <v>0</v>
      </c>
      <c r="H8" s="99"/>
      <c r="I8" s="99"/>
      <c r="J8" s="99"/>
      <c r="K8" s="99"/>
    </row>
    <row r="9" spans="1:11" ht="14.4">
      <c r="A9" s="9" t="s">
        <v>487</v>
      </c>
      <c r="B9" s="102">
        <v>10193326.83</v>
      </c>
      <c r="C9" s="102">
        <v>0</v>
      </c>
      <c r="D9" s="102">
        <v>0</v>
      </c>
      <c r="E9" s="102">
        <v>0</v>
      </c>
      <c r="F9" s="103">
        <v>0</v>
      </c>
      <c r="G9" s="101">
        <v>0</v>
      </c>
      <c r="H9" s="99"/>
      <c r="I9" s="99"/>
      <c r="J9" s="99"/>
      <c r="K9" s="99"/>
    </row>
    <row r="10" spans="1:11" ht="14.4">
      <c r="A10" s="9" t="s">
        <v>488</v>
      </c>
      <c r="B10" s="102">
        <v>0</v>
      </c>
      <c r="C10" s="102">
        <v>0</v>
      </c>
      <c r="D10" s="102">
        <v>0</v>
      </c>
      <c r="E10" s="102">
        <v>0</v>
      </c>
      <c r="F10" s="103">
        <v>0</v>
      </c>
      <c r="G10" s="101">
        <v>0</v>
      </c>
      <c r="H10" s="99"/>
      <c r="I10" s="99"/>
      <c r="J10" s="99"/>
      <c r="K10" s="99"/>
    </row>
    <row r="11" spans="1:11" ht="14.4">
      <c r="A11" s="9" t="s">
        <v>489</v>
      </c>
      <c r="B11" s="102">
        <v>32872879.5</v>
      </c>
      <c r="C11" s="102">
        <v>24316773.950000003</v>
      </c>
      <c r="D11" s="102">
        <v>20109673.680000003</v>
      </c>
      <c r="E11" s="102">
        <v>32913956.18</v>
      </c>
      <c r="F11" s="103">
        <v>33946413.049999997</v>
      </c>
      <c r="G11" s="102">
        <v>32548588.850000001</v>
      </c>
      <c r="H11" s="99"/>
      <c r="I11" s="99"/>
      <c r="J11" s="99"/>
      <c r="K11" s="99"/>
    </row>
    <row r="12" spans="1:11" ht="14.4">
      <c r="A12" s="9" t="s">
        <v>490</v>
      </c>
      <c r="B12" s="102">
        <v>0</v>
      </c>
      <c r="C12" s="102">
        <v>5459653.2599999998</v>
      </c>
      <c r="D12" s="102">
        <v>2492335.7599999998</v>
      </c>
      <c r="E12" s="102">
        <v>9272572.3800000008</v>
      </c>
      <c r="F12" s="103">
        <v>0</v>
      </c>
      <c r="G12" s="102">
        <v>0</v>
      </c>
      <c r="H12" s="99"/>
      <c r="I12" s="99"/>
      <c r="J12" s="99"/>
      <c r="K12" s="99"/>
    </row>
    <row r="13" spans="1:11" ht="14.4">
      <c r="A13" s="49" t="s">
        <v>491</v>
      </c>
      <c r="B13" s="102">
        <v>690074521.89999998</v>
      </c>
      <c r="C13" s="102">
        <v>816469743.60486484</v>
      </c>
      <c r="D13" s="102">
        <v>981853834.64999998</v>
      </c>
      <c r="E13" s="102">
        <v>1054669367.4599999</v>
      </c>
      <c r="F13" s="103">
        <v>793795049.91999996</v>
      </c>
      <c r="G13" s="102">
        <v>625134847.60000002</v>
      </c>
      <c r="H13" s="99"/>
      <c r="I13" s="99"/>
      <c r="J13" s="99"/>
      <c r="K13" s="99"/>
    </row>
    <row r="14" spans="1:11" ht="14.4">
      <c r="A14" s="9" t="s">
        <v>492</v>
      </c>
      <c r="B14" s="101">
        <v>0</v>
      </c>
      <c r="C14" s="101">
        <v>0</v>
      </c>
      <c r="D14" s="101">
        <v>0</v>
      </c>
      <c r="E14" s="101">
        <v>0</v>
      </c>
      <c r="F14" s="101">
        <v>0</v>
      </c>
      <c r="G14" s="101">
        <v>0</v>
      </c>
      <c r="H14" s="99"/>
      <c r="I14" s="99"/>
      <c r="J14" s="99"/>
      <c r="K14" s="99"/>
    </row>
    <row r="15" spans="1:11" ht="14.4">
      <c r="A15" s="9" t="s">
        <v>493</v>
      </c>
      <c r="B15" s="101">
        <v>0</v>
      </c>
      <c r="C15" s="101">
        <v>0</v>
      </c>
      <c r="D15" s="101">
        <v>0</v>
      </c>
      <c r="E15" s="101">
        <v>0</v>
      </c>
      <c r="F15" s="101">
        <v>0</v>
      </c>
      <c r="G15" s="101">
        <v>0</v>
      </c>
      <c r="H15" s="99"/>
      <c r="I15" s="99"/>
      <c r="J15" s="99"/>
      <c r="K15" s="99"/>
    </row>
    <row r="16" spans="1:11" ht="14.4">
      <c r="A16" s="9" t="s">
        <v>494</v>
      </c>
      <c r="B16" s="101">
        <v>0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99"/>
      <c r="I16" s="99"/>
      <c r="J16" s="99"/>
      <c r="K16" s="99"/>
    </row>
    <row r="17" spans="1:11" ht="14.4">
      <c r="A17" s="9" t="s">
        <v>495</v>
      </c>
      <c r="B17" s="101">
        <v>0</v>
      </c>
      <c r="C17" s="101">
        <v>0</v>
      </c>
      <c r="D17" s="101">
        <v>0</v>
      </c>
      <c r="E17" s="101">
        <v>0</v>
      </c>
      <c r="F17" s="101">
        <v>0</v>
      </c>
      <c r="G17" s="101">
        <v>0</v>
      </c>
      <c r="H17" s="99"/>
      <c r="I17" s="99"/>
      <c r="J17" s="99"/>
      <c r="K17" s="99"/>
    </row>
    <row r="18" spans="1:11" ht="14.4">
      <c r="A18" s="12" t="s">
        <v>496</v>
      </c>
      <c r="B18" s="101">
        <v>0</v>
      </c>
      <c r="C18" s="101">
        <v>0</v>
      </c>
      <c r="D18" s="101">
        <v>0</v>
      </c>
      <c r="E18" s="101">
        <v>0</v>
      </c>
      <c r="F18" s="101">
        <v>0</v>
      </c>
      <c r="G18" s="101">
        <v>0</v>
      </c>
      <c r="H18" s="99"/>
      <c r="I18" s="99"/>
      <c r="J18" s="99"/>
      <c r="K18" s="99"/>
    </row>
    <row r="19" spans="1:11" ht="14.4">
      <c r="A19" s="9"/>
      <c r="B19" s="101"/>
      <c r="C19" s="101"/>
      <c r="D19" s="101"/>
      <c r="E19" s="101"/>
      <c r="F19" s="101"/>
      <c r="G19" s="101"/>
      <c r="H19" s="99"/>
      <c r="I19" s="99"/>
      <c r="J19" s="99"/>
      <c r="K19" s="99"/>
    </row>
    <row r="20" spans="1:11" ht="14.4">
      <c r="A20" s="7" t="s">
        <v>534</v>
      </c>
      <c r="B20" s="98">
        <f t="shared" ref="B20:G20" si="1">SUM(B21:B25)</f>
        <v>116047439.90000001</v>
      </c>
      <c r="C20" s="98">
        <f t="shared" si="1"/>
        <v>127419961.22224</v>
      </c>
      <c r="D20" s="98">
        <f t="shared" si="1"/>
        <v>117899622.03000002</v>
      </c>
      <c r="E20" s="98">
        <f t="shared" si="1"/>
        <v>100098850.38</v>
      </c>
      <c r="F20" s="98">
        <f t="shared" si="1"/>
        <v>64104500.289999999</v>
      </c>
      <c r="G20" s="98">
        <f t="shared" si="1"/>
        <v>0</v>
      </c>
      <c r="H20" s="99"/>
      <c r="I20" s="99"/>
      <c r="J20" s="99"/>
      <c r="K20" s="99"/>
    </row>
    <row r="21" spans="1:11" ht="15.75" customHeight="1">
      <c r="A21" s="9" t="s">
        <v>499</v>
      </c>
      <c r="B21" s="103">
        <v>0</v>
      </c>
      <c r="C21" s="103">
        <v>65426381.852239996</v>
      </c>
      <c r="D21" s="103">
        <v>69824928.170000017</v>
      </c>
      <c r="E21" s="103">
        <v>52688497.329999991</v>
      </c>
      <c r="F21" s="103">
        <v>37927714.739999995</v>
      </c>
      <c r="G21" s="100">
        <v>0</v>
      </c>
      <c r="H21" s="99"/>
      <c r="I21" s="99"/>
      <c r="J21" s="99"/>
      <c r="K21" s="99"/>
    </row>
    <row r="22" spans="1:11" ht="15.75" customHeight="1">
      <c r="A22" s="9" t="s">
        <v>500</v>
      </c>
      <c r="B22" s="103">
        <v>0</v>
      </c>
      <c r="C22" s="103">
        <v>61993579.370000005</v>
      </c>
      <c r="D22" s="103">
        <v>48074693.859999999</v>
      </c>
      <c r="E22" s="103">
        <v>45710353.050000004</v>
      </c>
      <c r="F22" s="103">
        <v>26176785.550000004</v>
      </c>
      <c r="G22" s="100">
        <v>0</v>
      </c>
      <c r="H22" s="99"/>
      <c r="I22" s="99"/>
      <c r="J22" s="99"/>
      <c r="K22" s="99"/>
    </row>
    <row r="23" spans="1:11" ht="15.75" customHeight="1">
      <c r="A23" s="9" t="s">
        <v>501</v>
      </c>
      <c r="B23" s="103">
        <v>0</v>
      </c>
      <c r="C23" s="103">
        <v>0</v>
      </c>
      <c r="D23" s="103">
        <v>0</v>
      </c>
      <c r="E23" s="103">
        <v>0</v>
      </c>
      <c r="F23" s="103">
        <v>0</v>
      </c>
      <c r="G23" s="100">
        <v>0</v>
      </c>
      <c r="H23" s="99"/>
      <c r="I23" s="99"/>
      <c r="J23" s="99"/>
      <c r="K23" s="99"/>
    </row>
    <row r="24" spans="1:11" ht="28.8">
      <c r="A24" s="49" t="s">
        <v>502</v>
      </c>
      <c r="B24" s="103">
        <v>116047439.90000001</v>
      </c>
      <c r="C24" s="103">
        <v>0</v>
      </c>
      <c r="D24" s="103">
        <v>0</v>
      </c>
      <c r="E24" s="103">
        <v>1700000</v>
      </c>
      <c r="F24" s="103">
        <v>0</v>
      </c>
      <c r="G24" s="100">
        <v>0</v>
      </c>
      <c r="H24" s="99"/>
      <c r="I24" s="99"/>
      <c r="J24" s="99"/>
      <c r="K24" s="99"/>
    </row>
    <row r="25" spans="1:11" ht="15.75" customHeight="1">
      <c r="A25" s="49" t="s">
        <v>503</v>
      </c>
      <c r="B25" s="103">
        <v>0</v>
      </c>
      <c r="C25" s="103">
        <v>0</v>
      </c>
      <c r="D25" s="103">
        <v>0</v>
      </c>
      <c r="E25" s="103">
        <v>0</v>
      </c>
      <c r="F25" s="103">
        <v>0</v>
      </c>
      <c r="G25" s="100">
        <v>0</v>
      </c>
      <c r="H25" s="99"/>
      <c r="I25" s="99"/>
      <c r="J25" s="99"/>
      <c r="K25" s="99"/>
    </row>
    <row r="26" spans="1:11" ht="15.75" customHeight="1">
      <c r="A26" s="9"/>
      <c r="B26" s="104"/>
      <c r="C26" s="104"/>
      <c r="D26" s="104"/>
      <c r="E26" s="104"/>
      <c r="F26" s="104"/>
      <c r="G26" s="104"/>
      <c r="H26" s="99"/>
      <c r="I26" s="99"/>
      <c r="J26" s="99"/>
      <c r="K26" s="99"/>
    </row>
    <row r="27" spans="1:11" ht="15.75" customHeight="1">
      <c r="A27" s="7" t="s">
        <v>535</v>
      </c>
      <c r="B27" s="98">
        <f t="shared" ref="B27:G27" si="2">SUM(B28)</f>
        <v>0</v>
      </c>
      <c r="C27" s="98">
        <f t="shared" si="2"/>
        <v>0</v>
      </c>
      <c r="D27" s="98">
        <f t="shared" si="2"/>
        <v>0</v>
      </c>
      <c r="E27" s="98">
        <f t="shared" si="2"/>
        <v>0</v>
      </c>
      <c r="F27" s="98">
        <f t="shared" si="2"/>
        <v>0</v>
      </c>
      <c r="G27" s="98">
        <f t="shared" si="2"/>
        <v>0</v>
      </c>
      <c r="H27" s="99"/>
      <c r="I27" s="99"/>
      <c r="J27" s="99"/>
      <c r="K27" s="99"/>
    </row>
    <row r="28" spans="1:11" ht="15.75" customHeight="1">
      <c r="A28" s="9" t="s">
        <v>292</v>
      </c>
      <c r="B28" s="104">
        <v>0</v>
      </c>
      <c r="C28" s="104">
        <v>0</v>
      </c>
      <c r="D28" s="104">
        <v>0</v>
      </c>
      <c r="E28" s="104">
        <v>0</v>
      </c>
      <c r="F28" s="104">
        <v>0</v>
      </c>
      <c r="G28" s="104">
        <v>0</v>
      </c>
      <c r="H28" s="99"/>
      <c r="I28" s="99"/>
      <c r="J28" s="99"/>
      <c r="K28" s="99"/>
    </row>
    <row r="29" spans="1:11" ht="15.75" customHeight="1">
      <c r="A29" s="8"/>
      <c r="B29" s="104"/>
      <c r="C29" s="104"/>
      <c r="D29" s="104"/>
      <c r="E29" s="104"/>
      <c r="F29" s="104"/>
      <c r="G29" s="104"/>
      <c r="H29" s="99"/>
      <c r="I29" s="99"/>
      <c r="J29" s="99"/>
      <c r="K29" s="99"/>
    </row>
    <row r="30" spans="1:11" ht="14.25" customHeight="1">
      <c r="A30" s="7" t="s">
        <v>536</v>
      </c>
      <c r="B30" s="98">
        <f t="shared" ref="B30:G30" si="3">B20+B6+B27</f>
        <v>849188168.13</v>
      </c>
      <c r="C30" s="98">
        <f t="shared" si="3"/>
        <v>973666132.03710485</v>
      </c>
      <c r="D30" s="98">
        <f t="shared" si="3"/>
        <v>1122355466.1200001</v>
      </c>
      <c r="E30" s="98">
        <f t="shared" si="3"/>
        <v>1196954746.4000001</v>
      </c>
      <c r="F30" s="98">
        <f t="shared" si="3"/>
        <v>891845963.25999987</v>
      </c>
      <c r="G30" s="98">
        <f t="shared" si="3"/>
        <v>657683436.45000005</v>
      </c>
      <c r="H30" s="99"/>
      <c r="I30" s="99"/>
      <c r="J30" s="99"/>
      <c r="K30" s="99"/>
    </row>
    <row r="31" spans="1:11" ht="14.25" customHeight="1">
      <c r="A31" s="8"/>
      <c r="B31" s="105"/>
      <c r="C31" s="105"/>
      <c r="D31" s="105"/>
      <c r="E31" s="105"/>
      <c r="F31" s="105"/>
      <c r="G31" s="105"/>
      <c r="H31" s="99"/>
      <c r="I31" s="99"/>
      <c r="J31" s="99"/>
      <c r="K31" s="99"/>
    </row>
    <row r="32" spans="1:11" ht="15.75" customHeight="1">
      <c r="A32" s="69" t="s">
        <v>294</v>
      </c>
      <c r="B32" s="106"/>
      <c r="C32" s="106"/>
      <c r="D32" s="106"/>
      <c r="E32" s="106"/>
      <c r="F32" s="106"/>
      <c r="G32" s="106"/>
      <c r="H32" s="99"/>
      <c r="I32" s="99"/>
      <c r="J32" s="99"/>
      <c r="K32" s="99"/>
    </row>
    <row r="33" spans="1:11" ht="15.75" customHeight="1">
      <c r="A33" s="70" t="s">
        <v>507</v>
      </c>
      <c r="B33" s="106">
        <v>0</v>
      </c>
      <c r="C33" s="106">
        <v>0</v>
      </c>
      <c r="D33" s="106">
        <v>0</v>
      </c>
      <c r="E33" s="106">
        <v>0</v>
      </c>
      <c r="F33" s="106">
        <v>0</v>
      </c>
      <c r="G33" s="106">
        <v>0</v>
      </c>
      <c r="H33" s="99"/>
      <c r="I33" s="99"/>
      <c r="J33" s="99"/>
      <c r="K33" s="99"/>
    </row>
    <row r="34" spans="1:11" ht="15.75" customHeight="1">
      <c r="A34" s="70" t="s">
        <v>296</v>
      </c>
      <c r="B34" s="106">
        <v>0</v>
      </c>
      <c r="C34" s="106">
        <v>0</v>
      </c>
      <c r="D34" s="106">
        <v>0</v>
      </c>
      <c r="E34" s="106">
        <v>0</v>
      </c>
      <c r="F34" s="106">
        <v>0</v>
      </c>
      <c r="G34" s="106">
        <v>0</v>
      </c>
      <c r="H34" s="99"/>
      <c r="I34" s="99"/>
      <c r="J34" s="99"/>
      <c r="K34" s="99"/>
    </row>
    <row r="35" spans="1:11" ht="15.75" customHeight="1">
      <c r="A35" s="14" t="s">
        <v>508</v>
      </c>
      <c r="B35" s="106">
        <v>0</v>
      </c>
      <c r="C35" s="106">
        <v>0</v>
      </c>
      <c r="D35" s="106">
        <v>0</v>
      </c>
      <c r="E35" s="106">
        <v>0</v>
      </c>
      <c r="F35" s="106">
        <v>0</v>
      </c>
      <c r="G35" s="106">
        <v>0</v>
      </c>
      <c r="H35" s="99"/>
      <c r="I35" s="99"/>
      <c r="J35" s="99"/>
      <c r="K35" s="99"/>
    </row>
    <row r="36" spans="1:11" ht="15.75" customHeight="1">
      <c r="A36" s="15"/>
      <c r="B36" s="107"/>
      <c r="C36" s="107"/>
      <c r="D36" s="107"/>
      <c r="E36" s="107"/>
      <c r="F36" s="107"/>
      <c r="G36" s="107"/>
      <c r="H36" s="99"/>
      <c r="I36" s="99"/>
      <c r="J36" s="99"/>
      <c r="K36" s="99"/>
    </row>
    <row r="37" spans="1:11" ht="15.75" customHeight="1"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ht="15.75" customHeight="1">
      <c r="A38" s="71" t="s">
        <v>537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ht="15.75" customHeight="1">
      <c r="A39" s="71" t="s">
        <v>538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</row>
    <row r="40" spans="1:11" ht="15.75" customHeight="1"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15.75" customHeight="1">
      <c r="B41" s="99"/>
      <c r="C41" s="99"/>
      <c r="D41" s="99"/>
      <c r="E41" s="99"/>
      <c r="F41" s="99"/>
      <c r="G41" s="99"/>
      <c r="H41" s="99"/>
      <c r="I41" s="99"/>
      <c r="J41" s="99"/>
      <c r="K41" s="99"/>
    </row>
    <row r="42" spans="1:11" ht="15.75" customHeight="1">
      <c r="B42" s="99"/>
      <c r="C42" s="99"/>
      <c r="D42" s="99"/>
      <c r="E42" s="99"/>
      <c r="F42" s="99"/>
      <c r="G42" s="99"/>
      <c r="H42" s="99"/>
      <c r="I42" s="99"/>
      <c r="J42" s="99"/>
      <c r="K42" s="99"/>
    </row>
    <row r="43" spans="1:11" ht="15.75" customHeight="1">
      <c r="B43" s="99"/>
      <c r="C43" s="99"/>
      <c r="D43" s="99"/>
      <c r="E43" s="99"/>
      <c r="F43" s="99"/>
      <c r="G43" s="99"/>
      <c r="H43" s="99"/>
      <c r="I43" s="99"/>
      <c r="J43" s="99"/>
      <c r="K43" s="99"/>
    </row>
    <row r="44" spans="1:11" ht="15.75" customHeight="1">
      <c r="B44" s="99"/>
      <c r="C44" s="99"/>
      <c r="D44" s="99"/>
      <c r="E44" s="99"/>
      <c r="F44" s="99"/>
      <c r="G44" s="99"/>
      <c r="H44" s="99"/>
      <c r="I44" s="99"/>
      <c r="J44" s="99"/>
      <c r="K44" s="99"/>
    </row>
    <row r="45" spans="1:11" ht="15.75" customHeight="1">
      <c r="B45" s="99"/>
      <c r="C45" s="99"/>
      <c r="D45" s="99"/>
      <c r="E45" s="99"/>
      <c r="F45" s="99"/>
      <c r="G45" s="99"/>
      <c r="H45" s="99"/>
      <c r="I45" s="99"/>
      <c r="J45" s="99"/>
      <c r="K45" s="99"/>
    </row>
    <row r="46" spans="1:11" ht="15.75" customHeight="1">
      <c r="B46" s="99"/>
      <c r="C46" s="99"/>
      <c r="D46" s="99"/>
      <c r="E46" s="99"/>
      <c r="F46" s="99"/>
      <c r="G46" s="99"/>
      <c r="H46" s="99"/>
      <c r="I46" s="99"/>
      <c r="J46" s="99"/>
      <c r="K46" s="99"/>
    </row>
    <row r="47" spans="1:11" ht="15.75" customHeight="1">
      <c r="B47" s="99"/>
      <c r="C47" s="99"/>
      <c r="D47" s="99"/>
      <c r="E47" s="99"/>
      <c r="F47" s="99"/>
      <c r="G47" s="99"/>
      <c r="H47" s="99"/>
      <c r="I47" s="99"/>
      <c r="J47" s="99"/>
      <c r="K47" s="99"/>
    </row>
    <row r="48" spans="1:11" ht="15.75" customHeight="1">
      <c r="B48" s="99"/>
      <c r="C48" s="99"/>
      <c r="D48" s="99"/>
      <c r="E48" s="99"/>
      <c r="F48" s="99"/>
      <c r="G48" s="99"/>
      <c r="H48" s="99"/>
      <c r="I48" s="99"/>
      <c r="J48" s="99"/>
      <c r="K48" s="99"/>
    </row>
    <row r="49" spans="2:11" ht="15.75" customHeight="1">
      <c r="B49" s="99"/>
      <c r="C49" s="99"/>
      <c r="D49" s="99"/>
      <c r="E49" s="99"/>
      <c r="F49" s="99"/>
      <c r="G49" s="99"/>
      <c r="H49" s="99"/>
      <c r="I49" s="99"/>
      <c r="J49" s="99"/>
      <c r="K49" s="99"/>
    </row>
    <row r="50" spans="2:11" ht="15.75" customHeight="1">
      <c r="B50" s="99"/>
      <c r="C50" s="99"/>
      <c r="D50" s="99"/>
      <c r="E50" s="99"/>
      <c r="F50" s="99"/>
      <c r="G50" s="99"/>
      <c r="H50" s="99"/>
      <c r="I50" s="99"/>
      <c r="J50" s="99"/>
      <c r="K50" s="99"/>
    </row>
    <row r="51" spans="2:11" ht="15.75" customHeight="1">
      <c r="B51" s="99"/>
      <c r="C51" s="99"/>
      <c r="D51" s="99"/>
      <c r="E51" s="99"/>
      <c r="F51" s="99"/>
      <c r="G51" s="99"/>
      <c r="H51" s="99"/>
      <c r="I51" s="99"/>
      <c r="J51" s="99"/>
      <c r="K51" s="99"/>
    </row>
    <row r="52" spans="2:11" ht="15.75" customHeight="1"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2:11" ht="15.75" customHeight="1"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2:11" ht="15.75" customHeight="1"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2:11" ht="15.75" customHeight="1">
      <c r="B55" s="99"/>
      <c r="C55" s="99"/>
      <c r="D55" s="99"/>
      <c r="E55" s="99"/>
      <c r="F55" s="99"/>
      <c r="G55" s="99"/>
      <c r="H55" s="99"/>
      <c r="I55" s="99"/>
      <c r="J55" s="99"/>
      <c r="K55" s="99"/>
    </row>
    <row r="56" spans="2:11" ht="15.75" customHeight="1"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2:11" ht="15.75" customHeight="1">
      <c r="B57" s="99"/>
      <c r="C57" s="99"/>
      <c r="D57" s="99"/>
      <c r="E57" s="99"/>
      <c r="F57" s="99"/>
      <c r="G57" s="99"/>
      <c r="H57" s="99"/>
      <c r="I57" s="99"/>
      <c r="J57" s="99"/>
      <c r="K57" s="99"/>
    </row>
    <row r="58" spans="2:11" ht="15.75" customHeight="1">
      <c r="B58" s="99"/>
      <c r="C58" s="99"/>
      <c r="D58" s="99"/>
      <c r="E58" s="99"/>
      <c r="F58" s="99"/>
      <c r="G58" s="99"/>
      <c r="H58" s="99"/>
      <c r="I58" s="99"/>
      <c r="J58" s="99"/>
      <c r="K58" s="99"/>
    </row>
    <row r="59" spans="2:11" ht="15.75" customHeight="1">
      <c r="B59" s="99"/>
      <c r="C59" s="99"/>
      <c r="D59" s="99"/>
      <c r="E59" s="99"/>
      <c r="F59" s="99"/>
      <c r="G59" s="99"/>
      <c r="H59" s="99"/>
      <c r="I59" s="99"/>
      <c r="J59" s="99"/>
      <c r="K59" s="99"/>
    </row>
    <row r="60" spans="2:11" ht="15.75" customHeight="1">
      <c r="B60" s="99"/>
      <c r="C60" s="99"/>
      <c r="D60" s="99"/>
      <c r="E60" s="99"/>
      <c r="F60" s="99"/>
      <c r="G60" s="99"/>
      <c r="H60" s="99"/>
      <c r="I60" s="99"/>
      <c r="J60" s="99"/>
      <c r="K60" s="99"/>
    </row>
    <row r="61" spans="2:11" ht="15.75" customHeight="1"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2:11" ht="15.75" customHeight="1"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2:11" ht="15.75" customHeight="1"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2:11" ht="15.75" customHeight="1"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2:11" ht="15.75" customHeight="1"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2:11" ht="15.75" customHeight="1"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2:11" ht="15.75" customHeight="1"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2:11" ht="15.75" customHeight="1"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2:11" ht="15.75" customHeight="1"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2:11" ht="15.75" customHeight="1"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2:11" ht="15.75" customHeight="1"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2:11" ht="15.75" customHeight="1"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2:11" ht="15.75" customHeight="1"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2:11" ht="15.75" customHeight="1"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2:11" ht="15.75" customHeight="1"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2:11" ht="15.75" customHeight="1"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2:11" ht="15.75" customHeight="1"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2:11" ht="15.75" customHeight="1">
      <c r="B78" s="99"/>
      <c r="C78" s="99"/>
      <c r="D78" s="99"/>
      <c r="E78" s="99"/>
      <c r="F78" s="99"/>
      <c r="G78" s="99"/>
      <c r="H78" s="99"/>
      <c r="I78" s="99"/>
      <c r="J78" s="99"/>
      <c r="K78" s="99"/>
    </row>
    <row r="79" spans="2:11" ht="15.75" customHeight="1">
      <c r="B79" s="99"/>
      <c r="C79" s="99"/>
      <c r="D79" s="99"/>
      <c r="E79" s="99"/>
      <c r="F79" s="99"/>
      <c r="G79" s="99"/>
      <c r="H79" s="99"/>
      <c r="I79" s="99"/>
      <c r="J79" s="99"/>
      <c r="K79" s="99"/>
    </row>
    <row r="80" spans="2:11" ht="15.75" customHeight="1">
      <c r="B80" s="99"/>
      <c r="C80" s="99"/>
      <c r="D80" s="99"/>
      <c r="E80" s="99"/>
      <c r="F80" s="99"/>
      <c r="G80" s="99"/>
      <c r="H80" s="99"/>
      <c r="I80" s="99"/>
      <c r="J80" s="99"/>
      <c r="K80" s="99"/>
    </row>
    <row r="81" spans="2:11" ht="15.75" customHeight="1">
      <c r="B81" s="99"/>
      <c r="C81" s="99"/>
      <c r="D81" s="99"/>
      <c r="E81" s="99"/>
      <c r="F81" s="99"/>
      <c r="G81" s="99"/>
      <c r="H81" s="99"/>
      <c r="I81" s="99"/>
      <c r="J81" s="99"/>
      <c r="K81" s="99"/>
    </row>
    <row r="82" spans="2:11" ht="15.75" customHeight="1">
      <c r="B82" s="99"/>
      <c r="C82" s="99"/>
      <c r="D82" s="99"/>
      <c r="E82" s="99"/>
      <c r="F82" s="99"/>
      <c r="G82" s="99"/>
      <c r="H82" s="99"/>
      <c r="I82" s="99"/>
      <c r="J82" s="99"/>
      <c r="K82" s="99"/>
    </row>
    <row r="83" spans="2:11" ht="15.75" customHeight="1">
      <c r="B83" s="99"/>
      <c r="C83" s="99"/>
      <c r="D83" s="99"/>
      <c r="E83" s="99"/>
      <c r="F83" s="99"/>
      <c r="G83" s="99"/>
      <c r="H83" s="99"/>
      <c r="I83" s="99"/>
      <c r="J83" s="99"/>
      <c r="K83" s="99"/>
    </row>
    <row r="84" spans="2:11" ht="15.75" customHeight="1">
      <c r="B84" s="99"/>
      <c r="C84" s="99"/>
      <c r="D84" s="99"/>
      <c r="E84" s="99"/>
      <c r="F84" s="99"/>
      <c r="G84" s="99"/>
      <c r="H84" s="99"/>
      <c r="I84" s="99"/>
      <c r="J84" s="99"/>
      <c r="K84" s="99"/>
    </row>
    <row r="85" spans="2:11" ht="15.75" customHeight="1">
      <c r="B85" s="99"/>
      <c r="C85" s="99"/>
      <c r="D85" s="99"/>
      <c r="E85" s="99"/>
      <c r="F85" s="99"/>
      <c r="G85" s="99"/>
      <c r="H85" s="99"/>
      <c r="I85" s="99"/>
      <c r="J85" s="99"/>
      <c r="K85" s="99"/>
    </row>
    <row r="86" spans="2:11" ht="15.75" customHeight="1">
      <c r="B86" s="99"/>
      <c r="C86" s="99"/>
      <c r="D86" s="99"/>
      <c r="E86" s="99"/>
      <c r="F86" s="99"/>
      <c r="G86" s="99"/>
      <c r="H86" s="99"/>
      <c r="I86" s="99"/>
      <c r="J86" s="99"/>
      <c r="K86" s="99"/>
    </row>
    <row r="87" spans="2:11" ht="15.75" customHeight="1">
      <c r="B87" s="99"/>
      <c r="C87" s="99"/>
      <c r="D87" s="99"/>
      <c r="E87" s="99"/>
      <c r="F87" s="99"/>
      <c r="G87" s="99"/>
      <c r="H87" s="99"/>
      <c r="I87" s="99"/>
      <c r="J87" s="99"/>
      <c r="K87" s="99"/>
    </row>
    <row r="88" spans="2:11" ht="15.75" customHeight="1">
      <c r="B88" s="99"/>
      <c r="C88" s="99"/>
      <c r="D88" s="99"/>
      <c r="E88" s="99"/>
      <c r="F88" s="99"/>
      <c r="G88" s="99"/>
      <c r="H88" s="99"/>
      <c r="I88" s="99"/>
      <c r="J88" s="99"/>
      <c r="K88" s="99"/>
    </row>
    <row r="89" spans="2:11" ht="15.75" customHeight="1">
      <c r="B89" s="99"/>
      <c r="C89" s="99"/>
      <c r="D89" s="99"/>
      <c r="E89" s="99"/>
      <c r="F89" s="99"/>
      <c r="G89" s="99"/>
      <c r="H89" s="99"/>
      <c r="I89" s="99"/>
      <c r="J89" s="99"/>
      <c r="K89" s="99"/>
    </row>
    <row r="90" spans="2:11" ht="15.75" customHeight="1">
      <c r="B90" s="99"/>
      <c r="C90" s="99"/>
      <c r="D90" s="99"/>
      <c r="E90" s="99"/>
      <c r="F90" s="99"/>
      <c r="G90" s="99"/>
      <c r="H90" s="99"/>
      <c r="I90" s="99"/>
      <c r="J90" s="99"/>
      <c r="K90" s="99"/>
    </row>
    <row r="91" spans="2:11" ht="15.75" customHeight="1">
      <c r="B91" s="99"/>
      <c r="C91" s="99"/>
      <c r="D91" s="99"/>
      <c r="E91" s="99"/>
      <c r="F91" s="99"/>
      <c r="G91" s="99"/>
      <c r="H91" s="99"/>
      <c r="I91" s="99"/>
      <c r="J91" s="99"/>
      <c r="K91" s="99"/>
    </row>
    <row r="92" spans="2:11" ht="15.75" customHeight="1">
      <c r="B92" s="99"/>
      <c r="C92" s="99"/>
      <c r="D92" s="99"/>
      <c r="E92" s="99"/>
      <c r="F92" s="99"/>
      <c r="G92" s="99"/>
      <c r="H92" s="99"/>
      <c r="I92" s="99"/>
      <c r="J92" s="99"/>
      <c r="K92" s="99"/>
    </row>
    <row r="93" spans="2:11" ht="15.75" customHeight="1">
      <c r="B93" s="99"/>
      <c r="C93" s="99"/>
      <c r="D93" s="99"/>
      <c r="E93" s="99"/>
      <c r="F93" s="99"/>
      <c r="G93" s="99"/>
      <c r="H93" s="99"/>
      <c r="I93" s="99"/>
      <c r="J93" s="99"/>
      <c r="K93" s="99"/>
    </row>
    <row r="94" spans="2:11" ht="15.75" customHeight="1">
      <c r="B94" s="99"/>
      <c r="C94" s="99"/>
      <c r="D94" s="99"/>
      <c r="E94" s="99"/>
      <c r="F94" s="99"/>
      <c r="G94" s="99"/>
      <c r="H94" s="99"/>
      <c r="I94" s="99"/>
      <c r="J94" s="99"/>
      <c r="K94" s="99"/>
    </row>
    <row r="95" spans="2:11" ht="15.75" customHeight="1">
      <c r="B95" s="99"/>
      <c r="C95" s="99"/>
      <c r="D95" s="99"/>
      <c r="E95" s="99"/>
      <c r="F95" s="99"/>
      <c r="G95" s="99"/>
      <c r="H95" s="99"/>
      <c r="I95" s="99"/>
      <c r="J95" s="99"/>
      <c r="K95" s="99"/>
    </row>
    <row r="96" spans="2:11" ht="15.75" customHeight="1">
      <c r="B96" s="99"/>
      <c r="C96" s="99"/>
      <c r="D96" s="99"/>
      <c r="E96" s="99"/>
      <c r="F96" s="99"/>
      <c r="G96" s="99"/>
      <c r="H96" s="99"/>
      <c r="I96" s="99"/>
      <c r="J96" s="99"/>
      <c r="K96" s="99"/>
    </row>
    <row r="97" spans="2:11" ht="15.75" customHeight="1">
      <c r="B97" s="99"/>
      <c r="C97" s="99"/>
      <c r="D97" s="99"/>
      <c r="E97" s="99"/>
      <c r="F97" s="99"/>
      <c r="G97" s="99"/>
      <c r="H97" s="99"/>
      <c r="I97" s="99"/>
      <c r="J97" s="99"/>
      <c r="K97" s="99"/>
    </row>
    <row r="98" spans="2:11" ht="15.75" customHeight="1">
      <c r="B98" s="99"/>
      <c r="C98" s="99"/>
      <c r="D98" s="99"/>
      <c r="E98" s="99"/>
      <c r="F98" s="99"/>
      <c r="G98" s="99"/>
      <c r="H98" s="99"/>
      <c r="I98" s="99"/>
      <c r="J98" s="99"/>
      <c r="K98" s="99"/>
    </row>
    <row r="99" spans="2:11" ht="15.75" customHeight="1">
      <c r="B99" s="99"/>
      <c r="C99" s="99"/>
      <c r="D99" s="99"/>
      <c r="E99" s="99"/>
      <c r="F99" s="99"/>
      <c r="G99" s="99"/>
      <c r="H99" s="99"/>
      <c r="I99" s="99"/>
      <c r="J99" s="99"/>
      <c r="K99" s="99"/>
    </row>
    <row r="100" spans="2:11" ht="15.75" customHeight="1">
      <c r="B100" s="99"/>
      <c r="C100" s="99"/>
      <c r="D100" s="99"/>
      <c r="E100" s="99"/>
      <c r="F100" s="99"/>
      <c r="G100" s="99"/>
      <c r="H100" s="99"/>
      <c r="I100" s="99"/>
      <c r="J100" s="99"/>
      <c r="K100" s="99"/>
    </row>
    <row r="101" spans="2:11" ht="15.75" customHeight="1">
      <c r="B101" s="99"/>
      <c r="C101" s="99"/>
      <c r="D101" s="99"/>
      <c r="E101" s="99"/>
      <c r="F101" s="99"/>
      <c r="G101" s="99"/>
      <c r="H101" s="99"/>
      <c r="I101" s="99"/>
      <c r="J101" s="99"/>
      <c r="K101" s="99"/>
    </row>
    <row r="102" spans="2:11" ht="15.75" customHeight="1">
      <c r="B102" s="99"/>
      <c r="C102" s="99"/>
      <c r="D102" s="99"/>
      <c r="E102" s="99"/>
      <c r="F102" s="99"/>
      <c r="G102" s="99"/>
      <c r="H102" s="99"/>
      <c r="I102" s="99"/>
      <c r="J102" s="99"/>
      <c r="K102" s="99"/>
    </row>
    <row r="103" spans="2:11" ht="15.75" customHeight="1">
      <c r="B103" s="99"/>
      <c r="C103" s="99"/>
      <c r="D103" s="99"/>
      <c r="E103" s="99"/>
      <c r="F103" s="99"/>
      <c r="G103" s="99"/>
      <c r="H103" s="99"/>
      <c r="I103" s="99"/>
      <c r="J103" s="99"/>
      <c r="K103" s="99"/>
    </row>
    <row r="104" spans="2:11" ht="15.75" customHeight="1">
      <c r="B104" s="99"/>
      <c r="C104" s="99"/>
      <c r="D104" s="99"/>
      <c r="E104" s="99"/>
      <c r="F104" s="99"/>
      <c r="G104" s="99"/>
      <c r="H104" s="99"/>
      <c r="I104" s="99"/>
      <c r="J104" s="99"/>
      <c r="K104" s="99"/>
    </row>
    <row r="105" spans="2:11" ht="15.75" customHeight="1">
      <c r="B105" s="99"/>
      <c r="C105" s="99"/>
      <c r="D105" s="99"/>
      <c r="E105" s="99"/>
      <c r="F105" s="99"/>
      <c r="G105" s="99"/>
      <c r="H105" s="99"/>
      <c r="I105" s="99"/>
      <c r="J105" s="99"/>
      <c r="K105" s="99"/>
    </row>
    <row r="106" spans="2:11" ht="15.75" customHeight="1">
      <c r="B106" s="99"/>
      <c r="C106" s="99"/>
      <c r="D106" s="99"/>
      <c r="E106" s="99"/>
      <c r="F106" s="99"/>
      <c r="G106" s="99"/>
      <c r="H106" s="99"/>
      <c r="I106" s="99"/>
      <c r="J106" s="99"/>
      <c r="K106" s="99"/>
    </row>
    <row r="107" spans="2:11" ht="15.75" customHeight="1">
      <c r="B107" s="99"/>
      <c r="C107" s="99"/>
      <c r="D107" s="99"/>
      <c r="E107" s="99"/>
      <c r="F107" s="99"/>
      <c r="G107" s="99"/>
      <c r="H107" s="99"/>
      <c r="I107" s="99"/>
      <c r="J107" s="99"/>
      <c r="K107" s="99"/>
    </row>
    <row r="108" spans="2:11" ht="15.75" customHeight="1">
      <c r="B108" s="99"/>
      <c r="C108" s="99"/>
      <c r="D108" s="99"/>
      <c r="E108" s="99"/>
      <c r="F108" s="99"/>
      <c r="G108" s="99"/>
      <c r="H108" s="99"/>
      <c r="I108" s="99"/>
      <c r="J108" s="99"/>
      <c r="K108" s="99"/>
    </row>
    <row r="109" spans="2:11" ht="15.75" customHeight="1">
      <c r="B109" s="99"/>
      <c r="C109" s="99"/>
      <c r="D109" s="99"/>
      <c r="E109" s="99"/>
      <c r="F109" s="99"/>
      <c r="G109" s="99"/>
      <c r="H109" s="99"/>
      <c r="I109" s="99"/>
      <c r="J109" s="99"/>
      <c r="K109" s="99"/>
    </row>
    <row r="110" spans="2:11" ht="15.75" customHeight="1">
      <c r="B110" s="99"/>
      <c r="C110" s="99"/>
      <c r="D110" s="99"/>
      <c r="E110" s="99"/>
      <c r="F110" s="99"/>
      <c r="G110" s="99"/>
      <c r="H110" s="99"/>
      <c r="I110" s="99"/>
      <c r="J110" s="99"/>
      <c r="K110" s="99"/>
    </row>
    <row r="111" spans="2:11" ht="15.75" customHeight="1">
      <c r="B111" s="99"/>
      <c r="C111" s="99"/>
      <c r="D111" s="99"/>
      <c r="E111" s="99"/>
      <c r="F111" s="99"/>
      <c r="G111" s="99"/>
      <c r="H111" s="99"/>
      <c r="I111" s="99"/>
      <c r="J111" s="99"/>
      <c r="K111" s="99"/>
    </row>
    <row r="112" spans="2:11" ht="15.75" customHeight="1">
      <c r="B112" s="99"/>
      <c r="C112" s="99"/>
      <c r="D112" s="99"/>
      <c r="E112" s="99"/>
      <c r="F112" s="99"/>
      <c r="G112" s="99"/>
      <c r="H112" s="99"/>
      <c r="I112" s="99"/>
      <c r="J112" s="99"/>
      <c r="K112" s="99"/>
    </row>
    <row r="113" spans="2:11" ht="15.75" customHeight="1">
      <c r="B113" s="99"/>
      <c r="C113" s="99"/>
      <c r="D113" s="99"/>
      <c r="E113" s="99"/>
      <c r="F113" s="99"/>
      <c r="G113" s="99"/>
      <c r="H113" s="99"/>
      <c r="I113" s="99"/>
      <c r="J113" s="99"/>
      <c r="K113" s="99"/>
    </row>
    <row r="114" spans="2:11" ht="15.75" customHeight="1">
      <c r="B114" s="99"/>
      <c r="C114" s="99"/>
      <c r="D114" s="99"/>
      <c r="E114" s="99"/>
      <c r="F114" s="99"/>
      <c r="G114" s="99"/>
      <c r="H114" s="99"/>
      <c r="I114" s="99"/>
      <c r="J114" s="99"/>
      <c r="K114" s="99"/>
    </row>
    <row r="115" spans="2:11" ht="15.75" customHeight="1">
      <c r="B115" s="99"/>
      <c r="C115" s="99"/>
      <c r="D115" s="99"/>
      <c r="E115" s="99"/>
      <c r="F115" s="99"/>
      <c r="G115" s="99"/>
      <c r="H115" s="99"/>
      <c r="I115" s="99"/>
      <c r="J115" s="99"/>
      <c r="K115" s="99"/>
    </row>
    <row r="116" spans="2:11" ht="15.75" customHeight="1">
      <c r="B116" s="99"/>
      <c r="C116" s="99"/>
      <c r="D116" s="99"/>
      <c r="E116" s="99"/>
      <c r="F116" s="99"/>
      <c r="G116" s="99"/>
      <c r="H116" s="99"/>
      <c r="I116" s="99"/>
      <c r="J116" s="99"/>
      <c r="K116" s="99"/>
    </row>
    <row r="117" spans="2:11" ht="15.75" customHeight="1">
      <c r="B117" s="99"/>
      <c r="C117" s="99"/>
      <c r="D117" s="99"/>
      <c r="E117" s="99"/>
      <c r="F117" s="99"/>
      <c r="G117" s="99"/>
      <c r="H117" s="99"/>
      <c r="I117" s="99"/>
      <c r="J117" s="99"/>
      <c r="K117" s="99"/>
    </row>
    <row r="118" spans="2:11" ht="15.75" customHeight="1">
      <c r="B118" s="99"/>
      <c r="C118" s="99"/>
      <c r="D118" s="99"/>
      <c r="E118" s="99"/>
      <c r="F118" s="99"/>
      <c r="G118" s="99"/>
      <c r="H118" s="99"/>
      <c r="I118" s="99"/>
      <c r="J118" s="99"/>
      <c r="K118" s="99"/>
    </row>
    <row r="119" spans="2:11" ht="15.75" customHeight="1">
      <c r="B119" s="99"/>
      <c r="C119" s="99"/>
      <c r="D119" s="99"/>
      <c r="E119" s="99"/>
      <c r="F119" s="99"/>
      <c r="G119" s="99"/>
      <c r="H119" s="99"/>
      <c r="I119" s="99"/>
      <c r="J119" s="99"/>
      <c r="K119" s="99"/>
    </row>
    <row r="120" spans="2:11" ht="15.75" customHeight="1">
      <c r="B120" s="99"/>
      <c r="C120" s="99"/>
      <c r="D120" s="99"/>
      <c r="E120" s="99"/>
      <c r="F120" s="99"/>
      <c r="G120" s="99"/>
      <c r="H120" s="99"/>
      <c r="I120" s="99"/>
      <c r="J120" s="99"/>
      <c r="K120" s="99"/>
    </row>
    <row r="121" spans="2:11" ht="15.75" customHeight="1">
      <c r="B121" s="99"/>
      <c r="C121" s="99"/>
      <c r="D121" s="99"/>
      <c r="E121" s="99"/>
      <c r="F121" s="99"/>
      <c r="G121" s="99"/>
      <c r="H121" s="99"/>
      <c r="I121" s="99"/>
      <c r="J121" s="99"/>
      <c r="K121" s="99"/>
    </row>
    <row r="122" spans="2:11" ht="15.75" customHeight="1">
      <c r="B122" s="99"/>
      <c r="C122" s="99"/>
      <c r="D122" s="99"/>
      <c r="E122" s="99"/>
      <c r="F122" s="99"/>
      <c r="G122" s="99"/>
      <c r="H122" s="99"/>
      <c r="I122" s="99"/>
      <c r="J122" s="99"/>
      <c r="K122" s="99"/>
    </row>
    <row r="123" spans="2:11" ht="15.75" customHeight="1">
      <c r="B123" s="99"/>
      <c r="C123" s="99"/>
      <c r="D123" s="99"/>
      <c r="E123" s="99"/>
      <c r="F123" s="99"/>
      <c r="G123" s="99"/>
      <c r="H123" s="99"/>
      <c r="I123" s="99"/>
      <c r="J123" s="99"/>
      <c r="K123" s="99"/>
    </row>
    <row r="124" spans="2:11" ht="15.75" customHeight="1">
      <c r="B124" s="99"/>
      <c r="C124" s="99"/>
      <c r="D124" s="99"/>
      <c r="E124" s="99"/>
      <c r="F124" s="99"/>
      <c r="G124" s="99"/>
      <c r="H124" s="99"/>
      <c r="I124" s="99"/>
      <c r="J124" s="99"/>
      <c r="K124" s="99"/>
    </row>
    <row r="125" spans="2:11" ht="15.75" customHeight="1">
      <c r="B125" s="99"/>
      <c r="C125" s="99"/>
      <c r="D125" s="99"/>
      <c r="E125" s="99"/>
      <c r="F125" s="99"/>
      <c r="G125" s="99"/>
      <c r="H125" s="99"/>
      <c r="I125" s="99"/>
      <c r="J125" s="99"/>
      <c r="K125" s="99"/>
    </row>
    <row r="126" spans="2:11" ht="15.75" customHeight="1">
      <c r="B126" s="99"/>
      <c r="C126" s="99"/>
      <c r="D126" s="99"/>
      <c r="E126" s="99"/>
      <c r="F126" s="99"/>
      <c r="G126" s="99"/>
      <c r="H126" s="99"/>
      <c r="I126" s="99"/>
      <c r="J126" s="99"/>
      <c r="K126" s="99"/>
    </row>
    <row r="127" spans="2:11" ht="15.75" customHeight="1">
      <c r="B127" s="99"/>
      <c r="C127" s="99"/>
      <c r="D127" s="99"/>
      <c r="E127" s="99"/>
      <c r="F127" s="99"/>
      <c r="G127" s="99"/>
      <c r="H127" s="99"/>
      <c r="I127" s="99"/>
      <c r="J127" s="99"/>
      <c r="K127" s="99"/>
    </row>
    <row r="128" spans="2:11" ht="15.75" customHeight="1">
      <c r="B128" s="99"/>
      <c r="C128" s="99"/>
      <c r="D128" s="99"/>
      <c r="E128" s="99"/>
      <c r="F128" s="99"/>
      <c r="G128" s="99"/>
      <c r="H128" s="99"/>
      <c r="I128" s="99"/>
      <c r="J128" s="99"/>
      <c r="K128" s="99"/>
    </row>
    <row r="129" spans="2:11" ht="15.75" customHeight="1">
      <c r="B129" s="99"/>
      <c r="C129" s="99"/>
      <c r="D129" s="99"/>
      <c r="E129" s="99"/>
      <c r="F129" s="99"/>
      <c r="G129" s="99"/>
      <c r="H129" s="99"/>
      <c r="I129" s="99"/>
      <c r="J129" s="99"/>
      <c r="K129" s="99"/>
    </row>
    <row r="130" spans="2:11" ht="15.75" customHeight="1">
      <c r="B130" s="99"/>
      <c r="C130" s="99"/>
      <c r="D130" s="99"/>
      <c r="E130" s="99"/>
      <c r="F130" s="99"/>
      <c r="G130" s="99"/>
      <c r="H130" s="99"/>
      <c r="I130" s="99"/>
      <c r="J130" s="99"/>
      <c r="K130" s="99"/>
    </row>
    <row r="131" spans="2:11" ht="15.75" customHeight="1">
      <c r="B131" s="99"/>
      <c r="C131" s="99"/>
      <c r="D131" s="99"/>
      <c r="E131" s="99"/>
      <c r="F131" s="99"/>
      <c r="G131" s="99"/>
      <c r="H131" s="99"/>
      <c r="I131" s="99"/>
      <c r="J131" s="99"/>
      <c r="K131" s="99"/>
    </row>
    <row r="132" spans="2:11" ht="15.75" customHeight="1">
      <c r="B132" s="99"/>
      <c r="C132" s="99"/>
      <c r="D132" s="99"/>
      <c r="E132" s="99"/>
      <c r="F132" s="99"/>
      <c r="G132" s="99"/>
      <c r="H132" s="99"/>
      <c r="I132" s="99"/>
      <c r="J132" s="99"/>
      <c r="K132" s="99"/>
    </row>
    <row r="133" spans="2:11" ht="15.75" customHeight="1">
      <c r="B133" s="99"/>
      <c r="C133" s="99"/>
      <c r="D133" s="99"/>
      <c r="E133" s="99"/>
      <c r="F133" s="99"/>
      <c r="G133" s="99"/>
      <c r="H133" s="99"/>
      <c r="I133" s="99"/>
      <c r="J133" s="99"/>
      <c r="K133" s="99"/>
    </row>
    <row r="134" spans="2:11" ht="15.75" customHeight="1">
      <c r="B134" s="99"/>
      <c r="C134" s="99"/>
      <c r="D134" s="99"/>
      <c r="E134" s="99"/>
      <c r="F134" s="99"/>
      <c r="G134" s="99"/>
      <c r="H134" s="99"/>
      <c r="I134" s="99"/>
      <c r="J134" s="99"/>
      <c r="K134" s="99"/>
    </row>
    <row r="135" spans="2:11" ht="15.75" customHeight="1">
      <c r="B135" s="99"/>
      <c r="C135" s="99"/>
      <c r="D135" s="99"/>
      <c r="E135" s="99"/>
      <c r="F135" s="99"/>
      <c r="G135" s="99"/>
      <c r="H135" s="99"/>
      <c r="I135" s="99"/>
      <c r="J135" s="99"/>
      <c r="K135" s="99"/>
    </row>
    <row r="136" spans="2:11" ht="15.75" customHeight="1">
      <c r="B136" s="99"/>
      <c r="C136" s="99"/>
      <c r="D136" s="99"/>
      <c r="E136" s="99"/>
      <c r="F136" s="99"/>
      <c r="G136" s="99"/>
      <c r="H136" s="99"/>
      <c r="I136" s="99"/>
      <c r="J136" s="99"/>
      <c r="K136" s="99"/>
    </row>
    <row r="137" spans="2:11" ht="15.75" customHeight="1">
      <c r="B137" s="99"/>
      <c r="C137" s="99"/>
      <c r="D137" s="99"/>
      <c r="E137" s="99"/>
      <c r="F137" s="99"/>
      <c r="G137" s="99"/>
      <c r="H137" s="99"/>
      <c r="I137" s="99"/>
      <c r="J137" s="99"/>
      <c r="K137" s="99"/>
    </row>
    <row r="138" spans="2:11" ht="15.75" customHeight="1">
      <c r="B138" s="99"/>
      <c r="C138" s="99"/>
      <c r="D138" s="99"/>
      <c r="E138" s="99"/>
      <c r="F138" s="99"/>
      <c r="G138" s="99"/>
      <c r="H138" s="99"/>
      <c r="I138" s="99"/>
      <c r="J138" s="99"/>
      <c r="K138" s="99"/>
    </row>
    <row r="139" spans="2:11" ht="15.75" customHeight="1">
      <c r="B139" s="99"/>
      <c r="C139" s="99"/>
      <c r="D139" s="99"/>
      <c r="E139" s="99"/>
      <c r="F139" s="99"/>
      <c r="G139" s="99"/>
      <c r="H139" s="99"/>
      <c r="I139" s="99"/>
      <c r="J139" s="99"/>
      <c r="K139" s="99"/>
    </row>
    <row r="140" spans="2:11" ht="15.75" customHeight="1">
      <c r="B140" s="99"/>
      <c r="C140" s="99"/>
      <c r="D140" s="99"/>
      <c r="E140" s="99"/>
      <c r="F140" s="99"/>
      <c r="G140" s="99"/>
      <c r="H140" s="99"/>
      <c r="I140" s="99"/>
      <c r="J140" s="99"/>
      <c r="K140" s="99"/>
    </row>
    <row r="141" spans="2:11" ht="15.75" customHeight="1">
      <c r="B141" s="99"/>
      <c r="C141" s="99"/>
      <c r="D141" s="99"/>
      <c r="E141" s="99"/>
      <c r="F141" s="99"/>
      <c r="G141" s="99"/>
      <c r="H141" s="99"/>
      <c r="I141" s="99"/>
      <c r="J141" s="99"/>
      <c r="K141" s="99"/>
    </row>
    <row r="142" spans="2:11" ht="15.75" customHeight="1">
      <c r="B142" s="99"/>
      <c r="C142" s="99"/>
      <c r="D142" s="99"/>
      <c r="E142" s="99"/>
      <c r="F142" s="99"/>
      <c r="G142" s="99"/>
      <c r="H142" s="99"/>
      <c r="I142" s="99"/>
      <c r="J142" s="99"/>
      <c r="K142" s="99"/>
    </row>
    <row r="143" spans="2:11" ht="15.75" customHeight="1">
      <c r="B143" s="99"/>
      <c r="C143" s="99"/>
      <c r="D143" s="99"/>
      <c r="E143" s="99"/>
      <c r="F143" s="99"/>
      <c r="G143" s="99"/>
      <c r="H143" s="99"/>
      <c r="I143" s="99"/>
      <c r="J143" s="99"/>
      <c r="K143" s="99"/>
    </row>
    <row r="144" spans="2:11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2:G2"/>
    <mergeCell ref="A3:G3"/>
    <mergeCell ref="A4:G4"/>
  </mergeCells>
  <dataValidations count="2">
    <dataValidation type="decimal" allowBlank="1" showErrorMessage="1" sqref="B6:G6 B7:F8 G20:G30 B20:F20 B26:F30">
      <formula1>-1.79769313486231E+100</formula1>
      <formula2>1.79769313486231E+100</formula2>
    </dataValidation>
    <dataValidation type="decimal" allowBlank="1" showInputMessage="1" showErrorMessage="1" sqref="G11:G13 B9:F13 B21:F25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10" workbookViewId="0">
      <selection activeCell="G7" sqref="G7:G15"/>
    </sheetView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36" t="s">
        <v>539</v>
      </c>
      <c r="B1" s="117"/>
      <c r="C1" s="117"/>
      <c r="D1" s="117"/>
      <c r="E1" s="117"/>
      <c r="F1" s="117"/>
      <c r="G1" s="118"/>
    </row>
    <row r="2" spans="1:7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7" ht="14.4">
      <c r="A3" s="122" t="s">
        <v>540</v>
      </c>
      <c r="B3" s="123"/>
      <c r="C3" s="123"/>
      <c r="D3" s="123"/>
      <c r="E3" s="123"/>
      <c r="F3" s="123"/>
      <c r="G3" s="124"/>
    </row>
    <row r="4" spans="1:7" ht="14.4">
      <c r="A4" s="122" t="s">
        <v>2</v>
      </c>
      <c r="B4" s="123"/>
      <c r="C4" s="123"/>
      <c r="D4" s="123"/>
      <c r="E4" s="123"/>
      <c r="F4" s="123"/>
      <c r="G4" s="124"/>
    </row>
    <row r="5" spans="1:7" ht="14.4">
      <c r="A5" s="67" t="s">
        <v>526</v>
      </c>
      <c r="B5" s="3">
        <v>2019</v>
      </c>
      <c r="C5" s="64">
        <v>2020</v>
      </c>
      <c r="D5" s="64">
        <v>2021</v>
      </c>
      <c r="E5" s="64">
        <v>2022</v>
      </c>
      <c r="F5" s="64">
        <v>2023</v>
      </c>
      <c r="G5" s="64">
        <v>2024</v>
      </c>
    </row>
    <row r="6" spans="1:7" ht="15.75" customHeight="1">
      <c r="A6" s="5" t="s">
        <v>511</v>
      </c>
      <c r="B6" s="59">
        <f t="shared" ref="B6:G6" si="0">SUM(B7:B15)</f>
        <v>461254022.41000003</v>
      </c>
      <c r="C6" s="59">
        <f t="shared" si="0"/>
        <v>565404283.31000006</v>
      </c>
      <c r="D6" s="59">
        <f t="shared" si="0"/>
        <v>521667664.04000002</v>
      </c>
      <c r="E6" s="59">
        <f t="shared" si="0"/>
        <v>721334306.88899231</v>
      </c>
      <c r="F6" s="59">
        <f t="shared" si="0"/>
        <v>854769820.54000008</v>
      </c>
      <c r="G6" s="59">
        <f t="shared" si="0"/>
        <v>1074089183.5</v>
      </c>
    </row>
    <row r="7" spans="1:7" ht="14.4">
      <c r="A7" s="9" t="s">
        <v>512</v>
      </c>
      <c r="B7" s="54">
        <v>111808624.7</v>
      </c>
      <c r="C7" s="54">
        <v>111229441.90000001</v>
      </c>
      <c r="D7" s="54">
        <v>116303374.3</v>
      </c>
      <c r="E7" s="54">
        <v>116678257.61999986</v>
      </c>
      <c r="F7" s="54">
        <v>124369995.31000002</v>
      </c>
      <c r="G7" s="61">
        <v>143331718.90000001</v>
      </c>
    </row>
    <row r="8" spans="1:7" ht="15.75" customHeight="1">
      <c r="A8" s="9" t="s">
        <v>513</v>
      </c>
      <c r="B8" s="54">
        <v>43535262.189999998</v>
      </c>
      <c r="C8" s="54">
        <v>55510489.829999998</v>
      </c>
      <c r="D8" s="54">
        <v>57007264.170000002</v>
      </c>
      <c r="E8" s="54">
        <v>47214361.68999999</v>
      </c>
      <c r="F8" s="54">
        <v>38725307.430000015</v>
      </c>
      <c r="G8" s="61">
        <v>58370016.539999999</v>
      </c>
    </row>
    <row r="9" spans="1:7" ht="14.4">
      <c r="A9" s="9" t="s">
        <v>514</v>
      </c>
      <c r="B9" s="54">
        <v>140658440.19999999</v>
      </c>
      <c r="C9" s="54">
        <v>135702512.19999999</v>
      </c>
      <c r="D9" s="54">
        <v>145244748.90000001</v>
      </c>
      <c r="E9" s="54">
        <v>181736330.78000003</v>
      </c>
      <c r="F9" s="54">
        <v>240636876.29000005</v>
      </c>
      <c r="G9" s="109">
        <v>245236659.41</v>
      </c>
    </row>
    <row r="10" spans="1:7" ht="14.4">
      <c r="A10" s="9" t="s">
        <v>515</v>
      </c>
      <c r="B10" s="54">
        <v>736288.91</v>
      </c>
      <c r="C10" s="54">
        <v>1899670</v>
      </c>
      <c r="D10" s="54">
        <v>58465012.109999999</v>
      </c>
      <c r="E10" s="54">
        <v>46855.149999999994</v>
      </c>
      <c r="F10" s="54">
        <v>1030418.1</v>
      </c>
      <c r="G10" s="61">
        <v>1128434.82</v>
      </c>
    </row>
    <row r="11" spans="1:7" ht="14.4">
      <c r="A11" s="9" t="s">
        <v>516</v>
      </c>
      <c r="B11" s="54">
        <v>10990609.57</v>
      </c>
      <c r="C11" s="54">
        <v>24610942.260000002</v>
      </c>
      <c r="D11" s="54">
        <v>26254738.68</v>
      </c>
      <c r="E11" s="54">
        <v>132757112.38999994</v>
      </c>
      <c r="F11" s="54">
        <v>70085132.039999992</v>
      </c>
      <c r="G11" s="61">
        <v>65737123.689999998</v>
      </c>
    </row>
    <row r="12" spans="1:7" ht="14.4">
      <c r="A12" s="9" t="s">
        <v>517</v>
      </c>
      <c r="B12" s="54">
        <v>79998201.540000007</v>
      </c>
      <c r="C12" s="54">
        <v>176525835.40000001</v>
      </c>
      <c r="D12" s="54">
        <v>118387962</v>
      </c>
      <c r="E12" s="54">
        <v>92884074.898992524</v>
      </c>
      <c r="F12" s="54">
        <v>279858321.25</v>
      </c>
      <c r="G12" s="61">
        <v>270297725.16000003</v>
      </c>
    </row>
    <row r="13" spans="1:7" ht="14.4">
      <c r="A13" s="49" t="s">
        <v>518</v>
      </c>
      <c r="B13" s="54">
        <v>43556000</v>
      </c>
      <c r="C13" s="54">
        <v>59693431.259999998</v>
      </c>
      <c r="D13" s="54">
        <v>0</v>
      </c>
      <c r="E13" s="54">
        <v>150000000</v>
      </c>
      <c r="F13" s="54">
        <v>100000000</v>
      </c>
      <c r="G13" s="61">
        <v>289987504.98000002</v>
      </c>
    </row>
    <row r="14" spans="1:7" ht="14.4">
      <c r="A14" s="9" t="s">
        <v>519</v>
      </c>
      <c r="B14" s="54">
        <v>29970595.300000001</v>
      </c>
      <c r="C14" s="54">
        <v>231960.46</v>
      </c>
      <c r="D14" s="54">
        <v>4563.88</v>
      </c>
      <c r="E14" s="54">
        <v>17314.36</v>
      </c>
      <c r="F14" s="54">
        <v>63770.12</v>
      </c>
      <c r="G14" s="61">
        <v>0</v>
      </c>
    </row>
    <row r="15" spans="1:7" ht="14.4">
      <c r="A15" s="9" t="s">
        <v>520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61">
        <v>0</v>
      </c>
    </row>
    <row r="16" spans="1:7" ht="14.4">
      <c r="A16" s="9"/>
      <c r="B16" s="54"/>
      <c r="C16" s="54"/>
      <c r="D16" s="54"/>
      <c r="E16" s="54"/>
      <c r="F16" s="54"/>
      <c r="G16" s="54"/>
    </row>
    <row r="17" spans="1:7" ht="14.4">
      <c r="A17" s="7" t="s">
        <v>521</v>
      </c>
      <c r="B17" s="59">
        <f t="shared" ref="B17:G17" si="1">SUM(B18:B26)</f>
        <v>115518199.3</v>
      </c>
      <c r="C17" s="59">
        <f t="shared" si="1"/>
        <v>97379616.5</v>
      </c>
      <c r="D17" s="59">
        <f t="shared" si="1"/>
        <v>88855851.180000007</v>
      </c>
      <c r="E17" s="59">
        <f t="shared" si="1"/>
        <v>30991983.851007488</v>
      </c>
      <c r="F17" s="59">
        <f t="shared" si="1"/>
        <v>71442532.120000005</v>
      </c>
      <c r="G17" s="59">
        <f t="shared" si="1"/>
        <v>136807617.21000001</v>
      </c>
    </row>
    <row r="18" spans="1:7" ht="14.4">
      <c r="A18" s="9" t="s">
        <v>512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</row>
    <row r="19" spans="1:7" ht="14.4">
      <c r="A19" s="9" t="s">
        <v>513</v>
      </c>
      <c r="B19" s="65">
        <v>0</v>
      </c>
      <c r="C19" s="65">
        <v>4032373.59</v>
      </c>
      <c r="D19" s="65">
        <v>35674.75</v>
      </c>
      <c r="E19" s="65">
        <v>0</v>
      </c>
      <c r="F19" s="65">
        <v>90000</v>
      </c>
      <c r="G19" s="65">
        <v>810000</v>
      </c>
    </row>
    <row r="20" spans="1:7" ht="14.4">
      <c r="A20" s="9" t="s">
        <v>514</v>
      </c>
      <c r="B20" s="65">
        <v>0</v>
      </c>
      <c r="C20" s="65">
        <v>0</v>
      </c>
      <c r="D20" s="65">
        <v>0</v>
      </c>
      <c r="E20" s="65">
        <v>0</v>
      </c>
      <c r="F20" s="65">
        <v>200300</v>
      </c>
      <c r="G20" s="65">
        <v>0</v>
      </c>
    </row>
    <row r="21" spans="1:7" ht="15.75" customHeight="1">
      <c r="A21" s="9" t="s">
        <v>515</v>
      </c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7" ht="15.75" customHeight="1">
      <c r="A22" s="49" t="s">
        <v>516</v>
      </c>
      <c r="B22" s="65">
        <v>0</v>
      </c>
      <c r="C22" s="65">
        <v>3636685.18</v>
      </c>
      <c r="D22" s="65">
        <v>0</v>
      </c>
      <c r="E22" s="65">
        <v>0</v>
      </c>
      <c r="F22" s="72">
        <v>0</v>
      </c>
      <c r="G22" s="65">
        <v>0</v>
      </c>
    </row>
    <row r="23" spans="1:7" ht="15.75" customHeight="1">
      <c r="A23" s="49" t="s">
        <v>517</v>
      </c>
      <c r="B23" s="65">
        <v>115518199.3</v>
      </c>
      <c r="C23" s="65">
        <v>89710557.730000004</v>
      </c>
      <c r="D23" s="65">
        <v>88820176.430000007</v>
      </c>
      <c r="E23" s="65">
        <v>30991983.851007488</v>
      </c>
      <c r="F23" s="65">
        <v>71152232.120000005</v>
      </c>
      <c r="G23" s="65">
        <v>135997617.21000001</v>
      </c>
    </row>
    <row r="24" spans="1:7" ht="15.75" customHeight="1">
      <c r="A24" s="49" t="s">
        <v>518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ht="15.75" customHeight="1">
      <c r="A25" s="49" t="s">
        <v>522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ht="15.75" customHeight="1">
      <c r="A26" s="49" t="s">
        <v>520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ht="15.75" customHeight="1">
      <c r="A27" s="8" t="s">
        <v>497</v>
      </c>
      <c r="B27" s="65"/>
      <c r="C27" s="65"/>
      <c r="D27" s="65"/>
      <c r="E27" s="65">
        <v>0</v>
      </c>
      <c r="F27" s="65"/>
      <c r="G27" s="65"/>
    </row>
    <row r="28" spans="1:7" ht="14.25" customHeight="1">
      <c r="A28" s="7" t="s">
        <v>523</v>
      </c>
      <c r="B28" s="59">
        <f t="shared" ref="B28:G28" si="2">B17+B6</f>
        <v>576772221.71000004</v>
      </c>
      <c r="C28" s="59">
        <f t="shared" si="2"/>
        <v>662783899.81000006</v>
      </c>
      <c r="D28" s="59">
        <f t="shared" si="2"/>
        <v>610523515.22000003</v>
      </c>
      <c r="E28" s="59">
        <f t="shared" si="2"/>
        <v>752326290.73999977</v>
      </c>
      <c r="F28" s="59">
        <f t="shared" si="2"/>
        <v>926212352.66000009</v>
      </c>
      <c r="G28" s="59">
        <f t="shared" si="2"/>
        <v>1210896800.71</v>
      </c>
    </row>
    <row r="29" spans="1:7" ht="15.75" customHeight="1">
      <c r="A29" s="15"/>
      <c r="B29" s="15"/>
      <c r="C29" s="15"/>
      <c r="D29" s="15"/>
      <c r="E29" s="15"/>
      <c r="F29" s="15"/>
      <c r="G29" s="15"/>
    </row>
    <row r="30" spans="1:7" ht="15.75" customHeight="1">
      <c r="F30" s="97"/>
    </row>
    <row r="31" spans="1:7" ht="15.75" customHeight="1">
      <c r="A31" s="71" t="s">
        <v>541</v>
      </c>
    </row>
    <row r="32" spans="1:7" ht="15.75" customHeight="1">
      <c r="A32" s="71" t="s">
        <v>542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2:G2"/>
    <mergeCell ref="A3:G3"/>
    <mergeCell ref="A4:G4"/>
  </mergeCells>
  <dataValidations count="1">
    <dataValidation type="decimal" allowBlank="1" showErrorMessage="1" sqref="B6:G6 B17:G28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00"/>
  <sheetViews>
    <sheetView showGridLines="0" workbookViewId="0">
      <selection activeCell="B7" sqref="B7"/>
    </sheetView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5" width="22.33203125" customWidth="1"/>
    <col min="6" max="6" width="22.109375" customWidth="1"/>
    <col min="7" max="26" width="11" customWidth="1"/>
  </cols>
  <sheetData>
    <row r="1" spans="1:6" ht="40.5" customHeight="1">
      <c r="A1" s="136" t="s">
        <v>543</v>
      </c>
      <c r="B1" s="117"/>
      <c r="C1" s="117"/>
      <c r="D1" s="117"/>
      <c r="E1" s="117"/>
      <c r="F1" s="117"/>
    </row>
    <row r="2" spans="1:6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1"/>
    </row>
    <row r="3" spans="1:6" ht="14.4">
      <c r="A3" s="122" t="s">
        <v>544</v>
      </c>
      <c r="B3" s="123"/>
      <c r="C3" s="123"/>
      <c r="D3" s="123"/>
      <c r="E3" s="123"/>
      <c r="F3" s="124"/>
    </row>
    <row r="4" spans="1:6" ht="28.8">
      <c r="A4" s="67" t="s">
        <v>526</v>
      </c>
      <c r="B4" s="3" t="s">
        <v>545</v>
      </c>
      <c r="C4" s="64" t="s">
        <v>546</v>
      </c>
      <c r="D4" s="64" t="s">
        <v>547</v>
      </c>
      <c r="E4" s="64" t="s">
        <v>548</v>
      </c>
      <c r="F4" s="64" t="s">
        <v>549</v>
      </c>
    </row>
    <row r="5" spans="1:6" ht="15.75" customHeight="1">
      <c r="A5" s="5" t="s">
        <v>550</v>
      </c>
      <c r="B5" s="73"/>
      <c r="C5" s="73"/>
      <c r="D5" s="73"/>
      <c r="E5" s="73"/>
      <c r="F5" s="73"/>
    </row>
    <row r="6" spans="1:6" ht="14.4">
      <c r="A6" s="49" t="s">
        <v>551</v>
      </c>
      <c r="B6" s="74"/>
      <c r="C6" s="74"/>
      <c r="D6" s="74"/>
      <c r="E6" s="74"/>
      <c r="F6" s="74"/>
    </row>
    <row r="7" spans="1:6" ht="15.75" customHeight="1">
      <c r="A7" s="49" t="s">
        <v>552</v>
      </c>
      <c r="B7" s="74"/>
      <c r="C7" s="74"/>
      <c r="D7" s="74"/>
      <c r="E7" s="74"/>
      <c r="F7" s="74"/>
    </row>
    <row r="8" spans="1:6" ht="14.4">
      <c r="A8" s="49"/>
      <c r="B8" s="74"/>
      <c r="C8" s="74"/>
      <c r="D8" s="74"/>
      <c r="E8" s="74"/>
      <c r="F8" s="74"/>
    </row>
    <row r="9" spans="1:6" ht="14.4">
      <c r="A9" s="39" t="s">
        <v>553</v>
      </c>
      <c r="B9" s="74"/>
      <c r="C9" s="74"/>
      <c r="D9" s="74"/>
      <c r="E9" s="74"/>
      <c r="F9" s="74"/>
    </row>
    <row r="10" spans="1:6" ht="14.4">
      <c r="A10" s="49" t="s">
        <v>554</v>
      </c>
      <c r="B10" s="75"/>
      <c r="C10" s="75"/>
      <c r="D10" s="75"/>
      <c r="E10" s="75"/>
      <c r="F10" s="75"/>
    </row>
    <row r="11" spans="1:6" ht="14.4">
      <c r="A11" s="49" t="s">
        <v>555</v>
      </c>
      <c r="B11" s="75"/>
      <c r="C11" s="75"/>
      <c r="D11" s="75"/>
      <c r="E11" s="75"/>
      <c r="F11" s="75"/>
    </row>
    <row r="12" spans="1:6" ht="14.4">
      <c r="A12" s="49" t="s">
        <v>556</v>
      </c>
      <c r="B12" s="75"/>
      <c r="C12" s="75"/>
      <c r="D12" s="75"/>
      <c r="E12" s="75"/>
      <c r="F12" s="75"/>
    </row>
    <row r="13" spans="1:6" ht="14.4">
      <c r="A13" s="49" t="s">
        <v>557</v>
      </c>
      <c r="B13" s="75"/>
      <c r="C13" s="75"/>
      <c r="D13" s="75"/>
      <c r="E13" s="75"/>
      <c r="F13" s="75"/>
    </row>
    <row r="14" spans="1:6" ht="14.4">
      <c r="A14" s="49" t="s">
        <v>558</v>
      </c>
      <c r="B14" s="75"/>
      <c r="C14" s="75"/>
      <c r="D14" s="75"/>
      <c r="E14" s="75"/>
      <c r="F14" s="75"/>
    </row>
    <row r="15" spans="1:6" ht="14.4">
      <c r="A15" s="49" t="s">
        <v>555</v>
      </c>
      <c r="B15" s="75"/>
      <c r="C15" s="75"/>
      <c r="D15" s="75"/>
      <c r="E15" s="75"/>
      <c r="F15" s="75"/>
    </row>
    <row r="16" spans="1:6" ht="14.4">
      <c r="A16" s="49" t="s">
        <v>556</v>
      </c>
      <c r="B16" s="76"/>
      <c r="C16" s="76"/>
      <c r="D16" s="76"/>
      <c r="E16" s="76"/>
      <c r="F16" s="76"/>
    </row>
    <row r="17" spans="1:6" ht="14.4">
      <c r="A17" s="49" t="s">
        <v>557</v>
      </c>
      <c r="B17" s="77"/>
      <c r="C17" s="77"/>
      <c r="D17" s="77"/>
      <c r="E17" s="77"/>
      <c r="F17" s="77"/>
    </row>
    <row r="18" spans="1:6" ht="14.4">
      <c r="A18" s="49" t="s">
        <v>559</v>
      </c>
      <c r="B18" s="77"/>
      <c r="C18" s="77"/>
      <c r="D18" s="77"/>
      <c r="E18" s="77"/>
      <c r="F18" s="77"/>
    </row>
    <row r="19" spans="1:6" ht="14.4">
      <c r="A19" s="49" t="s">
        <v>560</v>
      </c>
      <c r="B19" s="77"/>
      <c r="C19" s="77"/>
      <c r="D19" s="77"/>
      <c r="E19" s="77"/>
      <c r="F19" s="77"/>
    </row>
    <row r="20" spans="1:6" ht="14.4">
      <c r="A20" s="49" t="s">
        <v>561</v>
      </c>
      <c r="B20" s="78"/>
      <c r="C20" s="78"/>
      <c r="D20" s="78"/>
      <c r="E20" s="78"/>
      <c r="F20" s="78"/>
    </row>
    <row r="21" spans="1:6" ht="15.75" customHeight="1">
      <c r="A21" s="49" t="s">
        <v>562</v>
      </c>
      <c r="B21" s="78"/>
      <c r="C21" s="78"/>
      <c r="D21" s="78"/>
      <c r="E21" s="78"/>
      <c r="F21" s="78"/>
    </row>
    <row r="22" spans="1:6" ht="15.75" customHeight="1">
      <c r="A22" s="49" t="s">
        <v>563</v>
      </c>
      <c r="B22" s="78"/>
      <c r="C22" s="78"/>
      <c r="D22" s="78"/>
      <c r="E22" s="78"/>
      <c r="F22" s="78"/>
    </row>
    <row r="23" spans="1:6" ht="15.75" customHeight="1">
      <c r="A23" s="49" t="s">
        <v>564</v>
      </c>
      <c r="B23" s="78"/>
      <c r="C23" s="78"/>
      <c r="D23" s="78"/>
      <c r="E23" s="78"/>
      <c r="F23" s="78"/>
    </row>
    <row r="24" spans="1:6" ht="15.75" customHeight="1">
      <c r="A24" s="49" t="s">
        <v>565</v>
      </c>
      <c r="B24" s="79"/>
      <c r="C24" s="79"/>
      <c r="D24" s="79"/>
      <c r="E24" s="79"/>
      <c r="F24" s="79"/>
    </row>
    <row r="25" spans="1:6" ht="15.75" customHeight="1">
      <c r="A25" s="49" t="s">
        <v>566</v>
      </c>
      <c r="B25" s="79"/>
      <c r="C25" s="79"/>
      <c r="D25" s="79"/>
      <c r="E25" s="79"/>
      <c r="F25" s="79"/>
    </row>
    <row r="26" spans="1:6" ht="15.75" customHeight="1">
      <c r="A26" s="49"/>
      <c r="B26" s="79"/>
      <c r="C26" s="79"/>
      <c r="D26" s="79"/>
      <c r="E26" s="79"/>
      <c r="F26" s="79"/>
    </row>
    <row r="27" spans="1:6" ht="14.25" customHeight="1">
      <c r="A27" s="39" t="s">
        <v>567</v>
      </c>
      <c r="B27" s="80"/>
      <c r="C27" s="80"/>
      <c r="D27" s="80"/>
      <c r="E27" s="80"/>
      <c r="F27" s="80"/>
    </row>
    <row r="28" spans="1:6" ht="15.75" customHeight="1">
      <c r="A28" s="49" t="s">
        <v>568</v>
      </c>
      <c r="B28" s="25"/>
      <c r="C28" s="25"/>
      <c r="D28" s="25"/>
      <c r="E28" s="25"/>
      <c r="F28" s="25"/>
    </row>
    <row r="29" spans="1:6" ht="15.75" customHeight="1">
      <c r="A29" s="70"/>
      <c r="B29" s="14"/>
      <c r="C29" s="14"/>
      <c r="D29" s="14"/>
      <c r="E29" s="14"/>
      <c r="F29" s="14"/>
    </row>
    <row r="30" spans="1:6" ht="15.75" customHeight="1">
      <c r="A30" s="81" t="s">
        <v>569</v>
      </c>
      <c r="B30" s="14"/>
      <c r="C30" s="14"/>
      <c r="D30" s="14"/>
      <c r="E30" s="14"/>
      <c r="F30" s="14"/>
    </row>
    <row r="31" spans="1:6" ht="15.75" customHeight="1">
      <c r="A31" s="50" t="s">
        <v>554</v>
      </c>
      <c r="B31" s="25"/>
      <c r="C31" s="25"/>
      <c r="D31" s="25"/>
      <c r="E31" s="25"/>
      <c r="F31" s="25"/>
    </row>
    <row r="32" spans="1:6" ht="15.75" customHeight="1">
      <c r="A32" s="50" t="s">
        <v>558</v>
      </c>
      <c r="B32" s="25"/>
      <c r="C32" s="25"/>
      <c r="D32" s="25"/>
      <c r="E32" s="25"/>
      <c r="F32" s="25"/>
    </row>
    <row r="33" spans="1:6" ht="15.75" customHeight="1">
      <c r="A33" s="50" t="s">
        <v>570</v>
      </c>
      <c r="B33" s="25"/>
      <c r="C33" s="25"/>
      <c r="D33" s="25"/>
      <c r="E33" s="25"/>
      <c r="F33" s="25"/>
    </row>
    <row r="34" spans="1:6" ht="15.75" customHeight="1">
      <c r="A34" s="70"/>
      <c r="B34" s="14"/>
      <c r="C34" s="14"/>
      <c r="D34" s="14"/>
      <c r="E34" s="14"/>
      <c r="F34" s="14"/>
    </row>
    <row r="35" spans="1:6" ht="15.75" customHeight="1">
      <c r="A35" s="81" t="s">
        <v>571</v>
      </c>
      <c r="B35" s="14"/>
      <c r="C35" s="14"/>
      <c r="D35" s="14"/>
      <c r="E35" s="14"/>
      <c r="F35" s="14"/>
    </row>
    <row r="36" spans="1:6" ht="15.75" customHeight="1">
      <c r="A36" s="50" t="s">
        <v>572</v>
      </c>
      <c r="B36" s="14"/>
      <c r="C36" s="14"/>
      <c r="D36" s="14"/>
      <c r="E36" s="14"/>
      <c r="F36" s="14"/>
    </row>
    <row r="37" spans="1:6" ht="15.75" customHeight="1">
      <c r="A37" s="50" t="s">
        <v>573</v>
      </c>
      <c r="B37" s="14"/>
      <c r="C37" s="14"/>
      <c r="D37" s="14"/>
      <c r="E37" s="14"/>
      <c r="F37" s="14"/>
    </row>
    <row r="38" spans="1:6" ht="15.75" customHeight="1">
      <c r="A38" s="50" t="s">
        <v>574</v>
      </c>
      <c r="B38" s="14"/>
      <c r="C38" s="14"/>
      <c r="D38" s="14"/>
      <c r="E38" s="14"/>
      <c r="F38" s="14"/>
    </row>
    <row r="39" spans="1:6" ht="15.75" customHeight="1">
      <c r="A39" s="70"/>
      <c r="B39" s="14"/>
      <c r="C39" s="14"/>
      <c r="D39" s="14"/>
      <c r="E39" s="14"/>
      <c r="F39" s="14"/>
    </row>
    <row r="40" spans="1:6" ht="15.75" customHeight="1">
      <c r="A40" s="81" t="s">
        <v>575</v>
      </c>
      <c r="B40" s="14"/>
      <c r="C40" s="14"/>
      <c r="D40" s="14"/>
      <c r="E40" s="14"/>
      <c r="F40" s="14"/>
    </row>
    <row r="41" spans="1:6" ht="15.75" customHeight="1">
      <c r="A41" s="70"/>
      <c r="B41" s="14"/>
      <c r="C41" s="14"/>
      <c r="D41" s="14"/>
      <c r="E41" s="14"/>
      <c r="F41" s="14"/>
    </row>
    <row r="42" spans="1:6" ht="15.75" customHeight="1">
      <c r="A42" s="81" t="s">
        <v>576</v>
      </c>
      <c r="B42" s="14"/>
      <c r="C42" s="14"/>
      <c r="D42" s="14"/>
      <c r="E42" s="14"/>
      <c r="F42" s="14"/>
    </row>
    <row r="43" spans="1:6" ht="15.75" customHeight="1">
      <c r="A43" s="50" t="s">
        <v>577</v>
      </c>
      <c r="B43" s="25"/>
      <c r="C43" s="25"/>
      <c r="D43" s="25"/>
      <c r="E43" s="25"/>
      <c r="F43" s="25"/>
    </row>
    <row r="44" spans="1:6" ht="15.75" customHeight="1">
      <c r="A44" s="50" t="s">
        <v>578</v>
      </c>
      <c r="B44" s="25"/>
      <c r="C44" s="25"/>
      <c r="D44" s="25"/>
      <c r="E44" s="25"/>
      <c r="F44" s="25"/>
    </row>
    <row r="45" spans="1:6" ht="15.75" customHeight="1">
      <c r="A45" s="50" t="s">
        <v>579</v>
      </c>
      <c r="B45" s="25"/>
      <c r="C45" s="25"/>
      <c r="D45" s="25"/>
      <c r="E45" s="25"/>
      <c r="F45" s="25"/>
    </row>
    <row r="46" spans="1:6" ht="15.75" customHeight="1">
      <c r="A46" s="70"/>
      <c r="B46" s="14"/>
      <c r="C46" s="14"/>
      <c r="D46" s="14"/>
      <c r="E46" s="14"/>
      <c r="F46" s="14"/>
    </row>
    <row r="47" spans="1:6" ht="15.75" customHeight="1">
      <c r="A47" s="81" t="s">
        <v>580</v>
      </c>
      <c r="B47" s="14"/>
      <c r="C47" s="14"/>
      <c r="D47" s="14"/>
      <c r="E47" s="14"/>
      <c r="F47" s="14"/>
    </row>
    <row r="48" spans="1:6" ht="15.75" customHeight="1">
      <c r="A48" s="50" t="s">
        <v>578</v>
      </c>
      <c r="B48" s="25"/>
      <c r="C48" s="25"/>
      <c r="D48" s="25"/>
      <c r="E48" s="25"/>
      <c r="F48" s="25"/>
    </row>
    <row r="49" spans="1:6" ht="15.75" customHeight="1">
      <c r="A49" s="50" t="s">
        <v>579</v>
      </c>
      <c r="B49" s="25"/>
      <c r="C49" s="25"/>
      <c r="D49" s="25"/>
      <c r="E49" s="25"/>
      <c r="F49" s="25"/>
    </row>
    <row r="50" spans="1:6" ht="15.75" customHeight="1">
      <c r="A50" s="70"/>
      <c r="B50" s="14"/>
      <c r="C50" s="14"/>
      <c r="D50" s="14"/>
      <c r="E50" s="14"/>
      <c r="F50" s="14"/>
    </row>
    <row r="51" spans="1:6" ht="15.75" customHeight="1">
      <c r="A51" s="81" t="s">
        <v>581</v>
      </c>
      <c r="B51" s="14"/>
      <c r="C51" s="14"/>
      <c r="D51" s="14"/>
      <c r="E51" s="14"/>
      <c r="F51" s="14"/>
    </row>
    <row r="52" spans="1:6" ht="15.75" customHeight="1">
      <c r="A52" s="50" t="s">
        <v>578</v>
      </c>
      <c r="B52" s="25"/>
      <c r="C52" s="25"/>
      <c r="D52" s="25"/>
      <c r="E52" s="25"/>
      <c r="F52" s="25"/>
    </row>
    <row r="53" spans="1:6" ht="15.75" customHeight="1">
      <c r="A53" s="50" t="s">
        <v>579</v>
      </c>
      <c r="B53" s="25"/>
      <c r="C53" s="25"/>
      <c r="D53" s="25"/>
      <c r="E53" s="25"/>
      <c r="F53" s="25"/>
    </row>
    <row r="54" spans="1:6" ht="15.75" customHeight="1">
      <c r="A54" s="50" t="s">
        <v>582</v>
      </c>
      <c r="B54" s="25"/>
      <c r="C54" s="25"/>
      <c r="D54" s="25"/>
      <c r="E54" s="25"/>
      <c r="F54" s="25"/>
    </row>
    <row r="55" spans="1:6" ht="15.75" customHeight="1">
      <c r="A55" s="70"/>
      <c r="B55" s="14"/>
      <c r="C55" s="14"/>
      <c r="D55" s="14"/>
      <c r="E55" s="14"/>
      <c r="F55" s="14"/>
    </row>
    <row r="56" spans="1:6" ht="15.75" customHeight="1">
      <c r="A56" s="81" t="s">
        <v>583</v>
      </c>
      <c r="B56" s="14"/>
      <c r="C56" s="14"/>
      <c r="D56" s="14"/>
      <c r="E56" s="14"/>
      <c r="F56" s="14"/>
    </row>
    <row r="57" spans="1:6" ht="15.75" customHeight="1">
      <c r="A57" s="50" t="s">
        <v>578</v>
      </c>
      <c r="B57" s="25"/>
      <c r="C57" s="25"/>
      <c r="D57" s="25"/>
      <c r="E57" s="25"/>
      <c r="F57" s="25"/>
    </row>
    <row r="58" spans="1:6" ht="15.75" customHeight="1">
      <c r="A58" s="50" t="s">
        <v>579</v>
      </c>
      <c r="B58" s="25"/>
      <c r="C58" s="25"/>
      <c r="D58" s="25"/>
      <c r="E58" s="25"/>
      <c r="F58" s="25"/>
    </row>
    <row r="59" spans="1:6" ht="15.75" customHeight="1">
      <c r="A59" s="70"/>
      <c r="B59" s="14"/>
      <c r="C59" s="14"/>
      <c r="D59" s="14"/>
      <c r="E59" s="14"/>
      <c r="F59" s="14"/>
    </row>
    <row r="60" spans="1:6" ht="15.75" customHeight="1">
      <c r="A60" s="81" t="s">
        <v>584</v>
      </c>
      <c r="B60" s="14"/>
      <c r="C60" s="14"/>
      <c r="D60" s="14"/>
      <c r="E60" s="14"/>
      <c r="F60" s="14"/>
    </row>
    <row r="61" spans="1:6" ht="15.75" customHeight="1">
      <c r="A61" s="50" t="s">
        <v>585</v>
      </c>
      <c r="B61" s="68"/>
      <c r="C61" s="68"/>
      <c r="D61" s="68"/>
      <c r="E61" s="68"/>
      <c r="F61" s="68"/>
    </row>
    <row r="62" spans="1:6" ht="15.75" customHeight="1">
      <c r="A62" s="50" t="s">
        <v>586</v>
      </c>
      <c r="B62" s="82"/>
      <c r="C62" s="82"/>
      <c r="D62" s="82"/>
      <c r="E62" s="82"/>
      <c r="F62" s="82"/>
    </row>
    <row r="63" spans="1:6" ht="15.75" customHeight="1">
      <c r="A63" s="70"/>
      <c r="B63" s="68"/>
      <c r="C63" s="68"/>
      <c r="D63" s="68"/>
      <c r="E63" s="68"/>
      <c r="F63" s="68"/>
    </row>
    <row r="64" spans="1:6" ht="15.75" customHeight="1">
      <c r="A64" s="81" t="s">
        <v>587</v>
      </c>
      <c r="B64" s="68"/>
      <c r="C64" s="68"/>
      <c r="D64" s="68"/>
      <c r="E64" s="68"/>
      <c r="F64" s="68"/>
    </row>
    <row r="65" spans="1:6" ht="15.75" customHeight="1">
      <c r="A65" s="50" t="s">
        <v>588</v>
      </c>
      <c r="B65" s="68"/>
      <c r="C65" s="68"/>
      <c r="D65" s="68"/>
      <c r="E65" s="68"/>
      <c r="F65" s="68"/>
    </row>
    <row r="66" spans="1:6" ht="15.75" customHeight="1">
      <c r="A66" s="50" t="s">
        <v>589</v>
      </c>
      <c r="B66" s="70"/>
      <c r="C66" s="14"/>
      <c r="D66" s="70"/>
      <c r="E66" s="70"/>
      <c r="F66" s="70"/>
    </row>
    <row r="67" spans="1:6" ht="15.75" customHeight="1">
      <c r="A67" s="15"/>
      <c r="B67" s="15"/>
      <c r="C67" s="15"/>
      <c r="D67" s="15"/>
      <c r="E67" s="15"/>
      <c r="F67" s="15"/>
    </row>
    <row r="68" spans="1:6" ht="15.75" customHeight="1"/>
    <row r="69" spans="1:6" ht="15.75" customHeight="1"/>
    <row r="70" spans="1:6" ht="15.75" customHeight="1"/>
    <row r="71" spans="1:6" ht="15.75" customHeight="1"/>
    <row r="72" spans="1:6" ht="15.75" customHeight="1"/>
    <row r="73" spans="1:6" ht="15.75" customHeight="1"/>
    <row r="74" spans="1:6" ht="15.75" customHeight="1"/>
    <row r="75" spans="1:6" ht="15.75" customHeight="1"/>
    <row r="76" spans="1:6" ht="15.75" customHeight="1"/>
    <row r="77" spans="1:6" ht="15.75" customHeight="1"/>
    <row r="78" spans="1:6" ht="15.75" customHeight="1"/>
    <row r="79" spans="1:6" ht="15.75" customHeight="1"/>
    <row r="80" spans="1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2:F2"/>
    <mergeCell ref="A3:F3"/>
  </mergeCells>
  <dataValidations count="1">
    <dataValidation type="decimal" allowBlank="1" showErrorMessage="1" sqref="B5:F5 B16:F27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4140625" defaultRowHeight="15" customHeight="1"/>
  <cols>
    <col min="1" max="1" width="54.5546875" customWidth="1"/>
    <col min="2" max="3" width="16.44140625" customWidth="1"/>
    <col min="4" max="4" width="16.33203125" customWidth="1"/>
    <col min="5" max="5" width="17" customWidth="1"/>
    <col min="6" max="6" width="14.6640625" customWidth="1"/>
    <col min="7" max="7" width="15.5546875" customWidth="1"/>
    <col min="8" max="26" width="11.5546875" customWidth="1"/>
  </cols>
  <sheetData>
    <row r="1" spans="1:26" ht="14.4">
      <c r="A1" s="141" t="s">
        <v>474</v>
      </c>
      <c r="B1" s="129"/>
      <c r="C1" s="129"/>
      <c r="D1" s="129"/>
      <c r="E1" s="129"/>
      <c r="F1" s="129"/>
      <c r="G1" s="1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4">
      <c r="A3" s="122" t="s">
        <v>475</v>
      </c>
      <c r="B3" s="123"/>
      <c r="C3" s="123"/>
      <c r="D3" s="123"/>
      <c r="E3" s="123"/>
      <c r="F3" s="123"/>
      <c r="G3" s="124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4">
      <c r="A4" s="122" t="s">
        <v>2</v>
      </c>
      <c r="B4" s="123"/>
      <c r="C4" s="123"/>
      <c r="D4" s="123"/>
      <c r="E4" s="123"/>
      <c r="F4" s="123"/>
      <c r="G4" s="124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4">
      <c r="A5" s="122" t="s">
        <v>476</v>
      </c>
      <c r="B5" s="123"/>
      <c r="C5" s="123"/>
      <c r="D5" s="123"/>
      <c r="E5" s="123"/>
      <c r="F5" s="123"/>
      <c r="G5" s="124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4">
      <c r="A6" s="131" t="s">
        <v>526</v>
      </c>
      <c r="B6" s="83">
        <v>2022</v>
      </c>
      <c r="C6" s="131">
        <f>+B6+1</f>
        <v>2023</v>
      </c>
      <c r="D6" s="131">
        <f>+C6+1</f>
        <v>2024</v>
      </c>
      <c r="E6" s="131">
        <f>+D6+1</f>
        <v>2025</v>
      </c>
      <c r="F6" s="131">
        <f>+E6+1</f>
        <v>2026</v>
      </c>
      <c r="G6" s="131">
        <f>+F6+1</f>
        <v>2027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83.25" customHeight="1">
      <c r="A7" s="132"/>
      <c r="B7" s="84" t="s">
        <v>590</v>
      </c>
      <c r="C7" s="132"/>
      <c r="D7" s="132"/>
      <c r="E7" s="132"/>
      <c r="F7" s="132"/>
      <c r="G7" s="132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28.8">
      <c r="A8" s="85" t="s">
        <v>533</v>
      </c>
      <c r="B8" s="86">
        <f t="shared" ref="B8:G8" si="0">SUM(B9:B20)</f>
        <v>0</v>
      </c>
      <c r="C8" s="86">
        <f t="shared" si="0"/>
        <v>0</v>
      </c>
      <c r="D8" s="86">
        <f t="shared" si="0"/>
        <v>0</v>
      </c>
      <c r="E8" s="86">
        <f t="shared" si="0"/>
        <v>0</v>
      </c>
      <c r="F8" s="86">
        <f t="shared" si="0"/>
        <v>0</v>
      </c>
      <c r="G8" s="86">
        <f t="shared" si="0"/>
        <v>0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4">
      <c r="A9" s="9" t="s">
        <v>237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4">
      <c r="A10" s="9" t="s">
        <v>238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4">
      <c r="A11" s="9" t="s">
        <v>239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4">
      <c r="A12" s="9" t="s">
        <v>591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4">
      <c r="A13" s="9" t="s">
        <v>241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4">
      <c r="A14" s="9" t="s">
        <v>242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4">
      <c r="A15" s="49" t="s">
        <v>592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4">
      <c r="A16" s="49" t="s">
        <v>593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4">
      <c r="A17" s="12" t="s">
        <v>594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4">
      <c r="A18" s="9" t="s">
        <v>262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4">
      <c r="A19" s="9" t="s">
        <v>263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4">
      <c r="A20" s="9" t="s">
        <v>595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>
      <c r="A21" s="8"/>
      <c r="B21" s="8"/>
      <c r="C21" s="8"/>
      <c r="D21" s="8"/>
      <c r="E21" s="8"/>
      <c r="F21" s="8"/>
      <c r="G21" s="8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>
      <c r="A22" s="7" t="s">
        <v>534</v>
      </c>
      <c r="B22" s="46">
        <f t="shared" ref="B22:G22" si="1">SUM(B23:B27)</f>
        <v>0</v>
      </c>
      <c r="C22" s="46">
        <f t="shared" si="1"/>
        <v>0</v>
      </c>
      <c r="D22" s="46">
        <f t="shared" si="1"/>
        <v>0</v>
      </c>
      <c r="E22" s="46">
        <f t="shared" si="1"/>
        <v>0</v>
      </c>
      <c r="F22" s="46">
        <f t="shared" si="1"/>
        <v>0</v>
      </c>
      <c r="G22" s="46">
        <f t="shared" si="1"/>
        <v>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>
      <c r="A23" s="9" t="s">
        <v>596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>
      <c r="A24" s="9" t="s">
        <v>597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>
      <c r="A25" s="9" t="s">
        <v>598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>
      <c r="A26" s="49" t="s">
        <v>288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>
      <c r="A27" s="9" t="s">
        <v>289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>
      <c r="A28" s="8"/>
      <c r="B28" s="8"/>
      <c r="C28" s="8"/>
      <c r="D28" s="8"/>
      <c r="E28" s="8"/>
      <c r="F28" s="8"/>
      <c r="G28" s="8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>
      <c r="A29" s="7" t="s">
        <v>535</v>
      </c>
      <c r="B29" s="46">
        <f t="shared" ref="B29:G29" si="2">B30</f>
        <v>0</v>
      </c>
      <c r="C29" s="46">
        <f t="shared" si="2"/>
        <v>0</v>
      </c>
      <c r="D29" s="46">
        <f t="shared" si="2"/>
        <v>0</v>
      </c>
      <c r="E29" s="46">
        <f t="shared" si="2"/>
        <v>0</v>
      </c>
      <c r="F29" s="46">
        <f t="shared" si="2"/>
        <v>0</v>
      </c>
      <c r="G29" s="46">
        <f t="shared" si="2"/>
        <v>0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>
      <c r="A30" s="9" t="s">
        <v>292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>
      <c r="A31" s="8"/>
      <c r="B31" s="8"/>
      <c r="C31" s="8"/>
      <c r="D31" s="8"/>
      <c r="E31" s="8"/>
      <c r="F31" s="8"/>
      <c r="G31" s="8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>
      <c r="A32" s="13" t="s">
        <v>599</v>
      </c>
      <c r="B32" s="46">
        <f t="shared" ref="B32:G32" si="3">B29+B22+B8</f>
        <v>0</v>
      </c>
      <c r="C32" s="46">
        <f t="shared" si="3"/>
        <v>0</v>
      </c>
      <c r="D32" s="46">
        <f t="shared" si="3"/>
        <v>0</v>
      </c>
      <c r="E32" s="46">
        <f t="shared" si="3"/>
        <v>0</v>
      </c>
      <c r="F32" s="46">
        <f t="shared" si="3"/>
        <v>0</v>
      </c>
      <c r="G32" s="46">
        <f t="shared" si="3"/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>
      <c r="A33" s="8"/>
      <c r="B33" s="8"/>
      <c r="C33" s="8"/>
      <c r="D33" s="8"/>
      <c r="E33" s="8"/>
      <c r="F33" s="8"/>
      <c r="G33" s="8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>
      <c r="A34" s="7" t="s">
        <v>294</v>
      </c>
      <c r="B34" s="46"/>
      <c r="C34" s="46"/>
      <c r="D34" s="46"/>
      <c r="E34" s="46"/>
      <c r="F34" s="46"/>
      <c r="G34" s="46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45" customHeight="1">
      <c r="A35" s="49" t="s">
        <v>507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45" customHeight="1">
      <c r="A36" s="49" t="s">
        <v>296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>
      <c r="A37" s="7" t="s">
        <v>600</v>
      </c>
      <c r="B37" s="46">
        <f t="shared" ref="B37:G37" si="4">B36+B35</f>
        <v>0</v>
      </c>
      <c r="C37" s="46">
        <f t="shared" si="4"/>
        <v>0</v>
      </c>
      <c r="D37" s="46">
        <f t="shared" si="4"/>
        <v>0</v>
      </c>
      <c r="E37" s="46">
        <f t="shared" si="4"/>
        <v>0</v>
      </c>
      <c r="F37" s="46">
        <f t="shared" si="4"/>
        <v>0</v>
      </c>
      <c r="G37" s="46">
        <f t="shared" si="4"/>
        <v>0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>
      <c r="A38" s="16"/>
      <c r="B38" s="15"/>
      <c r="C38" s="15"/>
      <c r="D38" s="15"/>
      <c r="E38" s="15"/>
      <c r="F38" s="15"/>
      <c r="G38" s="15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1">
    <mergeCell ref="D6:D7"/>
    <mergeCell ref="E6:E7"/>
    <mergeCell ref="F6:F7"/>
    <mergeCell ref="G6:G7"/>
    <mergeCell ref="A1:G1"/>
    <mergeCell ref="A2:G2"/>
    <mergeCell ref="A3:G3"/>
    <mergeCell ref="A4:G4"/>
    <mergeCell ref="A5:G5"/>
    <mergeCell ref="A6:A7"/>
    <mergeCell ref="C6:C7"/>
  </mergeCells>
  <dataValidations count="1">
    <dataValidation type="decimal" allowBlank="1" showErrorMessage="1" sqref="B8:G37">
      <formula1>-1.79769313486231E+100</formula1>
      <formula2>1.79769313486231E+100</formula2>
    </dataValidation>
  </dataValidations>
  <pageMargins left="0.70866141732283472" right="0" top="0.74803149606299213" bottom="0.74803149606299213" header="0" footer="0"/>
  <pageSetup scale="65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/>
  <cols>
    <col min="1" max="1" width="70.33203125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8" max="26" width="11.44140625" customWidth="1"/>
  </cols>
  <sheetData>
    <row r="1" spans="1:7" ht="14.4">
      <c r="A1" s="141" t="s">
        <v>509</v>
      </c>
      <c r="B1" s="129"/>
      <c r="C1" s="129"/>
      <c r="D1" s="129"/>
      <c r="E1" s="129"/>
      <c r="F1" s="129"/>
      <c r="G1" s="129"/>
    </row>
    <row r="2" spans="1:7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7" ht="14.4">
      <c r="A3" s="122" t="s">
        <v>510</v>
      </c>
      <c r="B3" s="123"/>
      <c r="C3" s="123"/>
      <c r="D3" s="123"/>
      <c r="E3" s="123"/>
      <c r="F3" s="123"/>
      <c r="G3" s="124"/>
    </row>
    <row r="4" spans="1:7" ht="14.4">
      <c r="A4" s="122" t="s">
        <v>2</v>
      </c>
      <c r="B4" s="123"/>
      <c r="C4" s="123"/>
      <c r="D4" s="123"/>
      <c r="E4" s="123"/>
      <c r="F4" s="123"/>
      <c r="G4" s="124"/>
    </row>
    <row r="5" spans="1:7" ht="14.4">
      <c r="A5" s="122" t="s">
        <v>476</v>
      </c>
      <c r="B5" s="123"/>
      <c r="C5" s="123"/>
      <c r="D5" s="123"/>
      <c r="E5" s="123"/>
      <c r="F5" s="123"/>
      <c r="G5" s="124"/>
    </row>
    <row r="6" spans="1:7" ht="14.4">
      <c r="A6" s="142" t="s">
        <v>601</v>
      </c>
      <c r="B6" s="83">
        <v>2022</v>
      </c>
      <c r="C6" s="131">
        <f>+B6+1</f>
        <v>2023</v>
      </c>
      <c r="D6" s="131">
        <f>+C6+1</f>
        <v>2024</v>
      </c>
      <c r="E6" s="131">
        <f>+D6+1</f>
        <v>2025</v>
      </c>
      <c r="F6" s="131">
        <f>+E6+1</f>
        <v>2026</v>
      </c>
      <c r="G6" s="131">
        <f>+F6+1</f>
        <v>2027</v>
      </c>
    </row>
    <row r="7" spans="1:7" ht="57.75" customHeight="1">
      <c r="A7" s="132"/>
      <c r="B7" s="84" t="s">
        <v>590</v>
      </c>
      <c r="C7" s="132"/>
      <c r="D7" s="132"/>
      <c r="E7" s="132"/>
      <c r="F7" s="132"/>
      <c r="G7" s="132"/>
    </row>
    <row r="8" spans="1:7" ht="14.4">
      <c r="A8" s="5" t="s">
        <v>511</v>
      </c>
      <c r="B8" s="87">
        <f t="shared" ref="B8:G8" si="0">SUM(B9:B17)</f>
        <v>0</v>
      </c>
      <c r="C8" s="87">
        <f t="shared" si="0"/>
        <v>0</v>
      </c>
      <c r="D8" s="87">
        <f t="shared" si="0"/>
        <v>0</v>
      </c>
      <c r="E8" s="87">
        <f t="shared" si="0"/>
        <v>0</v>
      </c>
      <c r="F8" s="87">
        <f t="shared" si="0"/>
        <v>0</v>
      </c>
      <c r="G8" s="87">
        <f t="shared" si="0"/>
        <v>0</v>
      </c>
    </row>
    <row r="9" spans="1:7" ht="14.4">
      <c r="A9" s="9" t="s">
        <v>602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>
      <c r="A10" s="9" t="s">
        <v>603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4">
      <c r="A11" s="9" t="s">
        <v>514</v>
      </c>
      <c r="B11" s="8">
        <v>0</v>
      </c>
      <c r="C11" s="8"/>
      <c r="D11" s="8">
        <v>0</v>
      </c>
      <c r="E11" s="8">
        <v>0</v>
      </c>
      <c r="F11" s="8">
        <v>0</v>
      </c>
      <c r="G11" s="8">
        <v>0</v>
      </c>
    </row>
    <row r="12" spans="1:7" ht="14.4">
      <c r="A12" s="49" t="s">
        <v>515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4">
      <c r="A13" s="49" t="s">
        <v>604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14.4">
      <c r="A14" s="9" t="s">
        <v>517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>
      <c r="A15" s="49" t="s">
        <v>518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>
      <c r="A16" s="9" t="s">
        <v>519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4">
      <c r="A17" s="9" t="s">
        <v>520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4">
      <c r="A18" s="14"/>
      <c r="B18" s="8"/>
      <c r="C18" s="8"/>
      <c r="D18" s="8"/>
      <c r="E18" s="8"/>
      <c r="F18" s="8"/>
      <c r="G18" s="8"/>
    </row>
    <row r="19" spans="1:7" ht="14.4">
      <c r="A19" s="7" t="s">
        <v>521</v>
      </c>
      <c r="B19" s="46">
        <f t="shared" ref="B19:G19" si="1">SUM(B20:B28)</f>
        <v>0</v>
      </c>
      <c r="C19" s="46">
        <f t="shared" si="1"/>
        <v>0</v>
      </c>
      <c r="D19" s="46">
        <f t="shared" si="1"/>
        <v>0</v>
      </c>
      <c r="E19" s="46">
        <f t="shared" si="1"/>
        <v>0</v>
      </c>
      <c r="F19" s="46">
        <f t="shared" si="1"/>
        <v>0</v>
      </c>
      <c r="G19" s="46">
        <f t="shared" si="1"/>
        <v>0</v>
      </c>
    </row>
    <row r="20" spans="1:7" ht="14.4">
      <c r="A20" s="9" t="s">
        <v>602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5.75" customHeight="1">
      <c r="A21" s="9" t="s">
        <v>603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5.75" customHeight="1">
      <c r="A22" s="9" t="s">
        <v>514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>
      <c r="A23" s="49" t="s">
        <v>515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>
      <c r="A24" s="49" t="s">
        <v>604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>
      <c r="A25" s="49" t="s">
        <v>517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>
      <c r="A26" s="49" t="s">
        <v>518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>
      <c r="A27" s="9" t="s">
        <v>522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5.75" customHeight="1">
      <c r="A28" s="9" t="s">
        <v>520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5.75" customHeight="1">
      <c r="A29" s="8"/>
      <c r="B29" s="8"/>
      <c r="C29" s="8"/>
      <c r="D29" s="8"/>
      <c r="E29" s="8"/>
      <c r="F29" s="8"/>
      <c r="G29" s="8"/>
    </row>
    <row r="30" spans="1:7" ht="15.75" customHeight="1">
      <c r="A30" s="7" t="s">
        <v>523</v>
      </c>
      <c r="B30" s="88">
        <f t="shared" ref="B30:G30" si="2">B8+B19</f>
        <v>0</v>
      </c>
      <c r="C30" s="88">
        <f t="shared" si="2"/>
        <v>0</v>
      </c>
      <c r="D30" s="88">
        <f t="shared" si="2"/>
        <v>0</v>
      </c>
      <c r="E30" s="88">
        <f t="shared" si="2"/>
        <v>0</v>
      </c>
      <c r="F30" s="88">
        <f t="shared" si="2"/>
        <v>0</v>
      </c>
      <c r="G30" s="88">
        <f t="shared" si="2"/>
        <v>0</v>
      </c>
    </row>
    <row r="31" spans="1:7" ht="15.75" customHeight="1">
      <c r="A31" s="16"/>
      <c r="B31" s="16"/>
      <c r="C31" s="16"/>
      <c r="D31" s="16"/>
      <c r="E31" s="16"/>
      <c r="F31" s="16"/>
      <c r="G31" s="16"/>
    </row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D6:D7"/>
    <mergeCell ref="E6:E7"/>
    <mergeCell ref="F6:F7"/>
    <mergeCell ref="G6:G7"/>
    <mergeCell ref="A1:G1"/>
    <mergeCell ref="A2:G2"/>
    <mergeCell ref="A3:G3"/>
    <mergeCell ref="A4:G4"/>
    <mergeCell ref="A5:G5"/>
    <mergeCell ref="A6:A7"/>
    <mergeCell ref="C6:C7"/>
  </mergeCells>
  <dataValidations count="1">
    <dataValidation type="decimal" allowBlank="1" showErrorMessage="1" sqref="B8:G30">
      <formula1>-1.79769313486231E+100</formula1>
      <formula2>1.79769313486231E+100</formula2>
    </dataValidation>
  </dataValidations>
  <pageMargins left="0.70866141732283472" right="0" top="1.1417322834645669" bottom="0.74803149606299213" header="0" footer="0"/>
  <pageSetup scale="7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/>
  <cols>
    <col min="1" max="1" width="84.5546875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8" max="26" width="11.44140625" customWidth="1"/>
  </cols>
  <sheetData>
    <row r="1" spans="1:7" ht="14.4">
      <c r="A1" s="141" t="s">
        <v>524</v>
      </c>
      <c r="B1" s="129"/>
      <c r="C1" s="129"/>
      <c r="D1" s="129"/>
      <c r="E1" s="129"/>
      <c r="F1" s="129"/>
      <c r="G1" s="129"/>
    </row>
    <row r="2" spans="1:7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7" ht="14.4">
      <c r="A3" s="122" t="s">
        <v>525</v>
      </c>
      <c r="B3" s="123"/>
      <c r="C3" s="123"/>
      <c r="D3" s="123"/>
      <c r="E3" s="123"/>
      <c r="F3" s="123"/>
      <c r="G3" s="124"/>
    </row>
    <row r="4" spans="1:7" ht="14.4">
      <c r="A4" s="125" t="s">
        <v>2</v>
      </c>
      <c r="B4" s="126"/>
      <c r="C4" s="126"/>
      <c r="D4" s="126"/>
      <c r="E4" s="126"/>
      <c r="F4" s="126"/>
      <c r="G4" s="127"/>
    </row>
    <row r="5" spans="1:7" ht="14.4">
      <c r="A5" s="137" t="s">
        <v>526</v>
      </c>
      <c r="B5" s="137">
        <v>2017</v>
      </c>
      <c r="C5" s="137">
        <f>+B5+1</f>
        <v>2018</v>
      </c>
      <c r="D5" s="137">
        <f>+C5+1</f>
        <v>2019</v>
      </c>
      <c r="E5" s="137">
        <f>+D5+1</f>
        <v>2020</v>
      </c>
      <c r="F5" s="137">
        <f>+E5+1</f>
        <v>2021</v>
      </c>
      <c r="G5" s="83">
        <f>+F5+1</f>
        <v>2022</v>
      </c>
    </row>
    <row r="6" spans="1:7" ht="30.6">
      <c r="A6" s="132"/>
      <c r="B6" s="132"/>
      <c r="C6" s="132"/>
      <c r="D6" s="132"/>
      <c r="E6" s="132"/>
      <c r="F6" s="132"/>
      <c r="G6" s="84" t="s">
        <v>605</v>
      </c>
    </row>
    <row r="7" spans="1:7" ht="14.4">
      <c r="A7" s="5" t="s">
        <v>533</v>
      </c>
      <c r="B7" s="87">
        <f>SUM(B9:B19)</f>
        <v>0</v>
      </c>
      <c r="C7" s="87">
        <f>SUM(C8:C19)</f>
        <v>0</v>
      </c>
      <c r="D7" s="87">
        <f>SUM(D8:D19)</f>
        <v>0</v>
      </c>
      <c r="E7" s="87">
        <f>SUM(E8:E19)</f>
        <v>0</v>
      </c>
      <c r="F7" s="87">
        <f>SUM(F8:F19)</f>
        <v>0</v>
      </c>
      <c r="G7" s="87">
        <f>SUM(G8:G19)</f>
        <v>0</v>
      </c>
    </row>
    <row r="8" spans="1:7" ht="14.4">
      <c r="A8" s="9" t="s">
        <v>606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4">
      <c r="A9" s="9" t="s">
        <v>607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>
      <c r="A10" s="9" t="s">
        <v>487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4">
      <c r="A11" s="9" t="s">
        <v>488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14.4">
      <c r="A12" s="9" t="s">
        <v>608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4">
      <c r="A13" s="9" t="s">
        <v>609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30" customHeight="1">
      <c r="A14" s="49" t="s">
        <v>491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>
      <c r="A15" s="9" t="s">
        <v>492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>
      <c r="A16" s="12" t="s">
        <v>610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4">
      <c r="A17" s="9" t="s">
        <v>494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4">
      <c r="A18" s="9" t="s">
        <v>611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4.4">
      <c r="A19" s="9" t="s">
        <v>612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4.4">
      <c r="A20" s="8"/>
      <c r="B20" s="8"/>
      <c r="C20" s="8"/>
      <c r="D20" s="8"/>
      <c r="E20" s="8"/>
      <c r="F20" s="8"/>
      <c r="G20" s="8"/>
    </row>
    <row r="21" spans="1:7" ht="15.75" customHeight="1">
      <c r="A21" s="7" t="s">
        <v>534</v>
      </c>
      <c r="B21" s="46">
        <f t="shared" ref="B21:G21" si="0">SUM(B22:B26)</f>
        <v>0</v>
      </c>
      <c r="C21" s="46">
        <f t="shared" si="0"/>
        <v>0</v>
      </c>
      <c r="D21" s="46">
        <f t="shared" si="0"/>
        <v>0</v>
      </c>
      <c r="E21" s="46">
        <f t="shared" si="0"/>
        <v>0</v>
      </c>
      <c r="F21" s="46">
        <f t="shared" si="0"/>
        <v>0</v>
      </c>
      <c r="G21" s="46">
        <f t="shared" si="0"/>
        <v>0</v>
      </c>
    </row>
    <row r="22" spans="1:7" ht="15.75" customHeight="1">
      <c r="A22" s="9" t="s">
        <v>613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>
      <c r="A23" s="9" t="s">
        <v>614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>
      <c r="A24" s="9" t="s">
        <v>501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45" customHeight="1">
      <c r="A25" s="49" t="s">
        <v>502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>
      <c r="A26" s="9" t="s">
        <v>615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>
      <c r="A27" s="8"/>
      <c r="B27" s="8"/>
      <c r="C27" s="8"/>
      <c r="D27" s="8"/>
      <c r="E27" s="8"/>
      <c r="F27" s="8"/>
      <c r="G27" s="8"/>
    </row>
    <row r="28" spans="1:7" ht="15.75" customHeight="1">
      <c r="A28" s="7" t="s">
        <v>535</v>
      </c>
      <c r="B28" s="46">
        <f t="shared" ref="B28:G28" si="1">B29</f>
        <v>0</v>
      </c>
      <c r="C28" s="46">
        <f t="shared" si="1"/>
        <v>0</v>
      </c>
      <c r="D28" s="46">
        <f t="shared" si="1"/>
        <v>0</v>
      </c>
      <c r="E28" s="46">
        <f t="shared" si="1"/>
        <v>0</v>
      </c>
      <c r="F28" s="46">
        <f t="shared" si="1"/>
        <v>0</v>
      </c>
      <c r="G28" s="46">
        <f t="shared" si="1"/>
        <v>0</v>
      </c>
    </row>
    <row r="29" spans="1:7" ht="15.75" customHeight="1">
      <c r="A29" s="9" t="s">
        <v>292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ht="15.75" customHeight="1">
      <c r="A30" s="8"/>
      <c r="B30" s="8"/>
      <c r="C30" s="8"/>
      <c r="D30" s="8"/>
      <c r="E30" s="8"/>
      <c r="F30" s="8"/>
      <c r="G30" s="8"/>
    </row>
    <row r="31" spans="1:7" ht="15.75" customHeight="1">
      <c r="A31" s="7" t="s">
        <v>536</v>
      </c>
      <c r="B31" s="88">
        <f t="shared" ref="B31:G31" si="2">B7+B21+B28</f>
        <v>0</v>
      </c>
      <c r="C31" s="88">
        <f t="shared" si="2"/>
        <v>0</v>
      </c>
      <c r="D31" s="88">
        <f t="shared" si="2"/>
        <v>0</v>
      </c>
      <c r="E31" s="88">
        <f t="shared" si="2"/>
        <v>0</v>
      </c>
      <c r="F31" s="88">
        <f t="shared" si="2"/>
        <v>0</v>
      </c>
      <c r="G31" s="88">
        <f t="shared" si="2"/>
        <v>0</v>
      </c>
    </row>
    <row r="32" spans="1:7" ht="15.75" customHeight="1">
      <c r="A32" s="8"/>
      <c r="B32" s="8"/>
      <c r="C32" s="8"/>
      <c r="D32" s="8"/>
      <c r="E32" s="8"/>
      <c r="F32" s="8"/>
      <c r="G32" s="8"/>
    </row>
    <row r="33" spans="1:7" ht="15.75" customHeight="1">
      <c r="A33" s="7" t="s">
        <v>294</v>
      </c>
      <c r="B33" s="46"/>
      <c r="C33" s="46"/>
      <c r="D33" s="46"/>
      <c r="E33" s="46"/>
      <c r="F33" s="46"/>
      <c r="G33" s="46"/>
    </row>
    <row r="34" spans="1:7" ht="45" customHeight="1">
      <c r="A34" s="49" t="s">
        <v>507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45" customHeight="1">
      <c r="A35" s="49" t="s">
        <v>616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ht="15.75" customHeight="1">
      <c r="A36" s="7" t="s">
        <v>508</v>
      </c>
      <c r="B36" s="46">
        <f t="shared" ref="B36:G36" si="3">B34+B35</f>
        <v>0</v>
      </c>
      <c r="C36" s="46">
        <f t="shared" si="3"/>
        <v>0</v>
      </c>
      <c r="D36" s="46">
        <f t="shared" si="3"/>
        <v>0</v>
      </c>
      <c r="E36" s="46">
        <f t="shared" si="3"/>
        <v>0</v>
      </c>
      <c r="F36" s="46">
        <f t="shared" si="3"/>
        <v>0</v>
      </c>
      <c r="G36" s="46">
        <f t="shared" si="3"/>
        <v>0</v>
      </c>
    </row>
    <row r="37" spans="1:7" ht="5.25" customHeight="1">
      <c r="A37" s="16"/>
      <c r="B37" s="15"/>
      <c r="C37" s="15"/>
      <c r="D37" s="15"/>
      <c r="E37" s="15"/>
      <c r="F37" s="15"/>
      <c r="G37" s="15"/>
    </row>
    <row r="38" spans="1:7" ht="15.75" customHeight="1">
      <c r="A38" s="29"/>
    </row>
    <row r="39" spans="1:7" ht="15.75" customHeight="1">
      <c r="A39" s="128" t="s">
        <v>617</v>
      </c>
      <c r="B39" s="129"/>
      <c r="C39" s="129"/>
      <c r="D39" s="129"/>
      <c r="E39" s="129"/>
      <c r="F39" s="129"/>
      <c r="G39" s="129"/>
    </row>
    <row r="40" spans="1:7" ht="15.75" customHeight="1">
      <c r="A40" s="128" t="s">
        <v>618</v>
      </c>
      <c r="B40" s="129"/>
      <c r="C40" s="129"/>
      <c r="D40" s="129"/>
      <c r="E40" s="129"/>
      <c r="F40" s="129"/>
      <c r="G40" s="129"/>
    </row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1">
    <dataValidation type="decimal" allowBlank="1" showErrorMessage="1" sqref="B7:G36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/>
  <cols>
    <col min="1" max="1" width="62.88671875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8" max="26" width="11.44140625" customWidth="1"/>
  </cols>
  <sheetData>
    <row r="1" spans="1:7" ht="14.4">
      <c r="A1" s="141" t="s">
        <v>539</v>
      </c>
      <c r="B1" s="129"/>
      <c r="C1" s="129"/>
      <c r="D1" s="129"/>
      <c r="E1" s="129"/>
      <c r="F1" s="129"/>
      <c r="G1" s="129"/>
    </row>
    <row r="2" spans="1:7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7" ht="14.4">
      <c r="A3" s="122" t="s">
        <v>540</v>
      </c>
      <c r="B3" s="123"/>
      <c r="C3" s="123"/>
      <c r="D3" s="123"/>
      <c r="E3" s="123"/>
      <c r="F3" s="123"/>
      <c r="G3" s="124"/>
    </row>
    <row r="4" spans="1:7" ht="14.4">
      <c r="A4" s="125" t="s">
        <v>2</v>
      </c>
      <c r="B4" s="126"/>
      <c r="C4" s="126"/>
      <c r="D4" s="126"/>
      <c r="E4" s="126"/>
      <c r="F4" s="126"/>
      <c r="G4" s="127"/>
    </row>
    <row r="5" spans="1:7" ht="14.4">
      <c r="A5" s="143" t="s">
        <v>601</v>
      </c>
      <c r="B5" s="137">
        <v>2017</v>
      </c>
      <c r="C5" s="137">
        <f>+B5+1</f>
        <v>2018</v>
      </c>
      <c r="D5" s="137">
        <f>+C5+1</f>
        <v>2019</v>
      </c>
      <c r="E5" s="137">
        <f>+D5+1</f>
        <v>2020</v>
      </c>
      <c r="F5" s="137">
        <f>+E5+1</f>
        <v>2021</v>
      </c>
      <c r="G5" s="83">
        <v>2022</v>
      </c>
    </row>
    <row r="6" spans="1:7" ht="48.75" customHeight="1">
      <c r="A6" s="132"/>
      <c r="B6" s="132"/>
      <c r="C6" s="132"/>
      <c r="D6" s="132"/>
      <c r="E6" s="132"/>
      <c r="F6" s="132"/>
      <c r="G6" s="84" t="s">
        <v>619</v>
      </c>
    </row>
    <row r="7" spans="1:7" ht="14.4">
      <c r="A7" s="5" t="s">
        <v>511</v>
      </c>
      <c r="B7" s="87">
        <f t="shared" ref="B7:G7" si="0">SUM(B8:B16)</f>
        <v>0</v>
      </c>
      <c r="C7" s="87">
        <f t="shared" si="0"/>
        <v>0</v>
      </c>
      <c r="D7" s="87">
        <f t="shared" si="0"/>
        <v>0</v>
      </c>
      <c r="E7" s="87">
        <f t="shared" si="0"/>
        <v>0</v>
      </c>
      <c r="F7" s="87">
        <f t="shared" si="0"/>
        <v>0</v>
      </c>
      <c r="G7" s="87">
        <f t="shared" si="0"/>
        <v>0</v>
      </c>
    </row>
    <row r="8" spans="1:7" ht="14.4">
      <c r="A8" s="9" t="s">
        <v>602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4">
      <c r="A9" s="9" t="s">
        <v>603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>
      <c r="A10" s="9" t="s">
        <v>514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30" customHeight="1">
      <c r="A11" s="49" t="s">
        <v>515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30" customHeight="1">
      <c r="A12" s="49" t="s">
        <v>604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4">
      <c r="A13" s="9" t="s">
        <v>517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30" customHeight="1">
      <c r="A14" s="49" t="s">
        <v>518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>
      <c r="A15" s="9" t="s">
        <v>519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>
      <c r="A16" s="9" t="s">
        <v>520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4">
      <c r="A17" s="8"/>
      <c r="B17" s="8"/>
      <c r="C17" s="8"/>
      <c r="D17" s="8"/>
      <c r="E17" s="8"/>
      <c r="F17" s="8"/>
      <c r="G17" s="8"/>
    </row>
    <row r="18" spans="1:7" ht="14.4">
      <c r="A18" s="7" t="s">
        <v>521</v>
      </c>
      <c r="B18" s="46">
        <f t="shared" ref="B18:G18" si="1">SUM(B19:B27)</f>
        <v>0</v>
      </c>
      <c r="C18" s="46">
        <f t="shared" si="1"/>
        <v>0</v>
      </c>
      <c r="D18" s="46">
        <f t="shared" si="1"/>
        <v>0</v>
      </c>
      <c r="E18" s="46">
        <f t="shared" si="1"/>
        <v>0</v>
      </c>
      <c r="F18" s="46">
        <f t="shared" si="1"/>
        <v>0</v>
      </c>
      <c r="G18" s="46">
        <f t="shared" si="1"/>
        <v>0</v>
      </c>
    </row>
    <row r="19" spans="1:7" ht="14.4">
      <c r="A19" s="9" t="s">
        <v>602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4.4">
      <c r="A20" s="9" t="s">
        <v>603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5.75" customHeight="1">
      <c r="A21" s="9" t="s">
        <v>514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30" customHeight="1">
      <c r="A22" s="49" t="s">
        <v>515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>
      <c r="A23" s="9" t="s">
        <v>604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>
      <c r="A24" s="9" t="s">
        <v>517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>
      <c r="A25" s="9" t="s">
        <v>518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>
      <c r="A26" s="9" t="s">
        <v>522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>
      <c r="A27" s="9" t="s">
        <v>520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5.75" customHeight="1">
      <c r="A28" s="8"/>
      <c r="B28" s="8"/>
      <c r="C28" s="8"/>
      <c r="D28" s="8"/>
      <c r="E28" s="8"/>
      <c r="F28" s="8"/>
      <c r="G28" s="8"/>
    </row>
    <row r="29" spans="1:7" ht="15.75" customHeight="1">
      <c r="A29" s="7" t="s">
        <v>620</v>
      </c>
      <c r="B29" s="88">
        <f t="shared" ref="B29:G29" si="2">B7+B18</f>
        <v>0</v>
      </c>
      <c r="C29" s="88">
        <f t="shared" si="2"/>
        <v>0</v>
      </c>
      <c r="D29" s="88">
        <f t="shared" si="2"/>
        <v>0</v>
      </c>
      <c r="E29" s="88">
        <f t="shared" si="2"/>
        <v>0</v>
      </c>
      <c r="F29" s="88">
        <f t="shared" si="2"/>
        <v>0</v>
      </c>
      <c r="G29" s="88">
        <f t="shared" si="2"/>
        <v>0</v>
      </c>
    </row>
    <row r="30" spans="1:7" ht="15.75" customHeight="1">
      <c r="A30" s="16"/>
      <c r="B30" s="16"/>
      <c r="C30" s="16"/>
      <c r="D30" s="16"/>
      <c r="E30" s="16"/>
      <c r="F30" s="16"/>
      <c r="G30" s="16"/>
    </row>
    <row r="31" spans="1:7" ht="15.75" customHeight="1">
      <c r="A31" s="29"/>
    </row>
    <row r="32" spans="1:7" ht="15.75" customHeight="1">
      <c r="A32" s="128" t="s">
        <v>621</v>
      </c>
      <c r="B32" s="129"/>
      <c r="C32" s="129"/>
      <c r="D32" s="129"/>
      <c r="E32" s="129"/>
      <c r="F32" s="129"/>
      <c r="G32" s="129"/>
    </row>
    <row r="33" spans="1:7" ht="15.75" customHeight="1">
      <c r="A33" s="128" t="s">
        <v>622</v>
      </c>
      <c r="B33" s="129"/>
      <c r="C33" s="129"/>
      <c r="D33" s="129"/>
      <c r="E33" s="129"/>
      <c r="F33" s="129"/>
      <c r="G33" s="129"/>
    </row>
    <row r="34" spans="1:7" ht="15.75" customHeight="1"/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1">
    <dataValidation type="decimal" allowBlank="1" showErrorMessage="1" sqref="B7:G29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4140625" defaultRowHeight="15" customHeight="1"/>
  <cols>
    <col min="1" max="1" width="60.5546875" customWidth="1"/>
    <col min="2" max="2" width="23.5546875" customWidth="1"/>
    <col min="3" max="3" width="18.44140625" customWidth="1"/>
    <col min="4" max="4" width="17.44140625" customWidth="1"/>
    <col min="5" max="5" width="19.6640625" customWidth="1"/>
    <col min="6" max="6" width="23.109375" customWidth="1"/>
    <col min="7" max="26" width="65" customWidth="1"/>
  </cols>
  <sheetData>
    <row r="1" spans="1:26" ht="19.5" customHeight="1">
      <c r="A1" s="144" t="s">
        <v>543</v>
      </c>
      <c r="B1" s="129"/>
      <c r="C1" s="129"/>
      <c r="D1" s="129"/>
      <c r="E1" s="129"/>
      <c r="F1" s="12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19.5" customHeight="1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1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29.25" customHeight="1">
      <c r="A3" s="125" t="s">
        <v>544</v>
      </c>
      <c r="B3" s="126"/>
      <c r="C3" s="126"/>
      <c r="D3" s="126"/>
      <c r="E3" s="126"/>
      <c r="F3" s="127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35.25" customHeight="1">
      <c r="A4" s="90"/>
      <c r="B4" s="90" t="s">
        <v>545</v>
      </c>
      <c r="C4" s="90" t="s">
        <v>546</v>
      </c>
      <c r="D4" s="90" t="s">
        <v>547</v>
      </c>
      <c r="E4" s="90" t="s">
        <v>548</v>
      </c>
      <c r="F4" s="90" t="s">
        <v>549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12.75" customHeight="1">
      <c r="A5" s="39" t="s">
        <v>550</v>
      </c>
      <c r="B5" s="14"/>
      <c r="C5" s="14"/>
      <c r="D5" s="14"/>
      <c r="E5" s="14"/>
      <c r="F5" s="14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19.5" customHeight="1">
      <c r="A6" s="49" t="s">
        <v>551</v>
      </c>
      <c r="B6" s="8"/>
      <c r="C6" s="8"/>
      <c r="D6" s="8"/>
      <c r="E6" s="8"/>
      <c r="F6" s="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19.5" customHeight="1">
      <c r="A7" s="49" t="s">
        <v>552</v>
      </c>
      <c r="B7" s="8"/>
      <c r="C7" s="8"/>
      <c r="D7" s="8"/>
      <c r="E7" s="8"/>
      <c r="F7" s="8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19.5" customHeight="1">
      <c r="A8" s="49"/>
      <c r="B8" s="8"/>
      <c r="C8" s="8"/>
      <c r="D8" s="8"/>
      <c r="E8" s="8"/>
      <c r="F8" s="8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19.5" customHeight="1">
      <c r="A9" s="39" t="s">
        <v>553</v>
      </c>
      <c r="B9" s="8"/>
      <c r="C9" s="8"/>
      <c r="D9" s="8"/>
      <c r="E9" s="8"/>
      <c r="F9" s="8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19.5" customHeight="1">
      <c r="A10" s="49" t="s">
        <v>554</v>
      </c>
      <c r="B10" s="8"/>
      <c r="C10" s="8"/>
      <c r="D10" s="8"/>
      <c r="E10" s="8"/>
      <c r="F10" s="8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ht="19.5" customHeight="1">
      <c r="A11" s="49" t="s">
        <v>555</v>
      </c>
      <c r="B11" s="8"/>
      <c r="C11" s="8"/>
      <c r="D11" s="8"/>
      <c r="E11" s="8"/>
      <c r="F11" s="8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ht="19.5" customHeight="1">
      <c r="A12" s="49" t="s">
        <v>556</v>
      </c>
      <c r="B12" s="8"/>
      <c r="C12" s="8"/>
      <c r="D12" s="8"/>
      <c r="E12" s="8"/>
      <c r="F12" s="8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19.5" customHeight="1">
      <c r="A13" s="49" t="s">
        <v>557</v>
      </c>
      <c r="B13" s="8"/>
      <c r="C13" s="8"/>
      <c r="D13" s="8"/>
      <c r="E13" s="8"/>
      <c r="F13" s="8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ht="19.5" customHeight="1">
      <c r="A14" s="49" t="s">
        <v>558</v>
      </c>
      <c r="B14" s="8"/>
      <c r="C14" s="8"/>
      <c r="D14" s="8"/>
      <c r="E14" s="8"/>
      <c r="F14" s="8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ht="19.5" customHeight="1">
      <c r="A15" s="49" t="s">
        <v>555</v>
      </c>
      <c r="B15" s="8"/>
      <c r="C15" s="8"/>
      <c r="D15" s="8"/>
      <c r="E15" s="8"/>
      <c r="F15" s="8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ht="19.5" customHeight="1">
      <c r="A16" s="49" t="s">
        <v>556</v>
      </c>
      <c r="B16" s="8"/>
      <c r="C16" s="8"/>
      <c r="D16" s="8"/>
      <c r="E16" s="8"/>
      <c r="F16" s="8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ht="19.5" customHeight="1">
      <c r="A17" s="49" t="s">
        <v>557</v>
      </c>
      <c r="B17" s="8"/>
      <c r="C17" s="8"/>
      <c r="D17" s="8"/>
      <c r="E17" s="8"/>
      <c r="F17" s="8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ht="19.5" customHeight="1">
      <c r="A18" s="49" t="s">
        <v>559</v>
      </c>
      <c r="B18" s="91"/>
      <c r="C18" s="8"/>
      <c r="D18" s="8"/>
      <c r="E18" s="8"/>
      <c r="F18" s="8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19.5" customHeight="1">
      <c r="A19" s="49" t="s">
        <v>560</v>
      </c>
      <c r="B19" s="8"/>
      <c r="C19" s="8"/>
      <c r="D19" s="8"/>
      <c r="E19" s="8"/>
      <c r="F19" s="8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19.5" customHeight="1">
      <c r="A20" s="49" t="s">
        <v>561</v>
      </c>
      <c r="B20" s="92"/>
      <c r="C20" s="92"/>
      <c r="D20" s="92"/>
      <c r="E20" s="92"/>
      <c r="F20" s="92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ht="19.5" customHeight="1">
      <c r="A21" s="49" t="s">
        <v>562</v>
      </c>
      <c r="B21" s="92"/>
      <c r="C21" s="92"/>
      <c r="D21" s="92"/>
      <c r="E21" s="92"/>
      <c r="F21" s="92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19.5" customHeight="1">
      <c r="A22" s="49" t="s">
        <v>563</v>
      </c>
      <c r="B22" s="92"/>
      <c r="C22" s="92"/>
      <c r="D22" s="92"/>
      <c r="E22" s="92"/>
      <c r="F22" s="92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 ht="19.5" customHeight="1">
      <c r="A23" s="49" t="s">
        <v>564</v>
      </c>
      <c r="B23" s="92"/>
      <c r="C23" s="92"/>
      <c r="D23" s="92"/>
      <c r="E23" s="92"/>
      <c r="F23" s="92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19.5" customHeight="1">
      <c r="A24" s="49" t="s">
        <v>565</v>
      </c>
      <c r="B24" s="93"/>
      <c r="C24" s="8"/>
      <c r="D24" s="8"/>
      <c r="E24" s="8"/>
      <c r="F24" s="8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ht="19.5" customHeight="1">
      <c r="A25" s="49" t="s">
        <v>566</v>
      </c>
      <c r="B25" s="93"/>
      <c r="C25" s="8"/>
      <c r="D25" s="8"/>
      <c r="E25" s="8"/>
      <c r="F25" s="8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19.5" customHeight="1">
      <c r="A26" s="49"/>
      <c r="B26" s="8"/>
      <c r="C26" s="8"/>
      <c r="D26" s="8"/>
      <c r="E26" s="8"/>
      <c r="F26" s="8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19.5" customHeight="1">
      <c r="A27" s="39" t="s">
        <v>567</v>
      </c>
      <c r="B27" s="8"/>
      <c r="C27" s="8"/>
      <c r="D27" s="8"/>
      <c r="E27" s="8"/>
      <c r="F27" s="8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19.5" customHeight="1">
      <c r="A28" s="49" t="s">
        <v>568</v>
      </c>
      <c r="B28" s="8"/>
      <c r="C28" s="8"/>
      <c r="D28" s="8"/>
      <c r="E28" s="8"/>
      <c r="F28" s="8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19.5" customHeight="1">
      <c r="A29" s="49"/>
      <c r="B29" s="8"/>
      <c r="C29" s="8"/>
      <c r="D29" s="8"/>
      <c r="E29" s="8"/>
      <c r="F29" s="8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19.5" customHeight="1">
      <c r="A30" s="39" t="s">
        <v>569</v>
      </c>
      <c r="B30" s="8"/>
      <c r="C30" s="8"/>
      <c r="D30" s="8"/>
      <c r="E30" s="8"/>
      <c r="F30" s="8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19.5" customHeight="1">
      <c r="A31" s="49" t="s">
        <v>554</v>
      </c>
      <c r="B31" s="8"/>
      <c r="C31" s="8"/>
      <c r="D31" s="8"/>
      <c r="E31" s="8"/>
      <c r="F31" s="8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19.5" customHeight="1">
      <c r="A32" s="49" t="s">
        <v>558</v>
      </c>
      <c r="B32" s="8"/>
      <c r="C32" s="8"/>
      <c r="D32" s="8"/>
      <c r="E32" s="8"/>
      <c r="F32" s="8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19.5" customHeight="1">
      <c r="A33" s="49" t="s">
        <v>570</v>
      </c>
      <c r="B33" s="8"/>
      <c r="C33" s="8"/>
      <c r="D33" s="8"/>
      <c r="E33" s="8"/>
      <c r="F33" s="8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19.5" customHeight="1">
      <c r="A34" s="49"/>
      <c r="B34" s="8"/>
      <c r="C34" s="8"/>
      <c r="D34" s="8"/>
      <c r="E34" s="8"/>
      <c r="F34" s="8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19.5" customHeight="1">
      <c r="A35" s="39" t="s">
        <v>571</v>
      </c>
      <c r="B35" s="8"/>
      <c r="C35" s="8"/>
      <c r="D35" s="8"/>
      <c r="E35" s="8"/>
      <c r="F35" s="8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19.5" customHeight="1">
      <c r="A36" s="49" t="s">
        <v>572</v>
      </c>
      <c r="B36" s="8"/>
      <c r="C36" s="8"/>
      <c r="D36" s="8"/>
      <c r="E36" s="8"/>
      <c r="F36" s="8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19.5" customHeight="1">
      <c r="A37" s="49" t="s">
        <v>573</v>
      </c>
      <c r="B37" s="8"/>
      <c r="C37" s="8"/>
      <c r="D37" s="8"/>
      <c r="E37" s="8"/>
      <c r="F37" s="8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ht="19.5" customHeight="1">
      <c r="A38" s="49" t="s">
        <v>574</v>
      </c>
      <c r="B38" s="93"/>
      <c r="C38" s="8"/>
      <c r="D38" s="8"/>
      <c r="E38" s="8"/>
      <c r="F38" s="8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 ht="19.5" customHeight="1">
      <c r="A39" s="49"/>
      <c r="B39" s="8"/>
      <c r="C39" s="8"/>
      <c r="D39" s="8"/>
      <c r="E39" s="8"/>
      <c r="F39" s="8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 ht="19.5" customHeight="1">
      <c r="A40" s="39" t="s">
        <v>575</v>
      </c>
      <c r="B40" s="8"/>
      <c r="C40" s="8"/>
      <c r="D40" s="8"/>
      <c r="E40" s="8"/>
      <c r="F40" s="8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 ht="19.5" customHeight="1">
      <c r="A41" s="49"/>
      <c r="B41" s="8"/>
      <c r="C41" s="8"/>
      <c r="D41" s="8"/>
      <c r="E41" s="8"/>
      <c r="F41" s="8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 ht="19.5" customHeight="1">
      <c r="A42" s="39" t="s">
        <v>576</v>
      </c>
      <c r="B42" s="8"/>
      <c r="C42" s="8"/>
      <c r="D42" s="8"/>
      <c r="E42" s="8"/>
      <c r="F42" s="8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 ht="19.5" customHeight="1">
      <c r="A43" s="49" t="s">
        <v>577</v>
      </c>
      <c r="B43" s="8"/>
      <c r="C43" s="8"/>
      <c r="D43" s="8"/>
      <c r="E43" s="8"/>
      <c r="F43" s="8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ht="19.5" customHeight="1">
      <c r="A44" s="49" t="s">
        <v>578</v>
      </c>
      <c r="B44" s="8"/>
      <c r="C44" s="8"/>
      <c r="D44" s="8"/>
      <c r="E44" s="8"/>
      <c r="F44" s="8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ht="19.5" customHeight="1">
      <c r="A45" s="49" t="s">
        <v>579</v>
      </c>
      <c r="B45" s="8"/>
      <c r="C45" s="8"/>
      <c r="D45" s="8"/>
      <c r="E45" s="8"/>
      <c r="F45" s="8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 ht="19.5" customHeight="1">
      <c r="A46" s="49"/>
      <c r="B46" s="8"/>
      <c r="C46" s="8"/>
      <c r="D46" s="8"/>
      <c r="E46" s="8"/>
      <c r="F46" s="8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 ht="19.5" customHeight="1">
      <c r="A47" s="39" t="s">
        <v>580</v>
      </c>
      <c r="B47" s="8"/>
      <c r="C47" s="8"/>
      <c r="D47" s="8"/>
      <c r="E47" s="8"/>
      <c r="F47" s="8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1:26" ht="19.5" customHeight="1">
      <c r="A48" s="49" t="s">
        <v>578</v>
      </c>
      <c r="B48" s="92"/>
      <c r="C48" s="92"/>
      <c r="D48" s="92"/>
      <c r="E48" s="92"/>
      <c r="F48" s="92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 ht="19.5" customHeight="1">
      <c r="A49" s="49" t="s">
        <v>579</v>
      </c>
      <c r="B49" s="92"/>
      <c r="C49" s="92"/>
      <c r="D49" s="92"/>
      <c r="E49" s="92"/>
      <c r="F49" s="92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 ht="19.5" customHeight="1">
      <c r="A50" s="49"/>
      <c r="B50" s="8"/>
      <c r="C50" s="8"/>
      <c r="D50" s="8"/>
      <c r="E50" s="8"/>
      <c r="F50" s="8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 ht="19.5" customHeight="1">
      <c r="A51" s="39" t="s">
        <v>581</v>
      </c>
      <c r="B51" s="8"/>
      <c r="C51" s="8"/>
      <c r="D51" s="8"/>
      <c r="E51" s="8"/>
      <c r="F51" s="8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 ht="19.5" customHeight="1">
      <c r="A52" s="49" t="s">
        <v>578</v>
      </c>
      <c r="B52" s="8"/>
      <c r="C52" s="8"/>
      <c r="D52" s="8"/>
      <c r="E52" s="8"/>
      <c r="F52" s="8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 ht="19.5" customHeight="1">
      <c r="A53" s="49" t="s">
        <v>579</v>
      </c>
      <c r="B53" s="8"/>
      <c r="C53" s="8"/>
      <c r="D53" s="8"/>
      <c r="E53" s="8"/>
      <c r="F53" s="8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19.5" customHeight="1">
      <c r="A54" s="49" t="s">
        <v>582</v>
      </c>
      <c r="B54" s="8"/>
      <c r="C54" s="8"/>
      <c r="D54" s="8"/>
      <c r="E54" s="8"/>
      <c r="F54" s="8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ht="19.5" customHeight="1">
      <c r="A55" s="49"/>
      <c r="B55" s="8"/>
      <c r="C55" s="8"/>
      <c r="D55" s="8"/>
      <c r="E55" s="8"/>
      <c r="F55" s="8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ht="44.25" customHeight="1">
      <c r="A56" s="39" t="s">
        <v>583</v>
      </c>
      <c r="B56" s="8"/>
      <c r="C56" s="8"/>
      <c r="D56" s="8"/>
      <c r="E56" s="8"/>
      <c r="F56" s="8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ht="19.5" customHeight="1">
      <c r="A57" s="49" t="s">
        <v>578</v>
      </c>
      <c r="B57" s="8"/>
      <c r="C57" s="8"/>
      <c r="D57" s="8"/>
      <c r="E57" s="8"/>
      <c r="F57" s="8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ht="19.5" customHeight="1">
      <c r="A58" s="49" t="s">
        <v>579</v>
      </c>
      <c r="B58" s="8"/>
      <c r="C58" s="8"/>
      <c r="D58" s="8"/>
      <c r="E58" s="8"/>
      <c r="F58" s="8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ht="19.5" customHeight="1">
      <c r="A59" s="49"/>
      <c r="B59" s="8"/>
      <c r="C59" s="8"/>
      <c r="D59" s="8"/>
      <c r="E59" s="8"/>
      <c r="F59" s="8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ht="19.5" customHeight="1">
      <c r="A60" s="39" t="s">
        <v>584</v>
      </c>
      <c r="B60" s="8"/>
      <c r="C60" s="8"/>
      <c r="D60" s="8"/>
      <c r="E60" s="8"/>
      <c r="F60" s="8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ht="19.5" customHeight="1">
      <c r="A61" s="49" t="s">
        <v>585</v>
      </c>
      <c r="B61" s="8"/>
      <c r="C61" s="8"/>
      <c r="D61" s="8"/>
      <c r="E61" s="8"/>
      <c r="F61" s="8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ht="19.5" customHeight="1">
      <c r="A62" s="49" t="s">
        <v>586</v>
      </c>
      <c r="B62" s="93"/>
      <c r="C62" s="8"/>
      <c r="D62" s="8"/>
      <c r="E62" s="8"/>
      <c r="F62" s="8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ht="19.5" customHeight="1">
      <c r="A63" s="49"/>
      <c r="B63" s="8"/>
      <c r="C63" s="8"/>
      <c r="D63" s="8"/>
      <c r="E63" s="8"/>
      <c r="F63" s="8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ht="19.5" customHeight="1">
      <c r="A64" s="39" t="s">
        <v>587</v>
      </c>
      <c r="B64" s="8"/>
      <c r="C64" s="8"/>
      <c r="D64" s="8"/>
      <c r="E64" s="8"/>
      <c r="F64" s="8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ht="19.5" customHeight="1">
      <c r="A65" s="49" t="s">
        <v>588</v>
      </c>
      <c r="B65" s="8"/>
      <c r="C65" s="8"/>
      <c r="D65" s="8"/>
      <c r="E65" s="8"/>
      <c r="F65" s="8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ht="19.5" customHeight="1">
      <c r="A66" s="49" t="s">
        <v>589</v>
      </c>
      <c r="B66" s="8"/>
      <c r="C66" s="8"/>
      <c r="D66" s="8"/>
      <c r="E66" s="8"/>
      <c r="F66" s="8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ht="19.5" customHeight="1">
      <c r="A67" s="94"/>
      <c r="B67" s="16"/>
      <c r="C67" s="16"/>
      <c r="D67" s="16"/>
      <c r="E67" s="16"/>
      <c r="F67" s="16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ht="19.5" customHeight="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9.5" customHeight="1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ht="19.5" customHeight="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ht="19.5" customHeight="1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9.5" customHeight="1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ht="19.5" customHeight="1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ht="19.5" customHeight="1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ht="19.5" customHeight="1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ht="19.5" customHeight="1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ht="19.5" customHeight="1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ht="19.5" customHeight="1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ht="19.5" customHeight="1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9.5" customHeight="1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9.5" customHeight="1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9.5" customHeight="1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ht="19.5" customHeight="1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ht="19.5" customHeight="1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ht="19.5" customHeight="1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ht="19.5" customHeight="1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ht="19.5" customHeight="1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ht="19.5" customHeight="1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ht="19.5" customHeight="1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ht="19.5" customHeight="1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ht="19.5" customHeight="1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ht="19.5" customHeight="1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ht="19.5" customHeight="1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ht="19.5" customHeight="1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ht="19.5" customHeight="1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ht="19.5" customHeight="1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ht="19.5" customHeight="1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ht="19.5" customHeight="1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ht="19.5" customHeight="1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ht="19.5" customHeight="1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ht="19.5" customHeight="1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ht="19.5" customHeight="1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ht="19.5" customHeight="1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ht="19.5" customHeight="1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ht="19.5" customHeight="1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ht="19.5" customHeight="1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ht="19.5" customHeight="1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ht="19.5" customHeight="1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ht="19.5" customHeight="1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ht="19.5" customHeight="1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ht="19.5" customHeight="1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ht="19.5" customHeight="1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ht="19.5" customHeight="1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ht="19.5" customHeight="1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ht="19.5" customHeight="1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ht="19.5" customHeight="1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ht="19.5" customHeight="1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ht="19.5" customHeight="1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ht="19.5" customHeight="1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ht="19.5" customHeight="1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ht="19.5" customHeight="1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ht="19.5" customHeight="1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ht="19.5" customHeight="1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ht="19.5" customHeight="1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ht="19.5" customHeight="1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ht="19.5" customHeight="1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ht="19.5" customHeight="1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ht="19.5" customHeight="1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ht="19.5" customHeight="1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ht="19.5" customHeight="1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ht="19.5" customHeight="1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ht="19.5" customHeight="1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ht="19.5" customHeight="1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ht="19.5" customHeight="1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ht="19.5" customHeight="1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ht="19.5" customHeight="1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ht="19.5" customHeight="1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ht="19.5" customHeight="1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ht="19.5" customHeight="1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ht="19.5" customHeight="1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ht="19.5" customHeight="1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ht="19.5" customHeight="1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ht="19.5" customHeight="1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ht="19.5" customHeight="1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ht="19.5" customHeight="1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ht="19.5" customHeight="1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ht="19.5" customHeight="1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ht="19.5" customHeight="1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ht="19.5" customHeight="1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ht="19.5" customHeight="1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 ht="19.5" customHeight="1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 ht="19.5" customHeight="1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 ht="19.5" customHeight="1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9.5" customHeight="1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9.5" customHeight="1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 ht="19.5" customHeight="1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 ht="19.5" customHeight="1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 ht="19.5" customHeight="1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 ht="19.5" customHeight="1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 ht="19.5" customHeight="1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 ht="19.5" customHeight="1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 ht="19.5" customHeight="1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 ht="19.5" customHeight="1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 ht="19.5" customHeight="1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 ht="19.5" customHeight="1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 ht="19.5" customHeight="1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 ht="19.5" customHeight="1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 ht="19.5" customHeight="1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 ht="19.5" customHeight="1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9.5" customHeight="1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 ht="19.5" customHeight="1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 ht="19.5" customHeight="1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 ht="19.5" customHeight="1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 ht="19.5" customHeight="1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 ht="19.5" customHeight="1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 ht="19.5" customHeight="1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 ht="19.5" customHeight="1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 ht="19.5" customHeight="1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 ht="19.5" customHeight="1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 ht="19.5" customHeight="1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 ht="19.5" customHeight="1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 ht="19.5" customHeight="1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 ht="19.5" customHeight="1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 ht="19.5" customHeight="1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 ht="19.5" customHeight="1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 ht="19.5" customHeight="1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 ht="19.5" customHeight="1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 ht="19.5" customHeight="1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 ht="19.5" customHeight="1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 ht="19.5" customHeight="1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 ht="19.5" customHeight="1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 ht="19.5" customHeight="1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 ht="19.5" customHeight="1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 ht="19.5" customHeight="1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 ht="19.5" customHeight="1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 ht="19.5" customHeight="1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 ht="19.5" customHeight="1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 ht="19.5" customHeight="1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 ht="19.5" customHeight="1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 ht="19.5" customHeight="1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 ht="19.5" customHeight="1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 ht="19.5" customHeight="1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 ht="19.5" customHeight="1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 ht="19.5" customHeight="1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 ht="19.5" customHeight="1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 ht="19.5" customHeight="1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 ht="19.5" customHeight="1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 ht="19.5" customHeight="1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 ht="19.5" customHeight="1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 ht="19.5" customHeight="1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 ht="19.5" customHeight="1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 ht="19.5" customHeight="1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 ht="19.5" customHeight="1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 ht="19.5" customHeight="1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 ht="19.5" customHeight="1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 ht="19.5" customHeight="1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 ht="19.5" customHeight="1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 ht="19.5" customHeight="1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 ht="19.5" customHeight="1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 ht="19.5" customHeight="1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 ht="19.5" customHeight="1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pans="1:26" ht="19.5" customHeight="1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pans="1:26" ht="19.5" customHeight="1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pans="1:26" ht="19.5" customHeight="1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pans="1:26" ht="19.5" customHeight="1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pans="1:26" ht="19.5" customHeight="1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 ht="19.5" customHeight="1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 ht="19.5" customHeight="1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 ht="19.5" customHeight="1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 ht="19.5" customHeight="1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 ht="19.5" customHeight="1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 ht="19.5" customHeight="1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 ht="19.5" customHeight="1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 ht="19.5" customHeight="1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spans="1:26" ht="19.5" customHeight="1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spans="1:26" ht="19.5" customHeight="1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spans="1:26" ht="19.5" customHeight="1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spans="1:26" ht="19.5" customHeight="1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spans="1:26" ht="19.5" customHeight="1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spans="1:26" ht="19.5" customHeight="1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spans="1:26" ht="19.5" customHeight="1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spans="1:26" ht="19.5" customHeight="1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spans="1:26" ht="19.5" customHeight="1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spans="1:26" ht="19.5" customHeight="1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spans="1:26" ht="19.5" customHeight="1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spans="1:26" ht="19.5" customHeight="1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spans="1:26" ht="19.5" customHeight="1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pans="1:26" ht="19.5" customHeight="1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pans="1:26" ht="19.5" customHeight="1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pans="1:26" ht="19.5" customHeight="1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spans="1:26" ht="19.5" customHeight="1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spans="1:26" ht="19.5" customHeight="1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spans="1:26" ht="19.5" customHeight="1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spans="1:26" ht="19.5" customHeight="1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spans="1:26" ht="19.5" customHeight="1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spans="1:26" ht="19.5" customHeight="1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spans="1:26" ht="19.5" customHeight="1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spans="1:26" ht="19.5" customHeight="1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pans="1:26" ht="19.5" customHeight="1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pans="1:26" ht="19.5" customHeight="1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spans="1:26" ht="19.5" customHeight="1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spans="1:26" ht="19.5" customHeight="1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spans="1:26" ht="19.5" customHeight="1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spans="1:26" ht="19.5" customHeight="1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spans="1:26" ht="19.5" customHeight="1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spans="1:26" ht="19.5" customHeight="1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spans="1:26" ht="19.5" customHeight="1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spans="1:26" ht="19.5" customHeight="1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spans="1:26" ht="19.5" customHeight="1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spans="1:26" ht="19.5" customHeight="1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spans="1:26" ht="19.5" customHeight="1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spans="1:26" ht="19.5" customHeight="1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spans="1:26" ht="19.5" customHeight="1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spans="1:26" ht="19.5" customHeight="1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spans="1:26" ht="19.5" customHeight="1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spans="1:26" ht="19.5" customHeight="1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spans="1:26" ht="19.5" customHeight="1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spans="1:26" ht="19.5" customHeight="1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spans="1:26" ht="19.5" customHeight="1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spans="1:26" ht="19.5" customHeight="1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spans="1:26" ht="19.5" customHeight="1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spans="1:26" ht="19.5" customHeight="1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spans="1:26" ht="19.5" customHeight="1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spans="1:26" ht="19.5" customHeight="1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spans="1:26" ht="19.5" customHeight="1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spans="1:26" ht="19.5" customHeight="1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spans="1:26" ht="19.5" customHeight="1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spans="1:26" ht="19.5" customHeight="1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spans="1:26" ht="19.5" customHeight="1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spans="1:26" ht="19.5" customHeight="1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spans="1:26" ht="19.5" customHeight="1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spans="1:26" ht="19.5" customHeight="1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spans="1:26" ht="19.5" customHeight="1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spans="1:26" ht="19.5" customHeight="1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spans="1:26" ht="19.5" customHeight="1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spans="1:26" ht="19.5" customHeight="1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spans="1:26" ht="19.5" customHeight="1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spans="1:26" ht="19.5" customHeight="1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spans="1:26" ht="19.5" customHeight="1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spans="1:26" ht="19.5" customHeight="1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spans="1:26" ht="19.5" customHeight="1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spans="1:26" ht="19.5" customHeight="1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spans="1:26" ht="19.5" customHeight="1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spans="1:26" ht="19.5" customHeight="1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spans="1:26" ht="19.5" customHeight="1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spans="1:26" ht="19.5" customHeight="1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spans="1:26" ht="19.5" customHeight="1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spans="1:26" ht="19.5" customHeight="1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spans="1:26" ht="19.5" customHeight="1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spans="1:26" ht="19.5" customHeight="1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spans="1:26" ht="19.5" customHeight="1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spans="1:26" ht="19.5" customHeight="1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spans="1:26" ht="19.5" customHeight="1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spans="1:26" ht="19.5" customHeight="1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spans="1:26" ht="19.5" customHeight="1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spans="1:26" ht="19.5" customHeight="1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spans="1:26" ht="19.5" customHeight="1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spans="1:26" ht="19.5" customHeight="1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spans="1:26" ht="19.5" customHeight="1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spans="1:26" ht="19.5" customHeight="1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spans="1:26" ht="19.5" customHeight="1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spans="1:26" ht="19.5" customHeight="1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spans="1:26" ht="19.5" customHeight="1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spans="1:26" ht="19.5" customHeight="1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spans="1:26" ht="19.5" customHeight="1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spans="1:26" ht="19.5" customHeight="1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spans="1:26" ht="19.5" customHeight="1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spans="1:26" ht="19.5" customHeight="1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spans="1:26" ht="19.5" customHeight="1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spans="1:26" ht="19.5" customHeight="1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spans="1:26" ht="19.5" customHeight="1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spans="1:26" ht="19.5" customHeight="1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spans="1:26" ht="19.5" customHeight="1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spans="1:26" ht="19.5" customHeight="1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spans="1:26" ht="19.5" customHeight="1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spans="1:26" ht="19.5" customHeight="1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spans="1:26" ht="19.5" customHeight="1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spans="1:26" ht="19.5" customHeight="1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spans="1:26" ht="19.5" customHeight="1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spans="1:26" ht="19.5" customHeight="1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spans="1:26" ht="19.5" customHeight="1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spans="1:26" ht="19.5" customHeight="1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spans="1:26" ht="19.5" customHeight="1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spans="1:26" ht="19.5" customHeight="1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spans="1:26" ht="19.5" customHeight="1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spans="1:26" ht="19.5" customHeight="1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spans="1:26" ht="19.5" customHeight="1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spans="1:26" ht="19.5" customHeight="1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spans="1:26" ht="19.5" customHeight="1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spans="1:26" ht="19.5" customHeight="1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spans="1:26" ht="19.5" customHeight="1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spans="1:26" ht="19.5" customHeight="1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spans="1:26" ht="19.5" customHeight="1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spans="1:26" ht="19.5" customHeight="1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spans="1:26" ht="19.5" customHeight="1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spans="1:26" ht="19.5" customHeight="1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spans="1:26" ht="19.5" customHeight="1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spans="1:26" ht="19.5" customHeight="1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spans="1:26" ht="19.5" customHeight="1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spans="1:26" ht="19.5" customHeight="1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spans="1:26" ht="19.5" customHeight="1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spans="1:26" ht="19.5" customHeight="1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spans="1:26" ht="19.5" customHeight="1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spans="1:26" ht="19.5" customHeight="1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spans="1:26" ht="19.5" customHeight="1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spans="1:26" ht="19.5" customHeight="1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spans="1:26" ht="19.5" customHeight="1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spans="1:26" ht="19.5" customHeight="1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spans="1:26" ht="19.5" customHeight="1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spans="1:26" ht="19.5" customHeight="1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spans="1:26" ht="19.5" customHeight="1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spans="1:26" ht="19.5" customHeight="1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spans="1:26" ht="19.5" customHeight="1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spans="1:26" ht="19.5" customHeight="1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spans="1:26" ht="19.5" customHeight="1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spans="1:26" ht="19.5" customHeight="1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spans="1:26" ht="19.5" customHeight="1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spans="1:26" ht="19.5" customHeight="1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spans="1:26" ht="19.5" customHeight="1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spans="1:26" ht="19.5" customHeight="1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spans="1:26" ht="19.5" customHeight="1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spans="1:26" ht="19.5" customHeight="1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spans="1:26" ht="19.5" customHeight="1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spans="1:26" ht="19.5" customHeight="1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spans="1:26" ht="19.5" customHeight="1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spans="1:26" ht="19.5" customHeight="1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spans="1:26" ht="19.5" customHeight="1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spans="1:26" ht="19.5" customHeight="1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spans="1:26" ht="19.5" customHeight="1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spans="1:26" ht="19.5" customHeight="1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spans="1:26" ht="19.5" customHeight="1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spans="1:26" ht="19.5" customHeight="1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spans="1:26" ht="19.5" customHeight="1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spans="1:26" ht="19.5" customHeight="1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spans="1:26" ht="19.5" customHeight="1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spans="1:26" ht="19.5" customHeight="1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spans="1:26" ht="19.5" customHeight="1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spans="1:26" ht="19.5" customHeight="1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spans="1:26" ht="19.5" customHeight="1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spans="1:26" ht="19.5" customHeight="1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spans="1:26" ht="19.5" customHeight="1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spans="1:26" ht="19.5" customHeight="1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spans="1:26" ht="19.5" customHeight="1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spans="1:26" ht="19.5" customHeight="1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spans="1:26" ht="19.5" customHeight="1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spans="1:26" ht="19.5" customHeight="1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spans="1:26" ht="19.5" customHeight="1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spans="1:26" ht="19.5" customHeight="1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spans="1:26" ht="19.5" customHeight="1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spans="1:26" ht="19.5" customHeight="1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spans="1:26" ht="19.5" customHeight="1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spans="1:26" ht="19.5" customHeight="1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spans="1:26" ht="19.5" customHeight="1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spans="1:26" ht="19.5" customHeight="1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spans="1:26" ht="19.5" customHeight="1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spans="1:26" ht="19.5" customHeight="1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spans="1:26" ht="19.5" customHeight="1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spans="1:26" ht="19.5" customHeight="1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spans="1:26" ht="19.5" customHeight="1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spans="1:26" ht="19.5" customHeight="1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spans="1:26" ht="19.5" customHeight="1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spans="1:26" ht="19.5" customHeight="1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spans="1:26" ht="19.5" customHeight="1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spans="1:26" ht="19.5" customHeight="1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spans="1:26" ht="19.5" customHeight="1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spans="1:26" ht="19.5" customHeight="1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spans="1:26" ht="19.5" customHeight="1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spans="1:26" ht="19.5" customHeight="1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spans="1:26" ht="19.5" customHeight="1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spans="1:26" ht="19.5" customHeight="1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spans="1:26" ht="19.5" customHeight="1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spans="1:26" ht="19.5" customHeight="1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spans="1:26" ht="19.5" customHeight="1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spans="1:26" ht="19.5" customHeight="1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spans="1:26" ht="19.5" customHeight="1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spans="1:26" ht="19.5" customHeight="1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spans="1:26" ht="19.5" customHeight="1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spans="1:26" ht="19.5" customHeight="1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spans="1:26" ht="19.5" customHeight="1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spans="1:26" ht="19.5" customHeight="1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spans="1:26" ht="19.5" customHeight="1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spans="1:26" ht="19.5" customHeight="1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spans="1:26" ht="19.5" customHeight="1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spans="1:26" ht="19.5" customHeight="1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spans="1:26" ht="19.5" customHeight="1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spans="1:26" ht="19.5" customHeight="1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spans="1:26" ht="19.5" customHeight="1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spans="1:26" ht="19.5" customHeight="1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spans="1:26" ht="19.5" customHeight="1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spans="1:26" ht="19.5" customHeight="1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spans="1:26" ht="19.5" customHeight="1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spans="1:26" ht="19.5" customHeight="1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spans="1:26" ht="19.5" customHeight="1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spans="1:26" ht="19.5" customHeight="1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spans="1:26" ht="19.5" customHeight="1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spans="1:26" ht="19.5" customHeight="1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spans="1:26" ht="19.5" customHeight="1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spans="1:26" ht="19.5" customHeight="1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spans="1:26" ht="19.5" customHeight="1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spans="1:26" ht="19.5" customHeight="1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spans="1:26" ht="19.5" customHeight="1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spans="1:26" ht="19.5" customHeight="1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spans="1:26" ht="19.5" customHeight="1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spans="1:26" ht="19.5" customHeight="1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spans="1:26" ht="19.5" customHeight="1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spans="1:26" ht="19.5" customHeight="1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spans="1:26" ht="19.5" customHeight="1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spans="1:26" ht="19.5" customHeight="1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spans="1:26" ht="19.5" customHeight="1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spans="1:26" ht="19.5" customHeight="1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spans="1:26" ht="19.5" customHeight="1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spans="1:26" ht="19.5" customHeight="1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spans="1:26" ht="19.5" customHeight="1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spans="1:26" ht="19.5" customHeight="1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spans="1:26" ht="19.5" customHeight="1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spans="1:26" ht="19.5" customHeight="1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spans="1:26" ht="19.5" customHeight="1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spans="1:26" ht="19.5" customHeight="1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spans="1:26" ht="19.5" customHeight="1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spans="1:26" ht="19.5" customHeight="1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spans="1:26" ht="19.5" customHeight="1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spans="1:26" ht="19.5" customHeight="1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spans="1:26" ht="19.5" customHeight="1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spans="1:26" ht="19.5" customHeight="1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spans="1:26" ht="19.5" customHeight="1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spans="1:26" ht="19.5" customHeight="1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spans="1:26" ht="19.5" customHeight="1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spans="1:26" ht="19.5" customHeight="1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spans="1:26" ht="19.5" customHeight="1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spans="1:26" ht="19.5" customHeight="1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spans="1:26" ht="19.5" customHeight="1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spans="1:26" ht="19.5" customHeight="1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spans="1:26" ht="19.5" customHeight="1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spans="1:26" ht="19.5" customHeight="1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spans="1:26" ht="19.5" customHeight="1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spans="1:26" ht="19.5" customHeight="1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spans="1:26" ht="19.5" customHeight="1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spans="1:26" ht="19.5" customHeight="1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spans="1:26" ht="19.5" customHeight="1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spans="1:26" ht="19.5" customHeight="1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spans="1:26" ht="19.5" customHeight="1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</row>
    <row r="502" spans="1:26" ht="19.5" customHeight="1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</row>
    <row r="503" spans="1:26" ht="19.5" customHeight="1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</row>
    <row r="504" spans="1:26" ht="19.5" customHeight="1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</row>
    <row r="505" spans="1:26" ht="19.5" customHeight="1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</row>
    <row r="506" spans="1:26" ht="19.5" customHeight="1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</row>
    <row r="507" spans="1:26" ht="19.5" customHeight="1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</row>
    <row r="508" spans="1:26" ht="19.5" customHeight="1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</row>
    <row r="509" spans="1:26" ht="19.5" customHeight="1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</row>
    <row r="510" spans="1:26" ht="19.5" customHeight="1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</row>
    <row r="511" spans="1:26" ht="19.5" customHeight="1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</row>
    <row r="512" spans="1:26" ht="19.5" customHeight="1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</row>
    <row r="513" spans="1:26" ht="19.5" customHeight="1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</row>
    <row r="514" spans="1:26" ht="19.5" customHeight="1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spans="1:26" ht="19.5" customHeight="1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spans="1:26" ht="19.5" customHeight="1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spans="1:26" ht="19.5" customHeight="1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spans="1:26" ht="19.5" customHeight="1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spans="1:26" ht="19.5" customHeight="1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spans="1:26" ht="19.5" customHeight="1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spans="1:26" ht="19.5" customHeight="1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spans="1:26" ht="19.5" customHeight="1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</row>
    <row r="523" spans="1:26" ht="19.5" customHeight="1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</row>
    <row r="524" spans="1:26" ht="19.5" customHeight="1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</row>
    <row r="525" spans="1:26" ht="19.5" customHeight="1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</row>
    <row r="526" spans="1:26" ht="19.5" customHeight="1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</row>
    <row r="527" spans="1:26" ht="19.5" customHeight="1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</row>
    <row r="528" spans="1:26" ht="19.5" customHeight="1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</row>
    <row r="529" spans="1:26" ht="19.5" customHeight="1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</row>
    <row r="530" spans="1:26" ht="19.5" customHeight="1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</row>
    <row r="531" spans="1:26" ht="19.5" customHeight="1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</row>
    <row r="532" spans="1:26" ht="19.5" customHeight="1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</row>
    <row r="533" spans="1:26" ht="19.5" customHeight="1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</row>
    <row r="534" spans="1:26" ht="19.5" customHeight="1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</row>
    <row r="535" spans="1:26" ht="19.5" customHeight="1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</row>
    <row r="536" spans="1:26" ht="19.5" customHeight="1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</row>
    <row r="537" spans="1:26" ht="19.5" customHeight="1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</row>
    <row r="538" spans="1:26" ht="19.5" customHeight="1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</row>
    <row r="539" spans="1:26" ht="19.5" customHeight="1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</row>
    <row r="540" spans="1:26" ht="19.5" customHeight="1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</row>
    <row r="541" spans="1:26" ht="19.5" customHeight="1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</row>
    <row r="542" spans="1:26" ht="19.5" customHeight="1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</row>
    <row r="543" spans="1:26" ht="19.5" customHeight="1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</row>
    <row r="544" spans="1:26" ht="19.5" customHeight="1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</row>
    <row r="545" spans="1:26" ht="19.5" customHeight="1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</row>
    <row r="546" spans="1:26" ht="19.5" customHeight="1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spans="1:26" ht="19.5" customHeight="1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spans="1:26" ht="19.5" customHeight="1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spans="1:26" ht="19.5" customHeight="1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spans="1:26" ht="19.5" customHeight="1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spans="1:26" ht="19.5" customHeight="1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spans="1:26" ht="19.5" customHeight="1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spans="1:26" ht="19.5" customHeight="1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spans="1:26" ht="19.5" customHeight="1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</row>
    <row r="555" spans="1:26" ht="19.5" customHeight="1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</row>
    <row r="556" spans="1:26" ht="19.5" customHeight="1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</row>
    <row r="557" spans="1:26" ht="19.5" customHeight="1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</row>
    <row r="558" spans="1:26" ht="19.5" customHeight="1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</row>
    <row r="559" spans="1:26" ht="19.5" customHeight="1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</row>
    <row r="560" spans="1:26" ht="19.5" customHeight="1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</row>
    <row r="561" spans="1:26" ht="19.5" customHeight="1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</row>
    <row r="562" spans="1:26" ht="19.5" customHeight="1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</row>
    <row r="563" spans="1:26" ht="19.5" customHeight="1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</row>
    <row r="564" spans="1:26" ht="19.5" customHeight="1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</row>
    <row r="565" spans="1:26" ht="19.5" customHeight="1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</row>
    <row r="566" spans="1:26" ht="19.5" customHeight="1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</row>
    <row r="567" spans="1:26" ht="19.5" customHeight="1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</row>
    <row r="568" spans="1:26" ht="19.5" customHeight="1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</row>
    <row r="569" spans="1:26" ht="19.5" customHeight="1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</row>
    <row r="570" spans="1:26" ht="19.5" customHeight="1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</row>
    <row r="571" spans="1:26" ht="19.5" customHeight="1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</row>
    <row r="572" spans="1:26" ht="19.5" customHeight="1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</row>
    <row r="573" spans="1:26" ht="19.5" customHeight="1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</row>
    <row r="574" spans="1:26" ht="19.5" customHeight="1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</row>
    <row r="575" spans="1:26" ht="19.5" customHeight="1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</row>
    <row r="576" spans="1:26" ht="19.5" customHeight="1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</row>
    <row r="577" spans="1:26" ht="19.5" customHeight="1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</row>
    <row r="578" spans="1:26" ht="19.5" customHeight="1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spans="1:26" ht="19.5" customHeight="1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spans="1:26" ht="19.5" customHeight="1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spans="1:26" ht="19.5" customHeight="1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spans="1:26" ht="19.5" customHeight="1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spans="1:26" ht="19.5" customHeight="1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spans="1:26" ht="19.5" customHeight="1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spans="1:26" ht="19.5" customHeight="1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spans="1:26" ht="19.5" customHeight="1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</row>
    <row r="587" spans="1:26" ht="19.5" customHeight="1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</row>
    <row r="588" spans="1:26" ht="19.5" customHeight="1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</row>
    <row r="589" spans="1:26" ht="19.5" customHeight="1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</row>
    <row r="590" spans="1:26" ht="19.5" customHeight="1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</row>
    <row r="591" spans="1:26" ht="19.5" customHeight="1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</row>
    <row r="592" spans="1:26" ht="19.5" customHeight="1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</row>
    <row r="593" spans="1:26" ht="19.5" customHeight="1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</row>
    <row r="594" spans="1:26" ht="19.5" customHeight="1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</row>
    <row r="595" spans="1:26" ht="19.5" customHeight="1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</row>
    <row r="596" spans="1:26" ht="19.5" customHeight="1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</row>
    <row r="597" spans="1:26" ht="19.5" customHeight="1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</row>
    <row r="598" spans="1:26" ht="19.5" customHeight="1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</row>
    <row r="599" spans="1:26" ht="19.5" customHeight="1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</row>
    <row r="600" spans="1:26" ht="19.5" customHeight="1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</row>
    <row r="601" spans="1:26" ht="19.5" customHeight="1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</row>
    <row r="602" spans="1:26" ht="19.5" customHeight="1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</row>
    <row r="603" spans="1:26" ht="19.5" customHeight="1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</row>
    <row r="604" spans="1:26" ht="19.5" customHeight="1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</row>
    <row r="605" spans="1:26" ht="19.5" customHeight="1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</row>
    <row r="606" spans="1:26" ht="19.5" customHeight="1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</row>
    <row r="607" spans="1:26" ht="19.5" customHeight="1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</row>
    <row r="608" spans="1:26" ht="19.5" customHeight="1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</row>
    <row r="609" spans="1:26" ht="19.5" customHeight="1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</row>
    <row r="610" spans="1:26" ht="19.5" customHeight="1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spans="1:26" ht="19.5" customHeight="1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spans="1:26" ht="19.5" customHeight="1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spans="1:26" ht="19.5" customHeight="1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spans="1:26" ht="19.5" customHeight="1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spans="1:26" ht="19.5" customHeight="1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spans="1:26" ht="19.5" customHeight="1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spans="1:26" ht="19.5" customHeight="1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spans="1:26" ht="19.5" customHeight="1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</row>
    <row r="619" spans="1:26" ht="19.5" customHeight="1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</row>
    <row r="620" spans="1:26" ht="19.5" customHeight="1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</row>
    <row r="621" spans="1:26" ht="19.5" customHeight="1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</row>
    <row r="622" spans="1:26" ht="19.5" customHeight="1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</row>
    <row r="623" spans="1:26" ht="19.5" customHeight="1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</row>
    <row r="624" spans="1:26" ht="19.5" customHeight="1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</row>
    <row r="625" spans="1:26" ht="19.5" customHeight="1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</row>
    <row r="626" spans="1:26" ht="19.5" customHeight="1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</row>
    <row r="627" spans="1:26" ht="19.5" customHeight="1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</row>
    <row r="628" spans="1:26" ht="19.5" customHeight="1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</row>
    <row r="629" spans="1:26" ht="19.5" customHeight="1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</row>
    <row r="630" spans="1:26" ht="19.5" customHeight="1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</row>
    <row r="631" spans="1:26" ht="19.5" customHeight="1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</row>
    <row r="632" spans="1:26" ht="19.5" customHeight="1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</row>
    <row r="633" spans="1:26" ht="19.5" customHeight="1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</row>
    <row r="634" spans="1:26" ht="19.5" customHeight="1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</row>
    <row r="635" spans="1:26" ht="19.5" customHeight="1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</row>
    <row r="636" spans="1:26" ht="19.5" customHeight="1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</row>
    <row r="637" spans="1:26" ht="19.5" customHeight="1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</row>
    <row r="638" spans="1:26" ht="19.5" customHeight="1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</row>
    <row r="639" spans="1:26" ht="19.5" customHeight="1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</row>
    <row r="640" spans="1:26" ht="19.5" customHeight="1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</row>
    <row r="641" spans="1:26" ht="19.5" customHeight="1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</row>
    <row r="642" spans="1:26" ht="19.5" customHeight="1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spans="1:26" ht="19.5" customHeight="1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spans="1:26" ht="19.5" customHeight="1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spans="1:26" ht="19.5" customHeight="1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spans="1:26" ht="19.5" customHeight="1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spans="1:26" ht="19.5" customHeight="1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spans="1:26" ht="19.5" customHeight="1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spans="1:26" ht="19.5" customHeight="1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spans="1:26" ht="19.5" customHeight="1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</row>
    <row r="651" spans="1:26" ht="19.5" customHeight="1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</row>
    <row r="652" spans="1:26" ht="19.5" customHeight="1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</row>
    <row r="653" spans="1:26" ht="19.5" customHeight="1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</row>
    <row r="654" spans="1:26" ht="19.5" customHeight="1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</row>
    <row r="655" spans="1:26" ht="19.5" customHeight="1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</row>
    <row r="656" spans="1:26" ht="19.5" customHeight="1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</row>
    <row r="657" spans="1:26" ht="19.5" customHeight="1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</row>
    <row r="658" spans="1:26" ht="19.5" customHeight="1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</row>
    <row r="659" spans="1:26" ht="19.5" customHeight="1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</row>
    <row r="660" spans="1:26" ht="19.5" customHeight="1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</row>
    <row r="661" spans="1:26" ht="19.5" customHeight="1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</row>
    <row r="662" spans="1:26" ht="19.5" customHeight="1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</row>
    <row r="663" spans="1:26" ht="19.5" customHeight="1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</row>
    <row r="664" spans="1:26" ht="19.5" customHeight="1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</row>
    <row r="665" spans="1:26" ht="19.5" customHeight="1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</row>
    <row r="666" spans="1:26" ht="19.5" customHeight="1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</row>
    <row r="667" spans="1:26" ht="19.5" customHeight="1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</row>
    <row r="668" spans="1:26" ht="19.5" customHeight="1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</row>
    <row r="669" spans="1:26" ht="19.5" customHeight="1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</row>
    <row r="670" spans="1:26" ht="19.5" customHeight="1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</row>
    <row r="671" spans="1:26" ht="19.5" customHeight="1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</row>
    <row r="672" spans="1:26" ht="19.5" customHeight="1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</row>
    <row r="673" spans="1:26" ht="19.5" customHeight="1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</row>
    <row r="674" spans="1:26" ht="19.5" customHeight="1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spans="1:26" ht="19.5" customHeight="1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spans="1:26" ht="19.5" customHeight="1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spans="1:26" ht="19.5" customHeight="1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spans="1:26" ht="19.5" customHeight="1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spans="1:26" ht="19.5" customHeight="1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spans="1:26" ht="19.5" customHeight="1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spans="1:26" ht="19.5" customHeight="1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spans="1:26" ht="19.5" customHeight="1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</row>
    <row r="683" spans="1:26" ht="19.5" customHeight="1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</row>
    <row r="684" spans="1:26" ht="19.5" customHeight="1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</row>
    <row r="685" spans="1:26" ht="19.5" customHeight="1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</row>
    <row r="686" spans="1:26" ht="19.5" customHeight="1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</row>
    <row r="687" spans="1:26" ht="19.5" customHeight="1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</row>
    <row r="688" spans="1:26" ht="19.5" customHeight="1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</row>
    <row r="689" spans="1:26" ht="19.5" customHeight="1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</row>
    <row r="690" spans="1:26" ht="19.5" customHeight="1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</row>
    <row r="691" spans="1:26" ht="19.5" customHeight="1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</row>
    <row r="692" spans="1:26" ht="19.5" customHeight="1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</row>
    <row r="693" spans="1:26" ht="19.5" customHeight="1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</row>
    <row r="694" spans="1:26" ht="19.5" customHeight="1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</row>
    <row r="695" spans="1:26" ht="19.5" customHeight="1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</row>
    <row r="696" spans="1:26" ht="19.5" customHeight="1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</row>
    <row r="697" spans="1:26" ht="19.5" customHeight="1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</row>
    <row r="698" spans="1:26" ht="19.5" customHeight="1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</row>
    <row r="699" spans="1:26" ht="19.5" customHeight="1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</row>
    <row r="700" spans="1:26" ht="19.5" customHeight="1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</row>
    <row r="701" spans="1:26" ht="19.5" customHeight="1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</row>
    <row r="702" spans="1:26" ht="19.5" customHeight="1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</row>
    <row r="703" spans="1:26" ht="19.5" customHeight="1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</row>
    <row r="704" spans="1:26" ht="19.5" customHeight="1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</row>
    <row r="705" spans="1:26" ht="19.5" customHeight="1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</row>
    <row r="706" spans="1:26" ht="19.5" customHeight="1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spans="1:26" ht="19.5" customHeight="1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spans="1:26" ht="19.5" customHeight="1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spans="1:26" ht="19.5" customHeight="1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spans="1:26" ht="19.5" customHeight="1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spans="1:26" ht="19.5" customHeight="1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spans="1:26" ht="19.5" customHeight="1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spans="1:26" ht="19.5" customHeight="1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spans="1:26" ht="19.5" customHeight="1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</row>
    <row r="715" spans="1:26" ht="19.5" customHeight="1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</row>
    <row r="716" spans="1:26" ht="19.5" customHeight="1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</row>
    <row r="717" spans="1:26" ht="19.5" customHeight="1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</row>
    <row r="718" spans="1:26" ht="19.5" customHeight="1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</row>
    <row r="719" spans="1:26" ht="19.5" customHeight="1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</row>
    <row r="720" spans="1:26" ht="19.5" customHeight="1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</row>
    <row r="721" spans="1:26" ht="19.5" customHeight="1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</row>
    <row r="722" spans="1:26" ht="19.5" customHeight="1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</row>
    <row r="723" spans="1:26" ht="19.5" customHeight="1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</row>
    <row r="724" spans="1:26" ht="19.5" customHeight="1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</row>
    <row r="725" spans="1:26" ht="19.5" customHeight="1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</row>
    <row r="726" spans="1:26" ht="19.5" customHeight="1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</row>
    <row r="727" spans="1:26" ht="19.5" customHeight="1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</row>
    <row r="728" spans="1:26" ht="19.5" customHeight="1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</row>
    <row r="729" spans="1:26" ht="19.5" customHeight="1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</row>
    <row r="730" spans="1:26" ht="19.5" customHeight="1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</row>
    <row r="731" spans="1:26" ht="19.5" customHeight="1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</row>
    <row r="732" spans="1:26" ht="19.5" customHeight="1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</row>
    <row r="733" spans="1:26" ht="19.5" customHeight="1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</row>
    <row r="734" spans="1:26" ht="19.5" customHeight="1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</row>
    <row r="735" spans="1:26" ht="19.5" customHeight="1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</row>
    <row r="736" spans="1:26" ht="19.5" customHeight="1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</row>
    <row r="737" spans="1:26" ht="19.5" customHeight="1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</row>
    <row r="738" spans="1:26" ht="19.5" customHeight="1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spans="1:26" ht="19.5" customHeight="1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spans="1:26" ht="19.5" customHeight="1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spans="1:26" ht="19.5" customHeight="1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spans="1:26" ht="19.5" customHeight="1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spans="1:26" ht="19.5" customHeight="1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spans="1:26" ht="19.5" customHeight="1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spans="1:26" ht="19.5" customHeight="1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spans="1:26" ht="19.5" customHeight="1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</row>
    <row r="747" spans="1:26" ht="19.5" customHeight="1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</row>
    <row r="748" spans="1:26" ht="19.5" customHeight="1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</row>
    <row r="749" spans="1:26" ht="19.5" customHeight="1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</row>
    <row r="750" spans="1:26" ht="19.5" customHeight="1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</row>
    <row r="751" spans="1:26" ht="19.5" customHeight="1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</row>
    <row r="752" spans="1:26" ht="19.5" customHeight="1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</row>
    <row r="753" spans="1:26" ht="19.5" customHeight="1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</row>
    <row r="754" spans="1:26" ht="19.5" customHeight="1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</row>
    <row r="755" spans="1:26" ht="19.5" customHeight="1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</row>
    <row r="756" spans="1:26" ht="19.5" customHeight="1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</row>
    <row r="757" spans="1:26" ht="19.5" customHeight="1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</row>
    <row r="758" spans="1:26" ht="19.5" customHeight="1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</row>
    <row r="759" spans="1:26" ht="19.5" customHeight="1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</row>
    <row r="760" spans="1:26" ht="19.5" customHeight="1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</row>
    <row r="761" spans="1:26" ht="19.5" customHeight="1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</row>
    <row r="762" spans="1:26" ht="19.5" customHeight="1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</row>
    <row r="763" spans="1:26" ht="19.5" customHeight="1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</row>
    <row r="764" spans="1:26" ht="19.5" customHeight="1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</row>
    <row r="765" spans="1:26" ht="19.5" customHeight="1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</row>
    <row r="766" spans="1:26" ht="19.5" customHeight="1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</row>
    <row r="767" spans="1:26" ht="19.5" customHeight="1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</row>
    <row r="768" spans="1:26" ht="19.5" customHeight="1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</row>
    <row r="769" spans="1:26" ht="19.5" customHeight="1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</row>
    <row r="770" spans="1:26" ht="19.5" customHeight="1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</row>
    <row r="771" spans="1:26" ht="19.5" customHeight="1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</row>
    <row r="772" spans="1:26" ht="19.5" customHeight="1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</row>
    <row r="773" spans="1:26" ht="19.5" customHeight="1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</row>
    <row r="774" spans="1:26" ht="19.5" customHeight="1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</row>
    <row r="775" spans="1:26" ht="19.5" customHeight="1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</row>
    <row r="776" spans="1:26" ht="19.5" customHeight="1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</row>
    <row r="777" spans="1:26" ht="19.5" customHeight="1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</row>
    <row r="778" spans="1:26" ht="19.5" customHeight="1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</row>
    <row r="779" spans="1:26" ht="19.5" customHeight="1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</row>
    <row r="780" spans="1:26" ht="19.5" customHeight="1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</row>
    <row r="781" spans="1:26" ht="19.5" customHeight="1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</row>
    <row r="782" spans="1:26" ht="19.5" customHeight="1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</row>
    <row r="783" spans="1:26" ht="19.5" customHeight="1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</row>
    <row r="784" spans="1:26" ht="19.5" customHeight="1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</row>
    <row r="785" spans="1:26" ht="19.5" customHeight="1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</row>
    <row r="786" spans="1:26" ht="19.5" customHeight="1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</row>
    <row r="787" spans="1:26" ht="19.5" customHeight="1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</row>
    <row r="788" spans="1:26" ht="19.5" customHeight="1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</row>
    <row r="789" spans="1:26" ht="19.5" customHeight="1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</row>
    <row r="790" spans="1:26" ht="19.5" customHeight="1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</row>
    <row r="791" spans="1:26" ht="19.5" customHeight="1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</row>
    <row r="792" spans="1:26" ht="19.5" customHeight="1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</row>
    <row r="793" spans="1:26" ht="19.5" customHeight="1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</row>
    <row r="794" spans="1:26" ht="19.5" customHeight="1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</row>
    <row r="795" spans="1:26" ht="19.5" customHeight="1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</row>
    <row r="796" spans="1:26" ht="19.5" customHeight="1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</row>
    <row r="797" spans="1:26" ht="19.5" customHeight="1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</row>
    <row r="798" spans="1:26" ht="19.5" customHeight="1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</row>
    <row r="799" spans="1:26" ht="19.5" customHeight="1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</row>
    <row r="800" spans="1:26" ht="19.5" customHeight="1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</row>
    <row r="801" spans="1:26" ht="19.5" customHeight="1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</row>
    <row r="802" spans="1:26" ht="19.5" customHeight="1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</row>
    <row r="803" spans="1:26" ht="19.5" customHeight="1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</row>
    <row r="804" spans="1:26" ht="19.5" customHeight="1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</row>
    <row r="805" spans="1:26" ht="19.5" customHeight="1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</row>
    <row r="806" spans="1:26" ht="19.5" customHeight="1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</row>
    <row r="807" spans="1:26" ht="19.5" customHeight="1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</row>
    <row r="808" spans="1:26" ht="19.5" customHeight="1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</row>
    <row r="809" spans="1:26" ht="19.5" customHeight="1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</row>
    <row r="810" spans="1:26" ht="19.5" customHeight="1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</row>
    <row r="811" spans="1:26" ht="19.5" customHeight="1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</row>
    <row r="812" spans="1:26" ht="19.5" customHeight="1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</row>
    <row r="813" spans="1:26" ht="19.5" customHeight="1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</row>
    <row r="814" spans="1:26" ht="19.5" customHeight="1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</row>
    <row r="815" spans="1:26" ht="19.5" customHeight="1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</row>
    <row r="816" spans="1:26" ht="19.5" customHeight="1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</row>
    <row r="817" spans="1:26" ht="19.5" customHeight="1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</row>
    <row r="818" spans="1:26" ht="19.5" customHeight="1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</row>
    <row r="819" spans="1:26" ht="19.5" customHeight="1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</row>
    <row r="820" spans="1:26" ht="19.5" customHeight="1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</row>
    <row r="821" spans="1:26" ht="19.5" customHeight="1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</row>
    <row r="822" spans="1:26" ht="19.5" customHeight="1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</row>
    <row r="823" spans="1:26" ht="19.5" customHeight="1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</row>
    <row r="824" spans="1:26" ht="19.5" customHeight="1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</row>
    <row r="825" spans="1:26" ht="19.5" customHeight="1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</row>
    <row r="826" spans="1:26" ht="19.5" customHeight="1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</row>
    <row r="827" spans="1:26" ht="19.5" customHeight="1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</row>
    <row r="828" spans="1:26" ht="19.5" customHeight="1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</row>
    <row r="829" spans="1:26" ht="19.5" customHeight="1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</row>
    <row r="830" spans="1:26" ht="19.5" customHeight="1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</row>
    <row r="831" spans="1:26" ht="19.5" customHeight="1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</row>
    <row r="832" spans="1:26" ht="19.5" customHeight="1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</row>
    <row r="833" spans="1:26" ht="19.5" customHeight="1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</row>
    <row r="834" spans="1:26" ht="19.5" customHeight="1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</row>
    <row r="835" spans="1:26" ht="19.5" customHeight="1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</row>
    <row r="836" spans="1:26" ht="19.5" customHeight="1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</row>
    <row r="837" spans="1:26" ht="19.5" customHeight="1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</row>
    <row r="838" spans="1:26" ht="19.5" customHeight="1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</row>
    <row r="839" spans="1:26" ht="19.5" customHeight="1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</row>
    <row r="840" spans="1:26" ht="19.5" customHeight="1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</row>
    <row r="841" spans="1:26" ht="19.5" customHeight="1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</row>
    <row r="842" spans="1:26" ht="19.5" customHeight="1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</row>
    <row r="843" spans="1:26" ht="19.5" customHeight="1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</row>
    <row r="844" spans="1:26" ht="19.5" customHeight="1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</row>
    <row r="845" spans="1:26" ht="19.5" customHeight="1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</row>
    <row r="846" spans="1:26" ht="19.5" customHeight="1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</row>
    <row r="847" spans="1:26" ht="19.5" customHeight="1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</row>
    <row r="848" spans="1:26" ht="19.5" customHeight="1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</row>
    <row r="849" spans="1:26" ht="19.5" customHeight="1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</row>
    <row r="850" spans="1:26" ht="19.5" customHeight="1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</row>
    <row r="851" spans="1:26" ht="19.5" customHeight="1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</row>
    <row r="852" spans="1:26" ht="19.5" customHeight="1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</row>
    <row r="853" spans="1:26" ht="19.5" customHeight="1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</row>
    <row r="854" spans="1:26" ht="19.5" customHeight="1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</row>
    <row r="855" spans="1:26" ht="19.5" customHeight="1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</row>
    <row r="856" spans="1:26" ht="19.5" customHeight="1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</row>
    <row r="857" spans="1:26" ht="19.5" customHeight="1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</row>
    <row r="858" spans="1:26" ht="19.5" customHeight="1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</row>
    <row r="859" spans="1:26" ht="19.5" customHeight="1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</row>
    <row r="860" spans="1:26" ht="19.5" customHeight="1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</row>
    <row r="861" spans="1:26" ht="19.5" customHeight="1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</row>
    <row r="862" spans="1:26" ht="19.5" customHeight="1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</row>
    <row r="863" spans="1:26" ht="19.5" customHeight="1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</row>
    <row r="864" spans="1:26" ht="19.5" customHeight="1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</row>
    <row r="865" spans="1:26" ht="19.5" customHeight="1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</row>
    <row r="866" spans="1:26" ht="19.5" customHeight="1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</row>
    <row r="867" spans="1:26" ht="19.5" customHeight="1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</row>
    <row r="868" spans="1:26" ht="19.5" customHeight="1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</row>
    <row r="869" spans="1:26" ht="19.5" customHeight="1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</row>
    <row r="870" spans="1:26" ht="19.5" customHeight="1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</row>
    <row r="871" spans="1:26" ht="19.5" customHeight="1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</row>
    <row r="872" spans="1:26" ht="19.5" customHeight="1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</row>
    <row r="873" spans="1:26" ht="19.5" customHeight="1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</row>
    <row r="874" spans="1:26" ht="19.5" customHeight="1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</row>
    <row r="875" spans="1:26" ht="19.5" customHeight="1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</row>
    <row r="876" spans="1:26" ht="19.5" customHeight="1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</row>
    <row r="877" spans="1:26" ht="19.5" customHeight="1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</row>
    <row r="878" spans="1:26" ht="19.5" customHeight="1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</row>
    <row r="879" spans="1:26" ht="19.5" customHeight="1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</row>
    <row r="880" spans="1:26" ht="19.5" customHeight="1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</row>
    <row r="881" spans="1:26" ht="19.5" customHeight="1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</row>
    <row r="882" spans="1:26" ht="19.5" customHeight="1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</row>
    <row r="883" spans="1:26" ht="19.5" customHeight="1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</row>
    <row r="884" spans="1:26" ht="19.5" customHeight="1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</row>
    <row r="885" spans="1:26" ht="19.5" customHeight="1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</row>
    <row r="886" spans="1:26" ht="19.5" customHeight="1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</row>
    <row r="887" spans="1:26" ht="19.5" customHeight="1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</row>
    <row r="888" spans="1:26" ht="19.5" customHeight="1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</row>
    <row r="889" spans="1:26" ht="19.5" customHeight="1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</row>
    <row r="890" spans="1:26" ht="19.5" customHeight="1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</row>
    <row r="891" spans="1:26" ht="19.5" customHeight="1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</row>
    <row r="892" spans="1:26" ht="19.5" customHeight="1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</row>
    <row r="893" spans="1:26" ht="19.5" customHeight="1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</row>
    <row r="894" spans="1:26" ht="19.5" customHeight="1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</row>
    <row r="895" spans="1:26" ht="19.5" customHeight="1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</row>
    <row r="896" spans="1:26" ht="19.5" customHeight="1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</row>
    <row r="897" spans="1:26" ht="19.5" customHeight="1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</row>
    <row r="898" spans="1:26" ht="19.5" customHeight="1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</row>
    <row r="899" spans="1:26" ht="19.5" customHeight="1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</row>
    <row r="900" spans="1:26" ht="19.5" customHeight="1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</row>
    <row r="901" spans="1:26" ht="19.5" customHeight="1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</row>
    <row r="902" spans="1:26" ht="19.5" customHeight="1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</row>
    <row r="903" spans="1:26" ht="19.5" customHeight="1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</row>
    <row r="904" spans="1:26" ht="19.5" customHeight="1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</row>
    <row r="905" spans="1:26" ht="19.5" customHeight="1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</row>
    <row r="906" spans="1:26" ht="19.5" customHeight="1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</row>
    <row r="907" spans="1:26" ht="19.5" customHeight="1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</row>
    <row r="908" spans="1:26" ht="19.5" customHeight="1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</row>
    <row r="909" spans="1:26" ht="19.5" customHeight="1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</row>
    <row r="910" spans="1:26" ht="19.5" customHeight="1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</row>
    <row r="911" spans="1:26" ht="19.5" customHeight="1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</row>
    <row r="912" spans="1:26" ht="19.5" customHeight="1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</row>
    <row r="913" spans="1:26" ht="19.5" customHeight="1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</row>
    <row r="914" spans="1:26" ht="19.5" customHeight="1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</row>
    <row r="915" spans="1:26" ht="19.5" customHeight="1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</row>
    <row r="916" spans="1:26" ht="19.5" customHeight="1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</row>
    <row r="917" spans="1:26" ht="19.5" customHeight="1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</row>
    <row r="918" spans="1:26" ht="19.5" customHeight="1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</row>
    <row r="919" spans="1:26" ht="19.5" customHeight="1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</row>
    <row r="920" spans="1:26" ht="19.5" customHeight="1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</row>
    <row r="921" spans="1:26" ht="19.5" customHeight="1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</row>
    <row r="922" spans="1:26" ht="19.5" customHeight="1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</row>
    <row r="923" spans="1:26" ht="19.5" customHeight="1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</row>
    <row r="924" spans="1:26" ht="19.5" customHeight="1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</row>
    <row r="925" spans="1:26" ht="19.5" customHeight="1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</row>
    <row r="926" spans="1:26" ht="19.5" customHeight="1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</row>
    <row r="927" spans="1:26" ht="19.5" customHeight="1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</row>
    <row r="928" spans="1:26" ht="19.5" customHeight="1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</row>
    <row r="929" spans="1:26" ht="19.5" customHeight="1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</row>
    <row r="930" spans="1:26" ht="19.5" customHeight="1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</row>
    <row r="931" spans="1:26" ht="19.5" customHeight="1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</row>
    <row r="932" spans="1:26" ht="19.5" customHeight="1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</row>
    <row r="933" spans="1:26" ht="19.5" customHeight="1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</row>
    <row r="934" spans="1:26" ht="19.5" customHeight="1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</row>
    <row r="935" spans="1:26" ht="19.5" customHeight="1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</row>
    <row r="936" spans="1:26" ht="19.5" customHeight="1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</row>
    <row r="937" spans="1:26" ht="19.5" customHeight="1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</row>
    <row r="938" spans="1:26" ht="19.5" customHeight="1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</row>
    <row r="939" spans="1:26" ht="19.5" customHeight="1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</row>
    <row r="940" spans="1:26" ht="19.5" customHeight="1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</row>
    <row r="941" spans="1:26" ht="19.5" customHeight="1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</row>
    <row r="942" spans="1:26" ht="19.5" customHeight="1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</row>
    <row r="943" spans="1:26" ht="19.5" customHeight="1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</row>
    <row r="944" spans="1:26" ht="19.5" customHeight="1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</row>
    <row r="945" spans="1:26" ht="19.5" customHeight="1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</row>
    <row r="946" spans="1:26" ht="19.5" customHeight="1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</row>
    <row r="947" spans="1:26" ht="19.5" customHeight="1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</row>
    <row r="948" spans="1:26" ht="19.5" customHeight="1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</row>
    <row r="949" spans="1:26" ht="19.5" customHeight="1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</row>
    <row r="950" spans="1:26" ht="19.5" customHeight="1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</row>
    <row r="951" spans="1:26" ht="19.5" customHeight="1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</row>
    <row r="952" spans="1:26" ht="19.5" customHeight="1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</row>
    <row r="953" spans="1:26" ht="19.5" customHeight="1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</row>
    <row r="954" spans="1:26" ht="19.5" customHeight="1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</row>
    <row r="955" spans="1:26" ht="19.5" customHeight="1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</row>
    <row r="956" spans="1:26" ht="19.5" customHeight="1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</row>
    <row r="957" spans="1:26" ht="19.5" customHeight="1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</row>
    <row r="958" spans="1:26" ht="19.5" customHeight="1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</row>
    <row r="959" spans="1:26" ht="19.5" customHeight="1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</row>
    <row r="960" spans="1:26" ht="19.5" customHeight="1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</row>
    <row r="961" spans="1:26" ht="19.5" customHeight="1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</row>
    <row r="962" spans="1:26" ht="19.5" customHeight="1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</row>
    <row r="963" spans="1:26" ht="19.5" customHeight="1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</row>
    <row r="964" spans="1:26" ht="19.5" customHeight="1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</row>
    <row r="965" spans="1:26" ht="19.5" customHeight="1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</row>
    <row r="966" spans="1:26" ht="19.5" customHeight="1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</row>
    <row r="967" spans="1:26" ht="19.5" customHeight="1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</row>
    <row r="968" spans="1:26" ht="19.5" customHeight="1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</row>
    <row r="969" spans="1:26" ht="19.5" customHeight="1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</row>
    <row r="970" spans="1:26" ht="19.5" customHeight="1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</row>
    <row r="971" spans="1:26" ht="19.5" customHeight="1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</row>
    <row r="972" spans="1:26" ht="19.5" customHeight="1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</row>
    <row r="973" spans="1:26" ht="19.5" customHeight="1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</row>
    <row r="974" spans="1:26" ht="19.5" customHeight="1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</row>
    <row r="975" spans="1:26" ht="19.5" customHeight="1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</row>
    <row r="976" spans="1:26" ht="19.5" customHeight="1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</row>
    <row r="977" spans="1:26" ht="19.5" customHeight="1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</row>
    <row r="978" spans="1:26" ht="19.5" customHeight="1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</row>
    <row r="979" spans="1:26" ht="19.5" customHeight="1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</row>
    <row r="980" spans="1:26" ht="19.5" customHeight="1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</row>
    <row r="981" spans="1:26" ht="19.5" customHeight="1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</row>
    <row r="982" spans="1:26" ht="19.5" customHeight="1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</row>
    <row r="983" spans="1:26" ht="19.5" customHeight="1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</row>
    <row r="984" spans="1:26" ht="19.5" customHeight="1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</row>
    <row r="985" spans="1:26" ht="19.5" customHeight="1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</row>
    <row r="986" spans="1:26" ht="19.5" customHeight="1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</row>
    <row r="987" spans="1:26" ht="19.5" customHeight="1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</row>
    <row r="988" spans="1:26" ht="19.5" customHeight="1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</row>
    <row r="989" spans="1:26" ht="19.5" customHeight="1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</row>
    <row r="990" spans="1:26" ht="19.5" customHeight="1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</row>
    <row r="991" spans="1:26" ht="19.5" customHeight="1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</row>
    <row r="992" spans="1:26" ht="19.5" customHeight="1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</row>
    <row r="993" spans="1:26" ht="19.5" customHeight="1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</row>
    <row r="994" spans="1:26" ht="19.5" customHeight="1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</row>
    <row r="995" spans="1:26" ht="19.5" customHeight="1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</row>
    <row r="996" spans="1:26" ht="19.5" customHeight="1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</row>
    <row r="997" spans="1:26" ht="19.5" customHeight="1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</row>
    <row r="998" spans="1:26" ht="19.5" customHeight="1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</row>
    <row r="999" spans="1:26" ht="19.5" customHeight="1">
      <c r="A999" s="89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</row>
    <row r="1000" spans="1:26" ht="19.5" customHeight="1">
      <c r="A1000" s="89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</row>
  </sheetData>
  <mergeCells count="3">
    <mergeCell ref="A1:F1"/>
    <mergeCell ref="A2:F2"/>
    <mergeCell ref="A3:F3"/>
  </mergeCells>
  <dataValidations count="11">
    <dataValidation type="decimal" allowBlank="1" showErrorMessage="1" sqref="B28:F28 B31:F33 B36:F38 B43:F45 B52:F54 B57:F58 B62:F62">
      <formula1>-1.79769313486231E+100</formula1>
      <formula2>1.79769313486231E+100</formula2>
    </dataValidation>
    <dataValidation type="decimal" allowBlank="1" showErrorMessage="1" sqref="B11:F13 B15:F17">
      <formula1>0</formula1>
      <formula2>199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ErrorMessage="1" sqref="B10:F10 B14:F14">
      <formula1>0</formula1>
      <formula2>200</formula2>
    </dataValidation>
    <dataValidation type="decimal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00"/>
  <sheetViews>
    <sheetView showGridLines="0" workbookViewId="0">
      <selection activeCell="F18" sqref="F18"/>
    </sheetView>
  </sheetViews>
  <sheetFormatPr baseColWidth="10" defaultColWidth="14.44140625" defaultRowHeight="15" customHeight="1"/>
  <cols>
    <col min="1" max="1" width="58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  <col min="9" max="26" width="11" customWidth="1"/>
  </cols>
  <sheetData>
    <row r="1" spans="1:8" ht="40.5" customHeight="1">
      <c r="A1" s="116" t="s">
        <v>124</v>
      </c>
      <c r="B1" s="117"/>
      <c r="C1" s="117"/>
      <c r="D1" s="117"/>
      <c r="E1" s="117"/>
      <c r="F1" s="117"/>
      <c r="G1" s="117"/>
      <c r="H1" s="118"/>
    </row>
    <row r="2" spans="1:8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0"/>
      <c r="H2" s="121"/>
    </row>
    <row r="3" spans="1:8" ht="15" customHeight="1">
      <c r="A3" s="122" t="s">
        <v>125</v>
      </c>
      <c r="B3" s="123"/>
      <c r="C3" s="123"/>
      <c r="D3" s="123"/>
      <c r="E3" s="123"/>
      <c r="F3" s="123"/>
      <c r="G3" s="123"/>
      <c r="H3" s="124"/>
    </row>
    <row r="4" spans="1:8" ht="15" customHeight="1">
      <c r="A4" s="122" t="str">
        <f>'Formato 1'!A4</f>
        <v>Al 31 de Diciembre de 2023 y al 30 de Junio de 2024 (b)</v>
      </c>
      <c r="B4" s="123"/>
      <c r="C4" s="123"/>
      <c r="D4" s="123"/>
      <c r="E4" s="123"/>
      <c r="F4" s="123"/>
      <c r="G4" s="123"/>
      <c r="H4" s="124"/>
    </row>
    <row r="5" spans="1:8" ht="14.4">
      <c r="A5" s="125" t="s">
        <v>2</v>
      </c>
      <c r="B5" s="126"/>
      <c r="C5" s="126"/>
      <c r="D5" s="126"/>
      <c r="E5" s="126"/>
      <c r="F5" s="126"/>
      <c r="G5" s="126"/>
      <c r="H5" s="127"/>
    </row>
    <row r="6" spans="1:8" ht="41.25" customHeight="1">
      <c r="A6" s="18" t="s">
        <v>126</v>
      </c>
      <c r="B6" s="18" t="s">
        <v>127</v>
      </c>
      <c r="C6" s="18" t="s">
        <v>128</v>
      </c>
      <c r="D6" s="18" t="s">
        <v>129</v>
      </c>
      <c r="E6" s="18" t="s">
        <v>130</v>
      </c>
      <c r="F6" s="18" t="s">
        <v>131</v>
      </c>
      <c r="G6" s="18" t="s">
        <v>132</v>
      </c>
      <c r="H6" s="3" t="s">
        <v>133</v>
      </c>
    </row>
    <row r="7" spans="1:8" ht="14.4">
      <c r="A7" s="19"/>
      <c r="B7" s="20"/>
      <c r="C7" s="20"/>
      <c r="D7" s="20"/>
      <c r="E7" s="20"/>
      <c r="F7" s="20"/>
      <c r="G7" s="20"/>
      <c r="H7" s="20"/>
    </row>
    <row r="8" spans="1:8" ht="14.4">
      <c r="A8" s="21" t="s">
        <v>134</v>
      </c>
      <c r="B8" s="11">
        <f t="shared" ref="B8:H8" si="0">B9+B13</f>
        <v>0</v>
      </c>
      <c r="C8" s="11">
        <f t="shared" si="0"/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ht="15.75" customHeight="1">
      <c r="A9" s="22" t="s">
        <v>135</v>
      </c>
      <c r="B9" s="10">
        <f t="shared" ref="B9:H9" si="1">SUM(B10:B12)</f>
        <v>0</v>
      </c>
      <c r="C9" s="10">
        <f t="shared" si="1"/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</row>
    <row r="10" spans="1:8" ht="17.25" customHeight="1">
      <c r="A10" s="22" t="s">
        <v>136</v>
      </c>
      <c r="B10" s="23">
        <v>0</v>
      </c>
      <c r="C10" s="10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ht="14.4">
      <c r="A11" s="22" t="s">
        <v>137</v>
      </c>
      <c r="B11" s="23">
        <v>0</v>
      </c>
      <c r="C11" s="10">
        <v>0</v>
      </c>
      <c r="D11" s="23">
        <v>0</v>
      </c>
      <c r="E11" s="23">
        <v>0</v>
      </c>
      <c r="F11" s="23">
        <v>0</v>
      </c>
      <c r="G11" s="10">
        <v>0</v>
      </c>
      <c r="H11" s="10">
        <v>0</v>
      </c>
    </row>
    <row r="12" spans="1:8" ht="16.5" customHeight="1">
      <c r="A12" s="22" t="s">
        <v>138</v>
      </c>
      <c r="B12" s="23">
        <v>0</v>
      </c>
      <c r="C12" s="10">
        <v>0</v>
      </c>
      <c r="D12" s="23">
        <v>0</v>
      </c>
      <c r="E12" s="23">
        <v>0</v>
      </c>
      <c r="F12" s="23">
        <v>0</v>
      </c>
      <c r="G12" s="10">
        <v>0</v>
      </c>
      <c r="H12" s="10">
        <v>0</v>
      </c>
    </row>
    <row r="13" spans="1:8" ht="14.4">
      <c r="A13" s="22" t="s">
        <v>139</v>
      </c>
      <c r="B13" s="10">
        <f t="shared" ref="B13:H13" si="2">SUM(B14:B16)</f>
        <v>0</v>
      </c>
      <c r="C13" s="10">
        <f t="shared" si="2"/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</row>
    <row r="14" spans="1:8" ht="14.4">
      <c r="A14" s="22" t="s">
        <v>140</v>
      </c>
      <c r="B14" s="23">
        <v>0</v>
      </c>
      <c r="C14" s="10">
        <v>0</v>
      </c>
      <c r="D14" s="23">
        <v>0</v>
      </c>
      <c r="E14" s="23">
        <v>0</v>
      </c>
      <c r="F14" s="23">
        <v>0</v>
      </c>
      <c r="G14" s="10">
        <v>0</v>
      </c>
      <c r="H14" s="10">
        <v>0</v>
      </c>
    </row>
    <row r="15" spans="1:8" ht="15" customHeight="1">
      <c r="A15" s="22" t="s">
        <v>141</v>
      </c>
      <c r="B15" s="23">
        <v>0</v>
      </c>
      <c r="C15" s="10">
        <v>0</v>
      </c>
      <c r="D15" s="23">
        <v>0</v>
      </c>
      <c r="E15" s="23">
        <v>0</v>
      </c>
      <c r="F15" s="23">
        <v>0</v>
      </c>
      <c r="G15" s="10">
        <v>0</v>
      </c>
      <c r="H15" s="10">
        <v>0</v>
      </c>
    </row>
    <row r="16" spans="1:8" ht="14.4">
      <c r="A16" s="22" t="s">
        <v>142</v>
      </c>
      <c r="B16" s="23">
        <v>0</v>
      </c>
      <c r="C16" s="10">
        <v>0</v>
      </c>
      <c r="D16" s="23">
        <v>0</v>
      </c>
      <c r="E16" s="23">
        <v>0</v>
      </c>
      <c r="F16" s="23">
        <v>0</v>
      </c>
      <c r="G16" s="10">
        <v>0</v>
      </c>
      <c r="H16" s="10">
        <v>0</v>
      </c>
    </row>
    <row r="17" spans="1:8" ht="14.4">
      <c r="A17" s="24"/>
      <c r="B17" s="25"/>
      <c r="C17" s="25"/>
      <c r="D17" s="25"/>
      <c r="E17" s="25"/>
      <c r="F17" s="25"/>
      <c r="G17" s="25"/>
      <c r="H17" s="25"/>
    </row>
    <row r="18" spans="1:8" ht="14.4">
      <c r="A18" s="21" t="s">
        <v>143</v>
      </c>
      <c r="B18" s="11">
        <v>98946500.290000007</v>
      </c>
      <c r="C18" s="26"/>
      <c r="D18" s="26"/>
      <c r="E18" s="26"/>
      <c r="F18" s="111">
        <v>27845221.579999998</v>
      </c>
      <c r="G18" s="26"/>
      <c r="H18" s="26"/>
    </row>
    <row r="19" spans="1:8" ht="16.5" customHeight="1">
      <c r="A19" s="24"/>
      <c r="B19" s="25"/>
      <c r="C19" s="25"/>
      <c r="D19" s="25"/>
      <c r="E19" s="25"/>
      <c r="F19" s="25"/>
      <c r="G19" s="25"/>
      <c r="H19" s="25"/>
    </row>
    <row r="20" spans="1:8" ht="14.25" customHeight="1">
      <c r="A20" s="21" t="s">
        <v>144</v>
      </c>
      <c r="B20" s="11">
        <f t="shared" ref="B20:H20" si="3">B8+B18</f>
        <v>98946500.290000007</v>
      </c>
      <c r="C20" s="11">
        <f t="shared" si="3"/>
        <v>0</v>
      </c>
      <c r="D20" s="11">
        <f t="shared" si="3"/>
        <v>0</v>
      </c>
      <c r="E20" s="11">
        <f t="shared" si="3"/>
        <v>0</v>
      </c>
      <c r="F20" s="11">
        <f t="shared" si="3"/>
        <v>27845221.579999998</v>
      </c>
      <c r="G20" s="11">
        <f t="shared" si="3"/>
        <v>0</v>
      </c>
      <c r="H20" s="11">
        <f t="shared" si="3"/>
        <v>0</v>
      </c>
    </row>
    <row r="21" spans="1:8" ht="16.5" customHeight="1">
      <c r="A21" s="24"/>
      <c r="B21" s="10"/>
      <c r="C21" s="10"/>
      <c r="D21" s="10"/>
      <c r="E21" s="10"/>
      <c r="F21" s="10"/>
      <c r="G21" s="10"/>
      <c r="H21" s="10"/>
    </row>
    <row r="22" spans="1:8" ht="16.5" customHeight="1">
      <c r="A22" s="21" t="s">
        <v>145</v>
      </c>
      <c r="B22" s="11">
        <f t="shared" ref="B22:H22" si="4">SUM(B23:B25)</f>
        <v>0</v>
      </c>
      <c r="C22" s="11">
        <f t="shared" si="4"/>
        <v>0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</row>
    <row r="23" spans="1:8" ht="15" customHeight="1">
      <c r="A23" s="22" t="s">
        <v>146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ht="15" customHeight="1">
      <c r="A24" s="22" t="s">
        <v>147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ht="15.75" customHeight="1">
      <c r="A25" s="22" t="s">
        <v>148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ht="16.5" customHeight="1">
      <c r="A26" s="27"/>
      <c r="B26" s="10"/>
      <c r="C26" s="10"/>
      <c r="D26" s="10"/>
      <c r="E26" s="10"/>
      <c r="F26" s="10"/>
      <c r="G26" s="10"/>
      <c r="H26" s="10"/>
    </row>
    <row r="27" spans="1:8" ht="16.5" customHeight="1">
      <c r="A27" s="21" t="s">
        <v>149</v>
      </c>
      <c r="B27" s="11">
        <f t="shared" ref="B27:H27" si="5">SUM(B28:B30)</f>
        <v>0</v>
      </c>
      <c r="C27" s="11">
        <f t="shared" si="5"/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1:8" ht="15" customHeight="1">
      <c r="A28" s="22" t="s">
        <v>150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ht="15" customHeight="1">
      <c r="A29" s="22" t="s">
        <v>151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ht="15.75" customHeight="1">
      <c r="A30" s="22" t="s">
        <v>152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ht="15" customHeight="1">
      <c r="A31" s="28" t="s">
        <v>153</v>
      </c>
      <c r="B31" s="15"/>
      <c r="C31" s="15"/>
      <c r="D31" s="15"/>
      <c r="E31" s="15"/>
      <c r="F31" s="15"/>
      <c r="G31" s="15"/>
      <c r="H31" s="15"/>
    </row>
    <row r="32" spans="1:8" ht="15.75" customHeight="1">
      <c r="A32" s="29"/>
    </row>
    <row r="33" spans="1:8" ht="14.25" customHeight="1">
      <c r="A33" s="128" t="s">
        <v>154</v>
      </c>
      <c r="B33" s="129"/>
      <c r="C33" s="129"/>
      <c r="D33" s="129"/>
      <c r="E33" s="129"/>
      <c r="F33" s="129"/>
      <c r="G33" s="129"/>
      <c r="H33" s="129"/>
    </row>
    <row r="34" spans="1:8" ht="14.25" customHeight="1">
      <c r="A34" s="129"/>
      <c r="B34" s="129"/>
      <c r="C34" s="129"/>
      <c r="D34" s="129"/>
      <c r="E34" s="129"/>
      <c r="F34" s="129"/>
      <c r="G34" s="129"/>
      <c r="H34" s="129"/>
    </row>
    <row r="35" spans="1:8" ht="14.25" customHeight="1">
      <c r="A35" s="129"/>
      <c r="B35" s="129"/>
      <c r="C35" s="129"/>
      <c r="D35" s="129"/>
      <c r="E35" s="129"/>
      <c r="F35" s="129"/>
      <c r="G35" s="129"/>
      <c r="H35" s="129"/>
    </row>
    <row r="36" spans="1:8" ht="14.25" customHeight="1">
      <c r="A36" s="129"/>
      <c r="B36" s="129"/>
      <c r="C36" s="129"/>
      <c r="D36" s="129"/>
      <c r="E36" s="129"/>
      <c r="F36" s="129"/>
      <c r="G36" s="129"/>
      <c r="H36" s="129"/>
    </row>
    <row r="37" spans="1:8" ht="14.25" customHeight="1">
      <c r="A37" s="129"/>
      <c r="B37" s="129"/>
      <c r="C37" s="129"/>
      <c r="D37" s="129"/>
      <c r="E37" s="129"/>
      <c r="F37" s="129"/>
      <c r="G37" s="129"/>
      <c r="H37" s="129"/>
    </row>
    <row r="38" spans="1:8" ht="15.75" customHeight="1">
      <c r="A38" s="29"/>
    </row>
    <row r="39" spans="1:8" ht="25.8" customHeight="1">
      <c r="A39" s="18" t="s">
        <v>155</v>
      </c>
      <c r="B39" s="18" t="s">
        <v>156</v>
      </c>
      <c r="C39" s="18" t="s">
        <v>157</v>
      </c>
      <c r="D39" s="18" t="s">
        <v>158</v>
      </c>
      <c r="E39" s="18" t="s">
        <v>159</v>
      </c>
      <c r="F39" s="3" t="s">
        <v>160</v>
      </c>
    </row>
    <row r="40" spans="1:8" ht="15.75" customHeight="1">
      <c r="A40" s="8"/>
      <c r="B40" s="14"/>
      <c r="C40" s="14"/>
      <c r="D40" s="14"/>
      <c r="E40" s="14"/>
      <c r="F40" s="14"/>
    </row>
    <row r="41" spans="1:8" ht="15.75" customHeight="1">
      <c r="A41" s="21" t="s">
        <v>161</v>
      </c>
      <c r="B41" s="11">
        <f>SUM(B42:B44)</f>
        <v>0</v>
      </c>
      <c r="C41" s="11">
        <f>SUM(C42:C44)</f>
        <v>0</v>
      </c>
      <c r="D41" s="11">
        <f>SUM(D42:D44)</f>
        <v>0</v>
      </c>
      <c r="E41" s="11">
        <f>SUM(E42:E44)</f>
        <v>0</v>
      </c>
      <c r="F41" s="11">
        <f>SUM(F42:F44)</f>
        <v>0</v>
      </c>
    </row>
    <row r="42" spans="1:8" ht="15.75" customHeight="1">
      <c r="A42" s="22" t="s">
        <v>162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30"/>
    </row>
    <row r="43" spans="1:8" ht="15.75" customHeight="1">
      <c r="A43" s="22" t="s">
        <v>163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30"/>
    </row>
    <row r="44" spans="1:8" ht="15.75" customHeight="1">
      <c r="A44" s="22" t="s">
        <v>164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30"/>
    </row>
    <row r="45" spans="1:8" ht="15.75" customHeight="1">
      <c r="A45" s="31" t="s">
        <v>153</v>
      </c>
      <c r="B45" s="15"/>
      <c r="C45" s="15"/>
      <c r="D45" s="15"/>
      <c r="E45" s="15"/>
      <c r="F45" s="15"/>
    </row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3:H37"/>
    <mergeCell ref="A1:H1"/>
    <mergeCell ref="A2:H2"/>
    <mergeCell ref="A3:H3"/>
    <mergeCell ref="A4:H4"/>
    <mergeCell ref="A5:H5"/>
  </mergeCells>
  <dataValidations count="1">
    <dataValidation type="decimal" allowBlank="1" showErrorMessage="1" sqref="B8:H9 C10:C12 G11:H12 B13:H13 C14:C16 G14:H16 B17:H30">
      <formula1>-1.79769313486231E+100</formula1>
      <formula2>1.79769313486231E+100</formula2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0"/>
  <sheetViews>
    <sheetView showGridLines="0" topLeftCell="C1" workbookViewId="0">
      <selection activeCell="I7" sqref="I7"/>
    </sheetView>
  </sheetViews>
  <sheetFormatPr baseColWidth="10" defaultColWidth="14.44140625" defaultRowHeight="15" customHeight="1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26" width="11" customWidth="1"/>
  </cols>
  <sheetData>
    <row r="1" spans="1:11" ht="40.5" customHeight="1">
      <c r="A1" s="116" t="s">
        <v>165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</row>
    <row r="2" spans="1:11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</row>
    <row r="3" spans="1:11" ht="14.4">
      <c r="A3" s="122" t="s">
        <v>166</v>
      </c>
      <c r="B3" s="123"/>
      <c r="C3" s="123"/>
      <c r="D3" s="123"/>
      <c r="E3" s="123"/>
      <c r="F3" s="123"/>
      <c r="G3" s="123"/>
      <c r="H3" s="123"/>
      <c r="I3" s="123"/>
      <c r="J3" s="123"/>
      <c r="K3" s="124"/>
    </row>
    <row r="4" spans="1:11" ht="14.4">
      <c r="A4" s="122" t="s">
        <v>624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</row>
    <row r="5" spans="1:11" ht="14.4">
      <c r="A5" s="122" t="s">
        <v>2</v>
      </c>
      <c r="B5" s="123"/>
      <c r="C5" s="123"/>
      <c r="D5" s="123"/>
      <c r="E5" s="123"/>
      <c r="F5" s="123"/>
      <c r="G5" s="123"/>
      <c r="H5" s="123"/>
      <c r="I5" s="123"/>
      <c r="J5" s="123"/>
      <c r="K5" s="124"/>
    </row>
    <row r="6" spans="1:11" ht="41.25" customHeight="1">
      <c r="A6" s="3" t="s">
        <v>167</v>
      </c>
      <c r="B6" s="3" t="s">
        <v>168</v>
      </c>
      <c r="C6" s="3" t="s">
        <v>169</v>
      </c>
      <c r="D6" s="3" t="s">
        <v>170</v>
      </c>
      <c r="E6" s="3" t="s">
        <v>171</v>
      </c>
      <c r="F6" s="3" t="s">
        <v>172</v>
      </c>
      <c r="G6" s="3" t="s">
        <v>173</v>
      </c>
      <c r="H6" s="3" t="s">
        <v>174</v>
      </c>
      <c r="I6" s="3" t="s">
        <v>627</v>
      </c>
      <c r="J6" s="3" t="s">
        <v>626</v>
      </c>
      <c r="K6" s="3" t="s">
        <v>625</v>
      </c>
    </row>
    <row r="7" spans="1:11" ht="14.4">
      <c r="A7" s="12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4.4">
      <c r="A8" s="7" t="s">
        <v>175</v>
      </c>
      <c r="B8" s="32"/>
      <c r="C8" s="32"/>
      <c r="D8" s="32"/>
      <c r="E8" s="11">
        <f>SUM(E9:E12)</f>
        <v>0</v>
      </c>
      <c r="F8" s="32"/>
      <c r="G8" s="11">
        <f>SUM(G9:G12)</f>
        <v>0</v>
      </c>
      <c r="H8" s="11">
        <f>SUM(H9:H12)</f>
        <v>0</v>
      </c>
      <c r="I8" s="11">
        <f>SUM(I9:I12)</f>
        <v>0</v>
      </c>
      <c r="J8" s="11">
        <f>SUM(J9:J12)</f>
        <v>0</v>
      </c>
      <c r="K8" s="11">
        <f>SUM(K9:K12)</f>
        <v>0</v>
      </c>
    </row>
    <row r="9" spans="1:11" ht="14.4">
      <c r="A9" s="9" t="s">
        <v>176</v>
      </c>
      <c r="B9" s="33"/>
      <c r="C9" s="33"/>
      <c r="D9" s="33"/>
      <c r="E9" s="10">
        <v>0</v>
      </c>
      <c r="F9" s="8"/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ht="14.4">
      <c r="A10" s="9" t="s">
        <v>177</v>
      </c>
      <c r="B10" s="33"/>
      <c r="C10" s="33"/>
      <c r="D10" s="33"/>
      <c r="E10" s="10">
        <v>0</v>
      </c>
      <c r="F10" s="8"/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ht="14.4">
      <c r="A11" s="9" t="s">
        <v>178</v>
      </c>
      <c r="B11" s="33"/>
      <c r="C11" s="33"/>
      <c r="D11" s="33"/>
      <c r="E11" s="10">
        <v>0</v>
      </c>
      <c r="F11" s="8"/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ht="14.4">
      <c r="A12" s="9" t="s">
        <v>179</v>
      </c>
      <c r="B12" s="33"/>
      <c r="C12" s="33"/>
      <c r="D12" s="33"/>
      <c r="E12" s="10">
        <v>0</v>
      </c>
      <c r="F12" s="8"/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ht="14.4">
      <c r="A13" s="34" t="s">
        <v>153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4.4">
      <c r="A14" s="7" t="s">
        <v>180</v>
      </c>
      <c r="B14" s="32"/>
      <c r="C14" s="32"/>
      <c r="D14" s="32"/>
      <c r="E14" s="11">
        <f>SUM(E15:E18)</f>
        <v>0</v>
      </c>
      <c r="F14" s="32"/>
      <c r="G14" s="11">
        <f>SUM(G15:G18)</f>
        <v>0</v>
      </c>
      <c r="H14" s="11">
        <f>SUM(H15:H18)</f>
        <v>0</v>
      </c>
      <c r="I14" s="11">
        <f>SUM(I15:I18)</f>
        <v>0</v>
      </c>
      <c r="J14" s="11">
        <f>SUM(J15:J18)</f>
        <v>0</v>
      </c>
      <c r="K14" s="11">
        <f>SUM(K15:K18)</f>
        <v>0</v>
      </c>
    </row>
    <row r="15" spans="1:11" ht="14.4">
      <c r="A15" s="9" t="s">
        <v>181</v>
      </c>
      <c r="B15" s="33"/>
      <c r="C15" s="33"/>
      <c r="D15" s="33"/>
      <c r="E15" s="10">
        <v>0</v>
      </c>
      <c r="F15" s="8"/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ht="14.4">
      <c r="A16" s="9" t="s">
        <v>182</v>
      </c>
      <c r="B16" s="33"/>
      <c r="C16" s="33"/>
      <c r="D16" s="33"/>
      <c r="E16" s="10">
        <v>0</v>
      </c>
      <c r="F16" s="8"/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ht="14.4">
      <c r="A17" s="9" t="s">
        <v>183</v>
      </c>
      <c r="B17" s="33"/>
      <c r="C17" s="33"/>
      <c r="D17" s="33"/>
      <c r="E17" s="10">
        <v>0</v>
      </c>
      <c r="F17" s="8"/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 ht="14.4">
      <c r="A18" s="9" t="s">
        <v>184</v>
      </c>
      <c r="B18" s="33"/>
      <c r="C18" s="33"/>
      <c r="D18" s="33"/>
      <c r="E18" s="10">
        <v>0</v>
      </c>
      <c r="F18" s="8"/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ht="14.4">
      <c r="A19" s="34" t="s">
        <v>153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14.4">
      <c r="A20" s="7" t="s">
        <v>185</v>
      </c>
      <c r="B20" s="32"/>
      <c r="C20" s="32"/>
      <c r="D20" s="32"/>
      <c r="E20" s="11">
        <f>SUM(E8,E14)</f>
        <v>0</v>
      </c>
      <c r="F20" s="32"/>
      <c r="G20" s="11">
        <f>SUM(G8,G14)</f>
        <v>0</v>
      </c>
      <c r="H20" s="11">
        <f>SUM(H8,H14)</f>
        <v>0</v>
      </c>
      <c r="I20" s="11">
        <f>SUM(I8,I14)</f>
        <v>0</v>
      </c>
      <c r="J20" s="11">
        <f>SUM(J8,J14)</f>
        <v>0</v>
      </c>
      <c r="K20" s="11">
        <f>SUM(K8,K14)</f>
        <v>0</v>
      </c>
    </row>
    <row r="21" spans="1:11" ht="15.75" customHeight="1">
      <c r="A21" s="16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5.75" customHeight="1"/>
    <row r="23" spans="1:11" ht="15.75" customHeight="1"/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K1"/>
    <mergeCell ref="A2:K2"/>
    <mergeCell ref="A3:K3"/>
    <mergeCell ref="A4:K4"/>
    <mergeCell ref="A5:K5"/>
  </mergeCells>
  <dataValidations count="2">
    <dataValidation type="decimal" allowBlank="1" showErrorMessage="1" sqref="E8:K20">
      <formula1>-1.79769313486231E+100</formula1>
      <formula2>1.79769313486231E+100</formula2>
    </dataValidation>
    <dataValidation type="date" operator="greaterThanOrEqual" allowBlank="1" showErrorMessage="1" sqref="B9:D12 B15:D18">
      <formula1>36526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00"/>
  <sheetViews>
    <sheetView showGridLines="0" workbookViewId="0">
      <selection activeCell="C77" sqref="C77"/>
    </sheetView>
  </sheetViews>
  <sheetFormatPr baseColWidth="10" defaultColWidth="14.44140625" defaultRowHeight="15" customHeight="1"/>
  <cols>
    <col min="1" max="1" width="102.44140625" customWidth="1"/>
    <col min="2" max="2" width="21.109375" customWidth="1"/>
    <col min="3" max="3" width="22.5546875" customWidth="1"/>
    <col min="4" max="4" width="22.6640625" customWidth="1"/>
    <col min="5" max="5" width="3.33203125" customWidth="1"/>
    <col min="6" max="6" width="15.5546875" customWidth="1"/>
    <col min="7" max="26" width="11" customWidth="1"/>
  </cols>
  <sheetData>
    <row r="1" spans="1:6" ht="40.5" customHeight="1">
      <c r="A1" s="116" t="s">
        <v>186</v>
      </c>
      <c r="B1" s="117"/>
      <c r="C1" s="117"/>
      <c r="D1" s="118"/>
    </row>
    <row r="2" spans="1:6" ht="14.4">
      <c r="A2" s="130" t="str">
        <f>'Formato 1'!A2</f>
        <v>Junta de Agua Potable Drenaje Alcantarillado y Saneamiento del Municipio de Irapuato, Gto.</v>
      </c>
      <c r="B2" s="120"/>
      <c r="C2" s="120"/>
      <c r="D2" s="121"/>
    </row>
    <row r="3" spans="1:6" ht="14.4">
      <c r="A3" s="122" t="s">
        <v>187</v>
      </c>
      <c r="B3" s="123"/>
      <c r="C3" s="123"/>
      <c r="D3" s="124"/>
    </row>
    <row r="4" spans="1:6" ht="14.4">
      <c r="A4" s="122" t="str">
        <f>'Formato 3'!A4</f>
        <v>Del 1 de Enero al 30 de Junio de 2024 (b)</v>
      </c>
      <c r="B4" s="123"/>
      <c r="C4" s="123"/>
      <c r="D4" s="124"/>
    </row>
    <row r="5" spans="1:6" ht="14.4">
      <c r="A5" s="125" t="s">
        <v>2</v>
      </c>
      <c r="B5" s="126"/>
      <c r="C5" s="126"/>
      <c r="D5" s="127"/>
    </row>
    <row r="7" spans="1:6" ht="28.8">
      <c r="A7" s="35" t="s">
        <v>6</v>
      </c>
      <c r="B7" s="3" t="s">
        <v>188</v>
      </c>
      <c r="C7" s="3" t="s">
        <v>189</v>
      </c>
      <c r="D7" s="3" t="s">
        <v>190</v>
      </c>
    </row>
    <row r="8" spans="1:6" ht="14.4">
      <c r="A8" s="7" t="s">
        <v>191</v>
      </c>
      <c r="B8" s="36">
        <f>SUM(B9:B11)</f>
        <v>657683436.45000005</v>
      </c>
      <c r="C8" s="36">
        <f>SUM(C9:C11)</f>
        <v>563293230.57999992</v>
      </c>
      <c r="D8" s="36">
        <f>SUM(D9:D11)</f>
        <v>563293230.57999992</v>
      </c>
    </row>
    <row r="9" spans="1:6" ht="14.4">
      <c r="A9" s="9" t="s">
        <v>192</v>
      </c>
      <c r="B9" s="25">
        <v>657683436.45000005</v>
      </c>
      <c r="C9" s="25">
        <v>495434265.94999999</v>
      </c>
      <c r="D9" s="25">
        <v>495434265.94999999</v>
      </c>
    </row>
    <row r="10" spans="1:6" ht="14.4">
      <c r="A10" s="9" t="s">
        <v>193</v>
      </c>
      <c r="B10" s="25">
        <v>0</v>
      </c>
      <c r="C10" s="25">
        <v>67858964.629999995</v>
      </c>
      <c r="D10" s="25">
        <v>67858964.629999995</v>
      </c>
    </row>
    <row r="11" spans="1:6" ht="14.4">
      <c r="A11" s="9" t="s">
        <v>194</v>
      </c>
      <c r="B11" s="25">
        <f>B44</f>
        <v>0</v>
      </c>
      <c r="C11" s="25">
        <f>C44</f>
        <v>0</v>
      </c>
      <c r="D11" s="25">
        <f>D44</f>
        <v>0</v>
      </c>
    </row>
    <row r="12" spans="1:6" ht="14.4">
      <c r="A12" s="9"/>
      <c r="B12" s="25"/>
      <c r="C12" s="25"/>
      <c r="D12" s="25"/>
    </row>
    <row r="13" spans="1:6" ht="14.4">
      <c r="A13" s="7" t="s">
        <v>195</v>
      </c>
      <c r="B13" s="36">
        <f>B14+B15</f>
        <v>657683436.45000005</v>
      </c>
      <c r="C13" s="36">
        <f>C14+C15</f>
        <v>356261803.84000003</v>
      </c>
      <c r="D13" s="36">
        <f>D14+D15</f>
        <v>212558104.13999999</v>
      </c>
      <c r="F13" s="110"/>
    </row>
    <row r="14" spans="1:6" ht="14.4">
      <c r="A14" s="9" t="s">
        <v>196</v>
      </c>
      <c r="B14" s="25">
        <v>657683436.45000005</v>
      </c>
      <c r="C14" s="25">
        <v>287460711.31</v>
      </c>
      <c r="D14" s="25">
        <v>212558104.13999999</v>
      </c>
    </row>
    <row r="15" spans="1:6" ht="14.4">
      <c r="A15" s="9" t="s">
        <v>197</v>
      </c>
      <c r="B15" s="25">
        <v>0</v>
      </c>
      <c r="C15" s="25">
        <v>68801092.530000001</v>
      </c>
      <c r="D15" s="25">
        <v>0</v>
      </c>
    </row>
    <row r="16" spans="1:6" ht="14.4">
      <c r="A16" s="9"/>
      <c r="B16" s="25"/>
      <c r="C16" s="25"/>
      <c r="D16" s="25"/>
    </row>
    <row r="17" spans="1:4" ht="14.4">
      <c r="A17" s="7" t="s">
        <v>198</v>
      </c>
      <c r="B17" s="37">
        <v>0</v>
      </c>
      <c r="C17" s="36">
        <f>C18+C19</f>
        <v>136202001.19999999</v>
      </c>
      <c r="D17" s="36">
        <f>D18+D19</f>
        <v>135640639.44</v>
      </c>
    </row>
    <row r="18" spans="1:4" ht="14.4">
      <c r="A18" s="9" t="s">
        <v>199</v>
      </c>
      <c r="B18" s="38">
        <v>0</v>
      </c>
      <c r="C18" s="10">
        <v>67400908.670000002</v>
      </c>
      <c r="D18" s="10">
        <v>66839546.909999996</v>
      </c>
    </row>
    <row r="19" spans="1:4" ht="14.4">
      <c r="A19" s="9" t="s">
        <v>200</v>
      </c>
      <c r="B19" s="38">
        <v>0</v>
      </c>
      <c r="C19" s="25">
        <v>68801092.530000001</v>
      </c>
      <c r="D19" s="25">
        <v>68801092.530000001</v>
      </c>
    </row>
    <row r="20" spans="1:4" ht="14.4">
      <c r="A20" s="9"/>
      <c r="B20" s="25"/>
      <c r="C20" s="25"/>
      <c r="D20" s="25"/>
    </row>
    <row r="21" spans="1:4" ht="15.75" customHeight="1">
      <c r="A21" s="7" t="s">
        <v>201</v>
      </c>
      <c r="B21" s="36">
        <f>B8-B13+B17</f>
        <v>0</v>
      </c>
      <c r="C21" s="36">
        <f>C8-C13+C17</f>
        <v>343233427.93999988</v>
      </c>
      <c r="D21" s="36">
        <f>D8-D13+D17</f>
        <v>486375765.87999994</v>
      </c>
    </row>
    <row r="22" spans="1:4" ht="15.75" customHeight="1">
      <c r="A22" s="7"/>
      <c r="B22" s="25"/>
      <c r="C22" s="25"/>
      <c r="D22" s="25"/>
    </row>
    <row r="23" spans="1:4" ht="15.75" customHeight="1">
      <c r="A23" s="7" t="s">
        <v>202</v>
      </c>
      <c r="B23" s="36">
        <f>B21-B11</f>
        <v>0</v>
      </c>
      <c r="C23" s="36">
        <f>C21-C11</f>
        <v>343233427.93999988</v>
      </c>
      <c r="D23" s="36">
        <f>D21-D11</f>
        <v>486375765.87999994</v>
      </c>
    </row>
    <row r="24" spans="1:4" ht="15.75" customHeight="1">
      <c r="A24" s="7"/>
      <c r="B24" s="36"/>
      <c r="C24" s="36"/>
      <c r="D24" s="36"/>
    </row>
    <row r="25" spans="1:4" ht="15.75" customHeight="1">
      <c r="A25" s="39" t="s">
        <v>203</v>
      </c>
      <c r="B25" s="36">
        <f>B23-B17</f>
        <v>0</v>
      </c>
      <c r="C25" s="36">
        <f>C23-C17</f>
        <v>207031426.73999989</v>
      </c>
      <c r="D25" s="36">
        <f>D23-D17</f>
        <v>350735126.43999994</v>
      </c>
    </row>
    <row r="26" spans="1:4" ht="15.75" customHeight="1">
      <c r="A26" s="40"/>
      <c r="B26" s="41"/>
      <c r="C26" s="41"/>
      <c r="D26" s="41"/>
    </row>
    <row r="27" spans="1:4" ht="15.75" customHeight="1">
      <c r="A27" s="29"/>
    </row>
    <row r="28" spans="1:4" ht="15.75" customHeight="1">
      <c r="A28" s="35" t="s">
        <v>204</v>
      </c>
      <c r="B28" s="3" t="s">
        <v>205</v>
      </c>
      <c r="C28" s="3" t="s">
        <v>189</v>
      </c>
      <c r="D28" s="3" t="s">
        <v>206</v>
      </c>
    </row>
    <row r="29" spans="1:4" ht="15.75" customHeight="1">
      <c r="A29" s="7" t="s">
        <v>207</v>
      </c>
      <c r="B29" s="11">
        <f>B30+B31</f>
        <v>0</v>
      </c>
      <c r="C29" s="11">
        <f>C30+C31</f>
        <v>0</v>
      </c>
      <c r="D29" s="11">
        <f>D30+D31</f>
        <v>0</v>
      </c>
    </row>
    <row r="30" spans="1:4" ht="15.75" customHeight="1">
      <c r="A30" s="9" t="s">
        <v>208</v>
      </c>
      <c r="B30" s="10">
        <v>0</v>
      </c>
      <c r="C30" s="10">
        <v>0</v>
      </c>
      <c r="D30" s="10">
        <v>0</v>
      </c>
    </row>
    <row r="31" spans="1:4" ht="15.75" customHeight="1">
      <c r="A31" s="9" t="s">
        <v>209</v>
      </c>
      <c r="B31" s="10">
        <v>0</v>
      </c>
      <c r="C31" s="10">
        <v>0</v>
      </c>
      <c r="D31" s="10">
        <v>0</v>
      </c>
    </row>
    <row r="32" spans="1:4" ht="15.75" customHeight="1">
      <c r="A32" s="8"/>
      <c r="B32" s="10"/>
      <c r="C32" s="10"/>
      <c r="D32" s="10"/>
    </row>
    <row r="33" spans="1:4" ht="14.25" customHeight="1">
      <c r="A33" s="7" t="s">
        <v>210</v>
      </c>
      <c r="B33" s="11">
        <f>B25+B29</f>
        <v>0</v>
      </c>
      <c r="C33" s="11">
        <f>C25+C29</f>
        <v>207031426.73999989</v>
      </c>
      <c r="D33" s="11">
        <f>D25+D29</f>
        <v>350735126.43999994</v>
      </c>
    </row>
    <row r="34" spans="1:4" ht="14.25" customHeight="1">
      <c r="A34" s="16"/>
      <c r="B34" s="17"/>
      <c r="C34" s="17"/>
      <c r="D34" s="17"/>
    </row>
    <row r="35" spans="1:4" ht="14.25" customHeight="1">
      <c r="A35" s="29"/>
    </row>
    <row r="36" spans="1:4" ht="14.25" customHeight="1">
      <c r="A36" s="35" t="s">
        <v>204</v>
      </c>
      <c r="B36" s="3" t="s">
        <v>211</v>
      </c>
      <c r="C36" s="3" t="s">
        <v>189</v>
      </c>
      <c r="D36" s="3" t="s">
        <v>190</v>
      </c>
    </row>
    <row r="37" spans="1:4" ht="14.25" customHeight="1">
      <c r="A37" s="7" t="s">
        <v>212</v>
      </c>
      <c r="B37" s="11">
        <f>B38+B39</f>
        <v>0</v>
      </c>
      <c r="C37" s="11">
        <f>C38+C39</f>
        <v>0</v>
      </c>
      <c r="D37" s="11">
        <f>D38+D39</f>
        <v>0</v>
      </c>
    </row>
    <row r="38" spans="1:4" ht="15.75" customHeight="1">
      <c r="A38" s="9" t="s">
        <v>213</v>
      </c>
      <c r="B38" s="10">
        <v>0</v>
      </c>
      <c r="C38" s="10">
        <v>0</v>
      </c>
      <c r="D38" s="10">
        <v>0</v>
      </c>
    </row>
    <row r="39" spans="1:4" ht="15.75" customHeight="1">
      <c r="A39" s="9" t="s">
        <v>214</v>
      </c>
      <c r="B39" s="10">
        <v>0</v>
      </c>
      <c r="C39" s="10">
        <v>0</v>
      </c>
      <c r="D39" s="10">
        <v>0</v>
      </c>
    </row>
    <row r="40" spans="1:4" ht="15.75" customHeight="1">
      <c r="A40" s="7" t="s">
        <v>215</v>
      </c>
      <c r="B40" s="11">
        <f>B41+B42</f>
        <v>0</v>
      </c>
      <c r="C40" s="11">
        <f>C41+C42</f>
        <v>0</v>
      </c>
      <c r="D40" s="11">
        <f>D41+D42</f>
        <v>0</v>
      </c>
    </row>
    <row r="41" spans="1:4" ht="15.75" customHeight="1">
      <c r="A41" s="9" t="s">
        <v>216</v>
      </c>
      <c r="B41" s="10">
        <v>0</v>
      </c>
      <c r="C41" s="10">
        <v>0</v>
      </c>
      <c r="D41" s="10">
        <v>0</v>
      </c>
    </row>
    <row r="42" spans="1:4" ht="15.75" customHeight="1">
      <c r="A42" s="9" t="s">
        <v>217</v>
      </c>
      <c r="B42" s="10">
        <v>0</v>
      </c>
      <c r="C42" s="10">
        <v>0</v>
      </c>
      <c r="D42" s="10">
        <v>0</v>
      </c>
    </row>
    <row r="43" spans="1:4" ht="15.75" customHeight="1">
      <c r="A43" s="8"/>
      <c r="B43" s="10"/>
      <c r="C43" s="10"/>
      <c r="D43" s="10"/>
    </row>
    <row r="44" spans="1:4" ht="15.75" customHeight="1">
      <c r="A44" s="7" t="s">
        <v>218</v>
      </c>
      <c r="B44" s="11">
        <f>B37-B40</f>
        <v>0</v>
      </c>
      <c r="C44" s="11">
        <f>C37-C40</f>
        <v>0</v>
      </c>
      <c r="D44" s="11">
        <f>D37-D40</f>
        <v>0</v>
      </c>
    </row>
    <row r="45" spans="1:4" ht="15.75" customHeight="1">
      <c r="A45" s="42"/>
      <c r="B45" s="17"/>
      <c r="C45" s="17"/>
      <c r="D45" s="17"/>
    </row>
    <row r="46" spans="1:4" ht="15.75" customHeight="1"/>
    <row r="47" spans="1:4" ht="15.75" customHeight="1">
      <c r="A47" s="35" t="s">
        <v>204</v>
      </c>
      <c r="B47" s="3" t="s">
        <v>211</v>
      </c>
      <c r="C47" s="3" t="s">
        <v>189</v>
      </c>
      <c r="D47" s="3" t="s">
        <v>190</v>
      </c>
    </row>
    <row r="48" spans="1:4" ht="15.75" customHeight="1">
      <c r="A48" s="43" t="s">
        <v>219</v>
      </c>
      <c r="B48" s="44">
        <f>B9</f>
        <v>657683436.45000005</v>
      </c>
      <c r="C48" s="44">
        <f>C9</f>
        <v>495434265.94999999</v>
      </c>
      <c r="D48" s="44">
        <f>D9</f>
        <v>495434265.94999999</v>
      </c>
    </row>
    <row r="49" spans="1:4" ht="15.75" customHeight="1">
      <c r="A49" s="39" t="s">
        <v>220</v>
      </c>
      <c r="B49" s="11">
        <f>B50-B51</f>
        <v>0</v>
      </c>
      <c r="C49" s="11">
        <f>C50-C51</f>
        <v>0</v>
      </c>
      <c r="D49" s="11">
        <f>D50-D51</f>
        <v>0</v>
      </c>
    </row>
    <row r="50" spans="1:4" ht="15.75" customHeight="1">
      <c r="A50" s="9" t="s">
        <v>213</v>
      </c>
      <c r="B50" s="10">
        <v>0</v>
      </c>
      <c r="C50" s="10">
        <v>0</v>
      </c>
      <c r="D50" s="10">
        <v>0</v>
      </c>
    </row>
    <row r="51" spans="1:4" ht="15.75" customHeight="1">
      <c r="A51" s="9" t="s">
        <v>216</v>
      </c>
      <c r="B51" s="10">
        <v>0</v>
      </c>
      <c r="C51" s="10">
        <v>0</v>
      </c>
      <c r="D51" s="10">
        <v>0</v>
      </c>
    </row>
    <row r="52" spans="1:4" ht="15.75" customHeight="1">
      <c r="A52" s="8"/>
      <c r="B52" s="10"/>
      <c r="C52" s="10"/>
      <c r="D52" s="10"/>
    </row>
    <row r="53" spans="1:4" ht="15.75" customHeight="1">
      <c r="A53" s="9" t="s">
        <v>196</v>
      </c>
      <c r="B53" s="10">
        <f>B14</f>
        <v>657683436.45000005</v>
      </c>
      <c r="C53" s="10">
        <f>C14</f>
        <v>287460711.31</v>
      </c>
      <c r="D53" s="10">
        <f>D14</f>
        <v>212558104.13999999</v>
      </c>
    </row>
    <row r="54" spans="1:4" ht="15.75" customHeight="1">
      <c r="A54" s="8"/>
      <c r="B54" s="10"/>
      <c r="C54" s="10"/>
      <c r="D54" s="10"/>
    </row>
    <row r="55" spans="1:4" ht="15.75" customHeight="1">
      <c r="A55" s="9" t="s">
        <v>199</v>
      </c>
      <c r="B55" s="45">
        <v>0</v>
      </c>
      <c r="C55" s="10">
        <f>C18</f>
        <v>67400908.670000002</v>
      </c>
      <c r="D55" s="10">
        <f>D18</f>
        <v>66839546.909999996</v>
      </c>
    </row>
    <row r="56" spans="1:4" ht="15.75" customHeight="1">
      <c r="A56" s="8"/>
      <c r="B56" s="10"/>
      <c r="C56" s="10"/>
      <c r="D56" s="10"/>
    </row>
    <row r="57" spans="1:4" ht="15.75" customHeight="1">
      <c r="A57" s="39" t="s">
        <v>221</v>
      </c>
      <c r="B57" s="11">
        <f>B48+B49-B53+B55</f>
        <v>0</v>
      </c>
      <c r="C57" s="11">
        <f>C48+C49-C53+C55</f>
        <v>275374463.31</v>
      </c>
      <c r="D57" s="11">
        <f>D48+D49-D53+D55</f>
        <v>349715708.72000003</v>
      </c>
    </row>
    <row r="58" spans="1:4" ht="15.75" customHeight="1">
      <c r="A58" s="46"/>
      <c r="B58" s="11"/>
      <c r="C58" s="11"/>
      <c r="D58" s="11"/>
    </row>
    <row r="59" spans="1:4" ht="15.75" customHeight="1">
      <c r="A59" s="39" t="s">
        <v>222</v>
      </c>
      <c r="B59" s="11">
        <f>B57-B49</f>
        <v>0</v>
      </c>
      <c r="C59" s="11">
        <f>C57-C49</f>
        <v>275374463.31</v>
      </c>
      <c r="D59" s="11">
        <f>D57-D49</f>
        <v>349715708.72000003</v>
      </c>
    </row>
    <row r="60" spans="1:4" ht="15.75" customHeight="1">
      <c r="A60" s="16"/>
      <c r="B60" s="17"/>
      <c r="C60" s="17"/>
      <c r="D60" s="17"/>
    </row>
    <row r="61" spans="1:4" ht="15.75" customHeight="1"/>
    <row r="62" spans="1:4" ht="34.200000000000003" customHeight="1">
      <c r="A62" s="35" t="s">
        <v>204</v>
      </c>
      <c r="B62" s="3" t="s">
        <v>211</v>
      </c>
      <c r="C62" s="3" t="s">
        <v>189</v>
      </c>
      <c r="D62" s="3" t="s">
        <v>190</v>
      </c>
    </row>
    <row r="63" spans="1:4" ht="15.75" customHeight="1">
      <c r="A63" s="43" t="s">
        <v>193</v>
      </c>
      <c r="B63" s="20">
        <f>B10</f>
        <v>0</v>
      </c>
      <c r="C63" s="20">
        <f>C10</f>
        <v>67858964.629999995</v>
      </c>
      <c r="D63" s="20">
        <f>D10</f>
        <v>67858964.629999995</v>
      </c>
    </row>
    <row r="64" spans="1:4" ht="15.75" customHeight="1">
      <c r="A64" s="39" t="s">
        <v>223</v>
      </c>
      <c r="B64" s="36">
        <f>B65-B66</f>
        <v>0</v>
      </c>
      <c r="C64" s="36">
        <f>C65-C66</f>
        <v>0</v>
      </c>
      <c r="D64" s="36">
        <f>D65-D66</f>
        <v>0</v>
      </c>
    </row>
    <row r="65" spans="1:4" ht="15.75" customHeight="1">
      <c r="A65" s="9" t="s">
        <v>214</v>
      </c>
      <c r="B65" s="25">
        <v>0</v>
      </c>
      <c r="C65" s="25">
        <v>0</v>
      </c>
      <c r="D65" s="25">
        <v>0</v>
      </c>
    </row>
    <row r="66" spans="1:4" ht="15.75" customHeight="1">
      <c r="A66" s="9" t="s">
        <v>217</v>
      </c>
      <c r="B66" s="25">
        <v>0</v>
      </c>
      <c r="C66" s="25">
        <v>0</v>
      </c>
      <c r="D66" s="25">
        <v>0</v>
      </c>
    </row>
    <row r="67" spans="1:4" ht="15.75" customHeight="1">
      <c r="A67" s="8"/>
      <c r="B67" s="25"/>
      <c r="C67" s="25"/>
      <c r="D67" s="25"/>
    </row>
    <row r="68" spans="1:4" ht="15.75" customHeight="1">
      <c r="A68" s="9" t="s">
        <v>224</v>
      </c>
      <c r="B68" s="25">
        <f>B15</f>
        <v>0</v>
      </c>
      <c r="C68" s="25">
        <f>C15</f>
        <v>68801092.530000001</v>
      </c>
      <c r="D68" s="25">
        <f>D15</f>
        <v>0</v>
      </c>
    </row>
    <row r="69" spans="1:4" ht="15.75" customHeight="1">
      <c r="A69" s="8"/>
      <c r="B69" s="25"/>
      <c r="C69" s="25"/>
      <c r="D69" s="25"/>
    </row>
    <row r="70" spans="1:4" ht="15.75" customHeight="1">
      <c r="A70" s="9" t="s">
        <v>200</v>
      </c>
      <c r="B70" s="47">
        <v>0</v>
      </c>
      <c r="C70" s="25">
        <f>C19</f>
        <v>68801092.530000001</v>
      </c>
      <c r="D70" s="25">
        <f>D19</f>
        <v>68801092.530000001</v>
      </c>
    </row>
    <row r="71" spans="1:4" ht="15.75" customHeight="1">
      <c r="A71" s="8"/>
      <c r="B71" s="25"/>
      <c r="C71" s="25"/>
      <c r="D71" s="25"/>
    </row>
    <row r="72" spans="1:4" ht="15.75" customHeight="1">
      <c r="A72" s="39" t="s">
        <v>225</v>
      </c>
      <c r="B72" s="36">
        <f>B63+B64-B68+B70</f>
        <v>0</v>
      </c>
      <c r="C72" s="36">
        <f>C63+C64-C68+C70</f>
        <v>67858964.629999995</v>
      </c>
      <c r="D72" s="36">
        <f>D63+D64-D68+D70</f>
        <v>136660057.16</v>
      </c>
    </row>
    <row r="73" spans="1:4" ht="15.75" customHeight="1">
      <c r="A73" s="8"/>
      <c r="B73" s="25"/>
      <c r="C73" s="25"/>
      <c r="D73" s="25"/>
    </row>
    <row r="74" spans="1:4" ht="15.75" customHeight="1">
      <c r="A74" s="39" t="s">
        <v>226</v>
      </c>
      <c r="B74" s="36">
        <f>B72-B64</f>
        <v>0</v>
      </c>
      <c r="C74" s="36">
        <f>C72-C64</f>
        <v>67858964.629999995</v>
      </c>
      <c r="D74" s="36">
        <f>D72-D64</f>
        <v>136660057.16</v>
      </c>
    </row>
    <row r="75" spans="1:4" ht="15.75" customHeight="1">
      <c r="A75" s="16"/>
      <c r="B75" s="41"/>
      <c r="C75" s="41"/>
      <c r="D75" s="41"/>
    </row>
    <row r="76" spans="1:4" ht="15.75" customHeight="1"/>
    <row r="77" spans="1:4" ht="15.75" customHeight="1"/>
    <row r="78" spans="1:4" ht="15.75" customHeight="1"/>
    <row r="79" spans="1:4" ht="15.75" customHeight="1"/>
    <row r="80" spans="1: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43" zoomScale="90" zoomScaleNormal="90" workbookViewId="0">
      <selection activeCell="B73" sqref="B73"/>
    </sheetView>
  </sheetViews>
  <sheetFormatPr baseColWidth="10" defaultColWidth="14.44140625" defaultRowHeight="15" customHeight="1"/>
  <cols>
    <col min="1" max="1" width="87" customWidth="1"/>
    <col min="2" max="2" width="22.33203125" customWidth="1"/>
    <col min="3" max="3" width="20.5546875" customWidth="1"/>
    <col min="4" max="4" width="22.33203125" customWidth="1"/>
    <col min="5" max="5" width="21.88671875" customWidth="1"/>
    <col min="6" max="6" width="22.33203125" customWidth="1"/>
    <col min="7" max="7" width="21.33203125" customWidth="1"/>
    <col min="8" max="26" width="11" customWidth="1"/>
  </cols>
  <sheetData>
    <row r="1" spans="1:7" ht="40.5" customHeight="1">
      <c r="A1" s="116" t="s">
        <v>227</v>
      </c>
      <c r="B1" s="117"/>
      <c r="C1" s="117"/>
      <c r="D1" s="117"/>
      <c r="E1" s="117"/>
      <c r="F1" s="117"/>
      <c r="G1" s="118"/>
    </row>
    <row r="2" spans="1:7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7" ht="14.4">
      <c r="A3" s="122" t="s">
        <v>228</v>
      </c>
      <c r="B3" s="123"/>
      <c r="C3" s="123"/>
      <c r="D3" s="123"/>
      <c r="E3" s="123"/>
      <c r="F3" s="123"/>
      <c r="G3" s="124"/>
    </row>
    <row r="4" spans="1:7" ht="14.4">
      <c r="A4" s="122" t="str">
        <f>'Formato 3'!A4</f>
        <v>Del 1 de Enero al 30 de Junio de 2024 (b)</v>
      </c>
      <c r="B4" s="123"/>
      <c r="C4" s="123"/>
      <c r="D4" s="123"/>
      <c r="E4" s="123"/>
      <c r="F4" s="123"/>
      <c r="G4" s="124"/>
    </row>
    <row r="5" spans="1:7" ht="14.4">
      <c r="A5" s="125" t="s">
        <v>2</v>
      </c>
      <c r="B5" s="126"/>
      <c r="C5" s="126"/>
      <c r="D5" s="126"/>
      <c r="E5" s="126"/>
      <c r="F5" s="126"/>
      <c r="G5" s="127"/>
    </row>
    <row r="6" spans="1:7" ht="14.4">
      <c r="A6" s="131" t="s">
        <v>229</v>
      </c>
      <c r="B6" s="133" t="s">
        <v>230</v>
      </c>
      <c r="C6" s="117"/>
      <c r="D6" s="117"/>
      <c r="E6" s="117"/>
      <c r="F6" s="118"/>
      <c r="G6" s="131" t="s">
        <v>231</v>
      </c>
    </row>
    <row r="7" spans="1:7" ht="28.8">
      <c r="A7" s="132"/>
      <c r="B7" s="2" t="s">
        <v>232</v>
      </c>
      <c r="C7" s="3" t="s">
        <v>233</v>
      </c>
      <c r="D7" s="2" t="s">
        <v>234</v>
      </c>
      <c r="E7" s="2" t="s">
        <v>189</v>
      </c>
      <c r="F7" s="2" t="s">
        <v>235</v>
      </c>
      <c r="G7" s="132"/>
    </row>
    <row r="8" spans="1:7" ht="14.4">
      <c r="A8" s="5" t="s">
        <v>236</v>
      </c>
      <c r="B8" s="25"/>
      <c r="C8" s="25"/>
      <c r="D8" s="25"/>
      <c r="E8" s="25"/>
      <c r="F8" s="25"/>
      <c r="G8" s="25"/>
    </row>
    <row r="9" spans="1:7" ht="14.4">
      <c r="A9" s="9" t="s">
        <v>237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 t="shared" ref="G9:G15" si="0">F9-B9</f>
        <v>0</v>
      </c>
    </row>
    <row r="10" spans="1:7" ht="14.4">
      <c r="A10" s="9" t="s">
        <v>238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si="0"/>
        <v>0</v>
      </c>
    </row>
    <row r="11" spans="1:7" ht="14.4">
      <c r="A11" s="9" t="s">
        <v>239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0"/>
        <v>0</v>
      </c>
    </row>
    <row r="12" spans="1:7" ht="14.4">
      <c r="A12" s="9" t="s">
        <v>240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7" ht="14.4">
      <c r="A13" s="9" t="s">
        <v>241</v>
      </c>
      <c r="B13" s="10">
        <v>32548588.850000001</v>
      </c>
      <c r="C13" s="10">
        <v>0</v>
      </c>
      <c r="D13" s="10">
        <f>+B13+C13</f>
        <v>32548588.850000001</v>
      </c>
      <c r="E13" s="10">
        <v>20427288.899999999</v>
      </c>
      <c r="F13" s="10">
        <v>20427288.899999999</v>
      </c>
      <c r="G13" s="10">
        <f t="shared" si="0"/>
        <v>-12121299.950000003</v>
      </c>
    </row>
    <row r="14" spans="1:7" ht="14.4">
      <c r="A14" s="9" t="s">
        <v>242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0"/>
        <v>0</v>
      </c>
    </row>
    <row r="15" spans="1:7" ht="14.4">
      <c r="A15" s="9" t="s">
        <v>243</v>
      </c>
      <c r="B15" s="10">
        <v>625134847.60000002</v>
      </c>
      <c r="C15" s="10">
        <v>416405747.05000001</v>
      </c>
      <c r="D15" s="10">
        <f>+B15+C15</f>
        <v>1041540594.6500001</v>
      </c>
      <c r="E15" s="10">
        <v>475006977.05000001</v>
      </c>
      <c r="F15" s="10">
        <v>475006977.05000001</v>
      </c>
      <c r="G15" s="10">
        <f t="shared" si="0"/>
        <v>-150127870.55000001</v>
      </c>
    </row>
    <row r="16" spans="1:7" ht="14.4">
      <c r="A16" s="12" t="s">
        <v>244</v>
      </c>
      <c r="B16" s="10">
        <f t="shared" ref="B16:G16" si="1">SUM(B17:B27)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</row>
    <row r="17" spans="1:7" ht="14.4">
      <c r="A17" s="9" t="s">
        <v>245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ref="G17:G27" si="2">F17-B17</f>
        <v>0</v>
      </c>
    </row>
    <row r="18" spans="1:7" ht="14.4">
      <c r="A18" s="9" t="s">
        <v>246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ht="14.4">
      <c r="A19" s="9" t="s">
        <v>247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2"/>
        <v>0</v>
      </c>
    </row>
    <row r="20" spans="1:7" ht="14.4">
      <c r="A20" s="9" t="s">
        <v>248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2"/>
        <v>0</v>
      </c>
    </row>
    <row r="21" spans="1:7" ht="15.75" customHeight="1">
      <c r="A21" s="9" t="s">
        <v>249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2"/>
        <v>0</v>
      </c>
    </row>
    <row r="22" spans="1:7" ht="15.75" customHeight="1">
      <c r="A22" s="9" t="s">
        <v>250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2"/>
        <v>0</v>
      </c>
    </row>
    <row r="23" spans="1:7" ht="15.75" customHeight="1">
      <c r="A23" s="9" t="s">
        <v>251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2"/>
        <v>0</v>
      </c>
    </row>
    <row r="24" spans="1:7" ht="15.75" customHeight="1">
      <c r="A24" s="9" t="s">
        <v>252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2"/>
        <v>0</v>
      </c>
    </row>
    <row r="25" spans="1:7" ht="15.75" customHeight="1">
      <c r="A25" s="9" t="s">
        <v>253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si="2"/>
        <v>0</v>
      </c>
    </row>
    <row r="26" spans="1:7" ht="15.75" customHeight="1">
      <c r="A26" s="9" t="s">
        <v>254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2"/>
        <v>0</v>
      </c>
    </row>
    <row r="27" spans="1:7" ht="15.75" customHeight="1">
      <c r="A27" s="9" t="s">
        <v>255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2"/>
        <v>0</v>
      </c>
    </row>
    <row r="28" spans="1:7" ht="15.75" customHeight="1">
      <c r="A28" s="9" t="s">
        <v>256</v>
      </c>
      <c r="B28" s="10">
        <f t="shared" ref="B28:G28" si="3">SUM(B29:B33)</f>
        <v>0</v>
      </c>
      <c r="C28" s="10">
        <f t="shared" si="3"/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</row>
    <row r="29" spans="1:7" ht="15.75" customHeight="1">
      <c r="A29" s="9" t="s">
        <v>257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ref="G29:G34" si="4">F29-B29</f>
        <v>0</v>
      </c>
    </row>
    <row r="30" spans="1:7" ht="15.75" customHeight="1">
      <c r="A30" s="9" t="s">
        <v>258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4"/>
        <v>0</v>
      </c>
    </row>
    <row r="31" spans="1:7" ht="15.75" customHeight="1">
      <c r="A31" s="9" t="s">
        <v>259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si="4"/>
        <v>0</v>
      </c>
    </row>
    <row r="32" spans="1:7" ht="15.75" customHeight="1">
      <c r="A32" s="9" t="s">
        <v>260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f t="shared" si="4"/>
        <v>0</v>
      </c>
    </row>
    <row r="33" spans="1:7" ht="14.25" customHeight="1">
      <c r="A33" s="9" t="s">
        <v>261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4"/>
        <v>0</v>
      </c>
    </row>
    <row r="34" spans="1:7" ht="14.25" customHeight="1">
      <c r="A34" s="9" t="s">
        <v>262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f t="shared" si="4"/>
        <v>0</v>
      </c>
    </row>
    <row r="35" spans="1:7" ht="14.25" customHeight="1">
      <c r="A35" s="9" t="s">
        <v>263</v>
      </c>
      <c r="B35" s="10">
        <f t="shared" ref="B35:G35" si="5">B36</f>
        <v>0</v>
      </c>
      <c r="C35" s="10">
        <f t="shared" si="5"/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</row>
    <row r="36" spans="1:7" ht="14.25" customHeight="1">
      <c r="A36" s="9" t="s">
        <v>264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>F36-B36</f>
        <v>0</v>
      </c>
    </row>
    <row r="37" spans="1:7" ht="14.25" customHeight="1">
      <c r="A37" s="9" t="s">
        <v>265</v>
      </c>
      <c r="B37" s="10">
        <f t="shared" ref="B37:G37" si="6">B38+B39</f>
        <v>0</v>
      </c>
      <c r="C37" s="10">
        <f t="shared" si="6"/>
        <v>0</v>
      </c>
      <c r="D37" s="10">
        <f t="shared" si="6"/>
        <v>0</v>
      </c>
      <c r="E37" s="10">
        <f t="shared" si="6"/>
        <v>0</v>
      </c>
      <c r="F37" s="10">
        <f t="shared" si="6"/>
        <v>0</v>
      </c>
      <c r="G37" s="10">
        <f t="shared" si="6"/>
        <v>0</v>
      </c>
    </row>
    <row r="38" spans="1:7" ht="15.75" customHeight="1">
      <c r="A38" s="9" t="s">
        <v>266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f>F38-B38</f>
        <v>0</v>
      </c>
    </row>
    <row r="39" spans="1:7" ht="15.75" customHeight="1">
      <c r="A39" s="9" t="s">
        <v>267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>F39-B39</f>
        <v>0</v>
      </c>
    </row>
    <row r="40" spans="1:7" ht="15.75" customHeight="1">
      <c r="A40" s="8"/>
      <c r="B40" s="10"/>
      <c r="C40" s="10"/>
      <c r="D40" s="10"/>
      <c r="E40" s="10"/>
      <c r="F40" s="10"/>
      <c r="G40" s="10"/>
    </row>
    <row r="41" spans="1:7" ht="15.75" customHeight="1">
      <c r="A41" s="7" t="s">
        <v>268</v>
      </c>
      <c r="B41" s="11">
        <f t="shared" ref="B41:G41" si="7">SUM(B9,B10,B11,B12,B13,B14,B15,B16,B28,B34,B35,B37)</f>
        <v>657683436.45000005</v>
      </c>
      <c r="C41" s="11">
        <f t="shared" si="7"/>
        <v>416405747.05000001</v>
      </c>
      <c r="D41" s="11">
        <f t="shared" si="7"/>
        <v>1074089183.5</v>
      </c>
      <c r="E41" s="11">
        <f t="shared" si="7"/>
        <v>495434265.94999999</v>
      </c>
      <c r="F41" s="11">
        <f t="shared" si="7"/>
        <v>495434265.94999999</v>
      </c>
      <c r="G41" s="11">
        <f t="shared" si="7"/>
        <v>-162249170.5</v>
      </c>
    </row>
    <row r="42" spans="1:7" ht="15.75" customHeight="1">
      <c r="A42" s="7" t="s">
        <v>269</v>
      </c>
      <c r="B42" s="48"/>
      <c r="C42" s="48"/>
      <c r="D42" s="48"/>
      <c r="E42" s="48"/>
      <c r="F42" s="48"/>
      <c r="G42" s="11">
        <f>IF(G41&gt;0,G41,0)</f>
        <v>0</v>
      </c>
    </row>
    <row r="43" spans="1:7" ht="15.75" customHeight="1">
      <c r="A43" s="8"/>
      <c r="B43" s="10"/>
      <c r="C43" s="10"/>
      <c r="D43" s="10"/>
      <c r="E43" s="10"/>
      <c r="F43" s="10"/>
      <c r="G43" s="10"/>
    </row>
    <row r="44" spans="1:7" ht="15.75" customHeight="1">
      <c r="A44" s="7" t="s">
        <v>270</v>
      </c>
      <c r="B44" s="10"/>
      <c r="C44" s="10"/>
      <c r="D44" s="10"/>
      <c r="E44" s="10"/>
      <c r="F44" s="10"/>
      <c r="G44" s="10"/>
    </row>
    <row r="45" spans="1:7" ht="15.75" customHeight="1">
      <c r="A45" s="9" t="s">
        <v>271</v>
      </c>
      <c r="B45" s="10">
        <f t="shared" ref="B45:G45" si="8">SUM(B46:B53)</f>
        <v>0</v>
      </c>
      <c r="C45" s="10">
        <f t="shared" si="8"/>
        <v>0</v>
      </c>
      <c r="D45" s="10">
        <f t="shared" si="8"/>
        <v>0</v>
      </c>
      <c r="E45" s="10">
        <f t="shared" si="8"/>
        <v>0</v>
      </c>
      <c r="F45" s="10">
        <f t="shared" si="8"/>
        <v>0</v>
      </c>
      <c r="G45" s="10">
        <f t="shared" si="8"/>
        <v>0</v>
      </c>
    </row>
    <row r="46" spans="1:7" ht="15.75" customHeight="1">
      <c r="A46" s="49" t="s">
        <v>272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3" si="9">F46-B46</f>
        <v>0</v>
      </c>
    </row>
    <row r="47" spans="1:7" ht="15.75" customHeight="1">
      <c r="A47" s="49" t="s">
        <v>273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9"/>
        <v>0</v>
      </c>
    </row>
    <row r="48" spans="1:7" ht="15.75" customHeight="1">
      <c r="A48" s="49" t="s">
        <v>274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9"/>
        <v>0</v>
      </c>
    </row>
    <row r="49" spans="1:7" ht="15.75" customHeight="1">
      <c r="A49" s="49" t="s">
        <v>275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9"/>
        <v>0</v>
      </c>
    </row>
    <row r="50" spans="1:7" ht="15.75" customHeight="1">
      <c r="A50" s="49" t="s">
        <v>276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9"/>
        <v>0</v>
      </c>
    </row>
    <row r="51" spans="1:7" ht="15.75" customHeight="1">
      <c r="A51" s="49" t="s">
        <v>277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9"/>
        <v>0</v>
      </c>
    </row>
    <row r="52" spans="1:7" ht="15.75" customHeight="1">
      <c r="A52" s="50" t="s">
        <v>278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9"/>
        <v>0</v>
      </c>
    </row>
    <row r="53" spans="1:7" ht="15.75" customHeight="1">
      <c r="A53" s="9" t="s">
        <v>279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9"/>
        <v>0</v>
      </c>
    </row>
    <row r="54" spans="1:7" ht="15.75" customHeight="1">
      <c r="A54" s="9" t="s">
        <v>280</v>
      </c>
      <c r="B54" s="10">
        <f t="shared" ref="B54:G54" si="10">SUM(B55:B58)</f>
        <v>0</v>
      </c>
      <c r="C54" s="10">
        <f t="shared" si="10"/>
        <v>0</v>
      </c>
      <c r="D54" s="10">
        <f t="shared" si="10"/>
        <v>0</v>
      </c>
      <c r="E54" s="10">
        <f t="shared" si="10"/>
        <v>0</v>
      </c>
      <c r="F54" s="10">
        <f t="shared" si="10"/>
        <v>0</v>
      </c>
      <c r="G54" s="10">
        <f t="shared" si="10"/>
        <v>0</v>
      </c>
    </row>
    <row r="55" spans="1:7" ht="15.75" customHeight="1">
      <c r="A55" s="50" t="s">
        <v>281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f>F55-B55</f>
        <v>0</v>
      </c>
    </row>
    <row r="56" spans="1:7" ht="15.75" customHeight="1">
      <c r="A56" s="49" t="s">
        <v>282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>F56-B56</f>
        <v>0</v>
      </c>
    </row>
    <row r="57" spans="1:7" ht="15.75" customHeight="1">
      <c r="A57" s="49" t="s">
        <v>283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>F57-B57</f>
        <v>0</v>
      </c>
    </row>
    <row r="58" spans="1:7" ht="15.75" customHeight="1">
      <c r="A58" s="50" t="s">
        <v>284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>F58-B58</f>
        <v>0</v>
      </c>
    </row>
    <row r="59" spans="1:7" ht="15.75" customHeight="1">
      <c r="A59" s="9" t="s">
        <v>285</v>
      </c>
      <c r="B59" s="10">
        <f t="shared" ref="B59:G59" si="11">SUM(B60:B61)</f>
        <v>0</v>
      </c>
      <c r="C59" s="10">
        <f t="shared" si="11"/>
        <v>0</v>
      </c>
      <c r="D59" s="10">
        <f t="shared" si="11"/>
        <v>0</v>
      </c>
      <c r="E59" s="10">
        <f t="shared" si="11"/>
        <v>0</v>
      </c>
      <c r="F59" s="10">
        <f t="shared" si="11"/>
        <v>0</v>
      </c>
      <c r="G59" s="10">
        <f t="shared" si="11"/>
        <v>0</v>
      </c>
    </row>
    <row r="60" spans="1:7" ht="15.75" customHeight="1">
      <c r="A60" s="49" t="s">
        <v>286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f>F60-B60</f>
        <v>0</v>
      </c>
    </row>
    <row r="61" spans="1:7" ht="15.75" customHeight="1">
      <c r="A61" s="49" t="s">
        <v>287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f>F61-B61</f>
        <v>0</v>
      </c>
    </row>
    <row r="62" spans="1:7" ht="15.75" customHeight="1">
      <c r="A62" s="9" t="s">
        <v>288</v>
      </c>
      <c r="B62" s="10">
        <v>0</v>
      </c>
      <c r="C62" s="10">
        <v>136807617.21000001</v>
      </c>
      <c r="D62" s="10">
        <f>+B62+C62</f>
        <v>136807617.21000001</v>
      </c>
      <c r="E62" s="10">
        <v>67858964.629999995</v>
      </c>
      <c r="F62" s="10">
        <v>67858964.629999995</v>
      </c>
      <c r="G62" s="10">
        <f>F62-B62</f>
        <v>67858964.629999995</v>
      </c>
    </row>
    <row r="63" spans="1:7" ht="15.75" customHeight="1">
      <c r="A63" s="9" t="s">
        <v>289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>F63-B63</f>
        <v>0</v>
      </c>
    </row>
    <row r="64" spans="1:7" ht="15.75" customHeight="1">
      <c r="A64" s="8"/>
      <c r="B64" s="10"/>
      <c r="C64" s="10"/>
      <c r="D64" s="10"/>
      <c r="E64" s="10"/>
      <c r="F64" s="10"/>
      <c r="G64" s="10"/>
    </row>
    <row r="65" spans="1:7" ht="15.75" customHeight="1">
      <c r="A65" s="7" t="s">
        <v>290</v>
      </c>
      <c r="B65" s="11">
        <f t="shared" ref="B65:G65" si="12">B45+B54+B59+B62+B63</f>
        <v>0</v>
      </c>
      <c r="C65" s="11">
        <f t="shared" si="12"/>
        <v>136807617.21000001</v>
      </c>
      <c r="D65" s="11">
        <f t="shared" si="12"/>
        <v>136807617.21000001</v>
      </c>
      <c r="E65" s="11">
        <f t="shared" si="12"/>
        <v>67858964.629999995</v>
      </c>
      <c r="F65" s="11">
        <f t="shared" si="12"/>
        <v>67858964.629999995</v>
      </c>
      <c r="G65" s="11">
        <f t="shared" si="12"/>
        <v>67858964.629999995</v>
      </c>
    </row>
    <row r="66" spans="1:7" ht="15.75" customHeight="1">
      <c r="A66" s="8"/>
      <c r="B66" s="10"/>
      <c r="C66" s="10"/>
      <c r="D66" s="10"/>
      <c r="E66" s="10"/>
      <c r="F66" s="10"/>
      <c r="G66" s="10"/>
    </row>
    <row r="67" spans="1:7" ht="15.75" customHeight="1">
      <c r="A67" s="7" t="s">
        <v>291</v>
      </c>
      <c r="B67" s="11">
        <f t="shared" ref="B67:G67" si="13">B68</f>
        <v>0</v>
      </c>
      <c r="C67" s="11">
        <f t="shared" si="13"/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</row>
    <row r="68" spans="1:7" ht="15.75" customHeight="1">
      <c r="A68" s="9" t="s">
        <v>292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>F68-B68</f>
        <v>0</v>
      </c>
    </row>
    <row r="69" spans="1:7" ht="15.75" customHeight="1">
      <c r="A69" s="8"/>
      <c r="B69" s="10"/>
      <c r="C69" s="10"/>
      <c r="D69" s="10"/>
      <c r="E69" s="10"/>
      <c r="F69" s="10"/>
      <c r="G69" s="10"/>
    </row>
    <row r="70" spans="1:7" ht="15.75" customHeight="1">
      <c r="A70" s="7" t="s">
        <v>293</v>
      </c>
      <c r="B70" s="11">
        <f t="shared" ref="B70:G70" si="14">B41+B65+B67</f>
        <v>657683436.45000005</v>
      </c>
      <c r="C70" s="11">
        <f t="shared" si="14"/>
        <v>553213364.25999999</v>
      </c>
      <c r="D70" s="11">
        <f t="shared" si="14"/>
        <v>1210896800.71</v>
      </c>
      <c r="E70" s="11">
        <f t="shared" si="14"/>
        <v>563293230.57999992</v>
      </c>
      <c r="F70" s="11">
        <f t="shared" si="14"/>
        <v>563293230.57999992</v>
      </c>
      <c r="G70" s="11">
        <f t="shared" si="14"/>
        <v>-94390205.870000005</v>
      </c>
    </row>
    <row r="71" spans="1:7" ht="15.75" customHeight="1">
      <c r="A71" s="8"/>
      <c r="B71" s="10"/>
      <c r="C71" s="10"/>
      <c r="D71" s="10"/>
      <c r="E71" s="10"/>
      <c r="F71" s="10"/>
      <c r="G71" s="10"/>
    </row>
    <row r="72" spans="1:7" ht="15.75" customHeight="1">
      <c r="A72" s="7" t="s">
        <v>294</v>
      </c>
      <c r="B72" s="10"/>
      <c r="C72" s="10"/>
      <c r="D72" s="10"/>
      <c r="E72" s="10"/>
      <c r="F72" s="10"/>
      <c r="G72" s="10"/>
    </row>
    <row r="73" spans="1:7" ht="15.75" customHeight="1">
      <c r="A73" s="49" t="s">
        <v>295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f>F73-B73</f>
        <v>0</v>
      </c>
    </row>
    <row r="74" spans="1:7" ht="14.4">
      <c r="A74" s="49" t="s">
        <v>296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f>F74-B74</f>
        <v>0</v>
      </c>
    </row>
    <row r="75" spans="1:7" ht="15.75" customHeight="1">
      <c r="A75" s="39" t="s">
        <v>297</v>
      </c>
      <c r="B75" s="11">
        <f t="shared" ref="B75:G75" si="15">B73+B74</f>
        <v>0</v>
      </c>
      <c r="C75" s="11">
        <f t="shared" si="15"/>
        <v>0</v>
      </c>
      <c r="D75" s="11">
        <f t="shared" si="15"/>
        <v>0</v>
      </c>
      <c r="E75" s="11">
        <f t="shared" si="15"/>
        <v>0</v>
      </c>
      <c r="F75" s="11">
        <f t="shared" si="15"/>
        <v>0</v>
      </c>
      <c r="G75" s="11">
        <f t="shared" si="15"/>
        <v>0</v>
      </c>
    </row>
    <row r="76" spans="1:7" ht="15.75" customHeight="1">
      <c r="A76" s="16"/>
      <c r="B76" s="41"/>
      <c r="C76" s="41"/>
      <c r="D76" s="41"/>
      <c r="E76" s="41"/>
      <c r="F76" s="41"/>
      <c r="G76" s="41"/>
    </row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ErrorMessage="1" sqref="B9:G75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37" workbookViewId="0">
      <selection activeCell="B63" sqref="B63"/>
    </sheetView>
  </sheetViews>
  <sheetFormatPr baseColWidth="10" defaultColWidth="14.44140625" defaultRowHeight="15" customHeight="1"/>
  <cols>
    <col min="1" max="1" width="97" customWidth="1"/>
    <col min="2" max="2" width="19.109375" customWidth="1"/>
    <col min="3" max="3" width="19.33203125" customWidth="1"/>
    <col min="4" max="6" width="19.109375" customWidth="1"/>
    <col min="7" max="7" width="16.6640625" customWidth="1"/>
    <col min="8" max="26" width="11" customWidth="1"/>
  </cols>
  <sheetData>
    <row r="1" spans="1:7" ht="40.5" customHeight="1">
      <c r="A1" s="136" t="s">
        <v>298</v>
      </c>
      <c r="B1" s="117"/>
      <c r="C1" s="117"/>
      <c r="D1" s="117"/>
      <c r="E1" s="117"/>
      <c r="F1" s="117"/>
      <c r="G1" s="118"/>
    </row>
    <row r="2" spans="1:7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7" ht="14.4">
      <c r="A3" s="122" t="s">
        <v>299</v>
      </c>
      <c r="B3" s="123"/>
      <c r="C3" s="123"/>
      <c r="D3" s="123"/>
      <c r="E3" s="123"/>
      <c r="F3" s="123"/>
      <c r="G3" s="124"/>
    </row>
    <row r="4" spans="1:7" ht="14.4">
      <c r="A4" s="122" t="s">
        <v>300</v>
      </c>
      <c r="B4" s="123"/>
      <c r="C4" s="123"/>
      <c r="D4" s="123"/>
      <c r="E4" s="123"/>
      <c r="F4" s="123"/>
      <c r="G4" s="124"/>
    </row>
    <row r="5" spans="1:7" ht="14.4">
      <c r="A5" s="122" t="str">
        <f>'Formato 3'!A4</f>
        <v>Del 1 de Enero al 30 de Junio de 2024 (b)</v>
      </c>
      <c r="B5" s="123"/>
      <c r="C5" s="123"/>
      <c r="D5" s="123"/>
      <c r="E5" s="123"/>
      <c r="F5" s="123"/>
      <c r="G5" s="124"/>
    </row>
    <row r="6" spans="1:7" ht="14.4">
      <c r="A6" s="125" t="s">
        <v>2</v>
      </c>
      <c r="B6" s="126"/>
      <c r="C6" s="126"/>
      <c r="D6" s="126"/>
      <c r="E6" s="126"/>
      <c r="F6" s="126"/>
      <c r="G6" s="127"/>
    </row>
    <row r="7" spans="1:7" ht="14.4">
      <c r="A7" s="137" t="s">
        <v>6</v>
      </c>
      <c r="B7" s="134" t="s">
        <v>301</v>
      </c>
      <c r="C7" s="117"/>
      <c r="D7" s="117"/>
      <c r="E7" s="117"/>
      <c r="F7" s="118"/>
      <c r="G7" s="135" t="s">
        <v>302</v>
      </c>
    </row>
    <row r="8" spans="1:7" ht="28.8">
      <c r="A8" s="132"/>
      <c r="B8" s="3" t="s">
        <v>303</v>
      </c>
      <c r="C8" s="3" t="s">
        <v>304</v>
      </c>
      <c r="D8" s="3" t="s">
        <v>305</v>
      </c>
      <c r="E8" s="3" t="s">
        <v>189</v>
      </c>
      <c r="F8" s="3" t="s">
        <v>306</v>
      </c>
      <c r="G8" s="132"/>
    </row>
    <row r="9" spans="1:7" ht="14.4">
      <c r="A9" s="51" t="s">
        <v>307</v>
      </c>
      <c r="B9" s="52">
        <f t="shared" ref="B9:G9" si="0">SUM(B10,B18,B28,B38,B48,B58,B62,B71,B75)</f>
        <v>657683436.45000005</v>
      </c>
      <c r="C9" s="52">
        <f t="shared" si="0"/>
        <v>416405747.05000001</v>
      </c>
      <c r="D9" s="52">
        <f t="shared" si="0"/>
        <v>1074089183.49</v>
      </c>
      <c r="E9" s="52">
        <f t="shared" si="0"/>
        <v>287460711.31</v>
      </c>
      <c r="F9" s="52">
        <f t="shared" si="0"/>
        <v>279397651.04999995</v>
      </c>
      <c r="G9" s="52">
        <f t="shared" si="0"/>
        <v>786628472.18000007</v>
      </c>
    </row>
    <row r="10" spans="1:7" ht="14.4">
      <c r="A10" s="53" t="s">
        <v>308</v>
      </c>
      <c r="B10" s="52">
        <f t="shared" ref="B10:G10" si="1">SUM(B11:B17)</f>
        <v>143331718.90000001</v>
      </c>
      <c r="C10" s="52">
        <f t="shared" si="1"/>
        <v>0</v>
      </c>
      <c r="D10" s="52">
        <f t="shared" si="1"/>
        <v>143331718.90000001</v>
      </c>
      <c r="E10" s="52">
        <f t="shared" si="1"/>
        <v>61917982.940000005</v>
      </c>
      <c r="F10" s="52">
        <f t="shared" si="1"/>
        <v>61917982.940000005</v>
      </c>
      <c r="G10" s="52">
        <f t="shared" si="1"/>
        <v>81413735.960000008</v>
      </c>
    </row>
    <row r="11" spans="1:7" ht="14.4">
      <c r="A11" s="53" t="s">
        <v>309</v>
      </c>
      <c r="B11" s="54">
        <v>99960136.019999996</v>
      </c>
      <c r="C11" s="54">
        <v>-90000</v>
      </c>
      <c r="D11" s="54">
        <v>99870136.019999996</v>
      </c>
      <c r="E11" s="54">
        <v>47146354.340000004</v>
      </c>
      <c r="F11" s="54">
        <v>47146354.340000004</v>
      </c>
      <c r="G11" s="54">
        <v>52723781.68</v>
      </c>
    </row>
    <row r="12" spans="1:7" ht="14.4">
      <c r="A12" s="53" t="s">
        <v>310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ht="14.4">
      <c r="A13" s="53" t="s">
        <v>311</v>
      </c>
      <c r="B13" s="54">
        <v>15278888.029999999</v>
      </c>
      <c r="C13" s="54">
        <v>246200</v>
      </c>
      <c r="D13" s="54">
        <v>15525088.029999999</v>
      </c>
      <c r="E13" s="54">
        <v>2236223.29</v>
      </c>
      <c r="F13" s="54">
        <v>2236223.29</v>
      </c>
      <c r="G13" s="54">
        <v>13288864.74</v>
      </c>
    </row>
    <row r="14" spans="1:7" ht="14.4">
      <c r="A14" s="53" t="s">
        <v>312</v>
      </c>
      <c r="B14" s="54">
        <v>27927694.850000001</v>
      </c>
      <c r="C14" s="54">
        <v>-956200</v>
      </c>
      <c r="D14" s="54">
        <v>26971494.850000001</v>
      </c>
      <c r="E14" s="54">
        <v>12188314.310000001</v>
      </c>
      <c r="F14" s="54">
        <v>12188314.310000001</v>
      </c>
      <c r="G14" s="54">
        <v>14783180.539999999</v>
      </c>
    </row>
    <row r="15" spans="1:7" ht="14.4">
      <c r="A15" s="53" t="s">
        <v>313</v>
      </c>
      <c r="B15" s="54">
        <v>160000</v>
      </c>
      <c r="C15" s="54">
        <v>800000</v>
      </c>
      <c r="D15" s="54">
        <v>960000</v>
      </c>
      <c r="E15" s="54">
        <v>347091</v>
      </c>
      <c r="F15" s="54">
        <v>347091</v>
      </c>
      <c r="G15" s="54">
        <v>612909</v>
      </c>
    </row>
    <row r="16" spans="1:7" ht="14.4">
      <c r="A16" s="53" t="s">
        <v>314</v>
      </c>
      <c r="B16" s="54">
        <v>5000</v>
      </c>
      <c r="C16" s="54">
        <v>0</v>
      </c>
      <c r="D16" s="54">
        <v>5000</v>
      </c>
      <c r="E16" s="54">
        <v>0</v>
      </c>
      <c r="F16" s="54">
        <v>0</v>
      </c>
      <c r="G16" s="54">
        <v>5000</v>
      </c>
    </row>
    <row r="17" spans="1:7" ht="14.4">
      <c r="A17" s="53" t="s">
        <v>315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ht="14.4">
      <c r="A18" s="53" t="s">
        <v>316</v>
      </c>
      <c r="B18" s="52">
        <f t="shared" ref="B18:G18" si="2">SUM(B19:B27)</f>
        <v>56209076.279999994</v>
      </c>
      <c r="C18" s="52">
        <f t="shared" si="2"/>
        <v>2160940.2599999998</v>
      </c>
      <c r="D18" s="52">
        <f t="shared" si="2"/>
        <v>58370016.539999999</v>
      </c>
      <c r="E18" s="52">
        <f t="shared" si="2"/>
        <v>19910141.199999999</v>
      </c>
      <c r="F18" s="52">
        <f t="shared" si="2"/>
        <v>16405576.970000001</v>
      </c>
      <c r="G18" s="52">
        <f t="shared" si="2"/>
        <v>38459875.340000004</v>
      </c>
    </row>
    <row r="19" spans="1:7" ht="14.4">
      <c r="A19" s="53" t="s">
        <v>317</v>
      </c>
      <c r="B19" s="54">
        <v>1606370.02</v>
      </c>
      <c r="C19" s="54">
        <v>68000</v>
      </c>
      <c r="D19" s="54">
        <v>1674370.02</v>
      </c>
      <c r="E19" s="54">
        <v>901460.44</v>
      </c>
      <c r="F19" s="54">
        <v>899774.96</v>
      </c>
      <c r="G19" s="54">
        <v>772909.58</v>
      </c>
    </row>
    <row r="20" spans="1:7" ht="14.4">
      <c r="A20" s="53" t="s">
        <v>318</v>
      </c>
      <c r="B20" s="54">
        <v>241000</v>
      </c>
      <c r="C20" s="54">
        <v>24000</v>
      </c>
      <c r="D20" s="54">
        <v>265000</v>
      </c>
      <c r="E20" s="54">
        <v>142133.47</v>
      </c>
      <c r="F20" s="54">
        <v>142133.47</v>
      </c>
      <c r="G20" s="54">
        <v>122866.53</v>
      </c>
    </row>
    <row r="21" spans="1:7" ht="15.75" customHeight="1">
      <c r="A21" s="53" t="s">
        <v>319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ht="15.75" customHeight="1">
      <c r="A22" s="53" t="s">
        <v>320</v>
      </c>
      <c r="B22" s="54">
        <v>23007040.050000001</v>
      </c>
      <c r="C22" s="54">
        <v>1969853.95</v>
      </c>
      <c r="D22" s="54">
        <v>24976894</v>
      </c>
      <c r="E22" s="54">
        <v>9427749.2300000004</v>
      </c>
      <c r="F22" s="54">
        <v>6940135.4500000002</v>
      </c>
      <c r="G22" s="54">
        <v>15549144.77</v>
      </c>
    </row>
    <row r="23" spans="1:7" ht="15.75" customHeight="1">
      <c r="A23" s="53" t="s">
        <v>321</v>
      </c>
      <c r="B23" s="54">
        <v>10180239.75</v>
      </c>
      <c r="C23" s="54">
        <v>163551.20000000001</v>
      </c>
      <c r="D23" s="54">
        <v>10343790.949999999</v>
      </c>
      <c r="E23" s="54">
        <v>3280628.74</v>
      </c>
      <c r="F23" s="54">
        <v>2681959.7200000002</v>
      </c>
      <c r="G23" s="54">
        <v>7063162.21</v>
      </c>
    </row>
    <row r="24" spans="1:7" ht="15.75" customHeight="1">
      <c r="A24" s="53" t="s">
        <v>322</v>
      </c>
      <c r="B24" s="54">
        <v>14018436.48</v>
      </c>
      <c r="C24" s="54">
        <v>-64464.89</v>
      </c>
      <c r="D24" s="54">
        <v>13953971.59</v>
      </c>
      <c r="E24" s="54">
        <v>4191227.05</v>
      </c>
      <c r="F24" s="54">
        <v>4016140.72</v>
      </c>
      <c r="G24" s="54">
        <v>9762744.5399999991</v>
      </c>
    </row>
    <row r="25" spans="1:7" ht="15.75" customHeight="1">
      <c r="A25" s="53" t="s">
        <v>323</v>
      </c>
      <c r="B25" s="54">
        <v>3287956.08</v>
      </c>
      <c r="C25" s="54">
        <v>0</v>
      </c>
      <c r="D25" s="54">
        <v>3287956.08</v>
      </c>
      <c r="E25" s="54">
        <v>277752.25</v>
      </c>
      <c r="F25" s="54">
        <v>231300.05</v>
      </c>
      <c r="G25" s="54">
        <v>3010203.83</v>
      </c>
    </row>
    <row r="26" spans="1:7" ht="15.75" customHeight="1">
      <c r="A26" s="53" t="s">
        <v>324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ht="15.75" customHeight="1">
      <c r="A27" s="53" t="s">
        <v>325</v>
      </c>
      <c r="B27" s="54">
        <v>3868033.9</v>
      </c>
      <c r="C27" s="54">
        <v>0</v>
      </c>
      <c r="D27" s="54">
        <v>3868033.9</v>
      </c>
      <c r="E27" s="54">
        <v>1689190.02</v>
      </c>
      <c r="F27" s="54">
        <v>1494132.6</v>
      </c>
      <c r="G27" s="54">
        <v>2178843.88</v>
      </c>
    </row>
    <row r="28" spans="1:7" ht="15.75" customHeight="1">
      <c r="A28" s="53" t="s">
        <v>326</v>
      </c>
      <c r="B28" s="52">
        <f t="shared" ref="B28:G28" si="3">SUM(B29:B37)</f>
        <v>253110670.90000001</v>
      </c>
      <c r="C28" s="52">
        <f t="shared" si="3"/>
        <v>-7874011.4899999984</v>
      </c>
      <c r="D28" s="52">
        <f t="shared" si="3"/>
        <v>245236659.40000001</v>
      </c>
      <c r="E28" s="52">
        <f t="shared" si="3"/>
        <v>118627183.83999999</v>
      </c>
      <c r="F28" s="52">
        <f t="shared" si="3"/>
        <v>114630049.56999998</v>
      </c>
      <c r="G28" s="52">
        <f t="shared" si="3"/>
        <v>126609475.56000002</v>
      </c>
    </row>
    <row r="29" spans="1:7" ht="15.75" customHeight="1">
      <c r="A29" s="53" t="s">
        <v>327</v>
      </c>
      <c r="B29" s="54">
        <v>106522499.56999999</v>
      </c>
      <c r="C29" s="54">
        <v>-9085000</v>
      </c>
      <c r="D29" s="54">
        <v>97437499.569999993</v>
      </c>
      <c r="E29" s="54">
        <v>55958708.659999996</v>
      </c>
      <c r="F29" s="54">
        <v>55958708.659999996</v>
      </c>
      <c r="G29" s="54">
        <v>41478790.909999996</v>
      </c>
    </row>
    <row r="30" spans="1:7" ht="15.75" customHeight="1">
      <c r="A30" s="53" t="s">
        <v>328</v>
      </c>
      <c r="B30" s="54">
        <v>19608130.739999998</v>
      </c>
      <c r="C30" s="54">
        <v>-1411310.11</v>
      </c>
      <c r="D30" s="54">
        <v>18196820.629999999</v>
      </c>
      <c r="E30" s="54">
        <v>7209478.2599999998</v>
      </c>
      <c r="F30" s="54">
        <v>4962465.05</v>
      </c>
      <c r="G30" s="54">
        <v>10987342.369999999</v>
      </c>
    </row>
    <row r="31" spans="1:7" ht="15.75" customHeight="1">
      <c r="A31" s="53" t="s">
        <v>329</v>
      </c>
      <c r="B31" s="54">
        <v>41964330.100000001</v>
      </c>
      <c r="C31" s="54">
        <v>1825971.62</v>
      </c>
      <c r="D31" s="54">
        <v>43790301.710000001</v>
      </c>
      <c r="E31" s="54">
        <v>14416874.869999999</v>
      </c>
      <c r="F31" s="54">
        <v>14012775.99</v>
      </c>
      <c r="G31" s="54">
        <v>29373426.84</v>
      </c>
    </row>
    <row r="32" spans="1:7" ht="15.75" customHeight="1">
      <c r="A32" s="53" t="s">
        <v>330</v>
      </c>
      <c r="B32" s="54">
        <v>10694864.140000001</v>
      </c>
      <c r="C32" s="54">
        <v>750000</v>
      </c>
      <c r="D32" s="54">
        <v>11444864.140000001</v>
      </c>
      <c r="E32" s="54">
        <v>6623166.3300000001</v>
      </c>
      <c r="F32" s="54">
        <v>6425386.3300000001</v>
      </c>
      <c r="G32" s="54">
        <v>4821697.8099999996</v>
      </c>
    </row>
    <row r="33" spans="1:7" ht="14.25" customHeight="1">
      <c r="A33" s="53" t="s">
        <v>331</v>
      </c>
      <c r="B33" s="54">
        <v>33429861.640000001</v>
      </c>
      <c r="C33" s="54">
        <v>0</v>
      </c>
      <c r="D33" s="54">
        <v>33429861.640000001</v>
      </c>
      <c r="E33" s="54">
        <v>13058341.880000001</v>
      </c>
      <c r="F33" s="54">
        <v>11945691.710000001</v>
      </c>
      <c r="G33" s="54">
        <v>20371519.760000002</v>
      </c>
    </row>
    <row r="34" spans="1:7" ht="14.25" customHeight="1">
      <c r="A34" s="53" t="s">
        <v>332</v>
      </c>
      <c r="B34" s="54">
        <v>3396808.16</v>
      </c>
      <c r="C34" s="54">
        <v>0</v>
      </c>
      <c r="D34" s="54">
        <v>3396808.16</v>
      </c>
      <c r="E34" s="54">
        <v>2550846.48</v>
      </c>
      <c r="F34" s="54">
        <v>2517694.02</v>
      </c>
      <c r="G34" s="54">
        <v>845961.68</v>
      </c>
    </row>
    <row r="35" spans="1:7" ht="14.25" customHeight="1">
      <c r="A35" s="53" t="s">
        <v>333</v>
      </c>
      <c r="B35" s="54">
        <v>704351.61</v>
      </c>
      <c r="C35" s="54">
        <v>46327</v>
      </c>
      <c r="D35" s="54">
        <v>750678.61</v>
      </c>
      <c r="E35" s="54">
        <v>131424.71</v>
      </c>
      <c r="F35" s="54">
        <v>131424.71</v>
      </c>
      <c r="G35" s="54">
        <v>619253.9</v>
      </c>
    </row>
    <row r="36" spans="1:7" ht="14.25" customHeight="1">
      <c r="A36" s="53" t="s">
        <v>334</v>
      </c>
      <c r="B36" s="54">
        <v>962856.85</v>
      </c>
      <c r="C36" s="54">
        <v>0</v>
      </c>
      <c r="D36" s="54">
        <v>962856.85</v>
      </c>
      <c r="E36" s="54">
        <v>525181.79</v>
      </c>
      <c r="F36" s="54">
        <v>525181.79</v>
      </c>
      <c r="G36" s="54">
        <v>437675.06</v>
      </c>
    </row>
    <row r="37" spans="1:7" ht="14.25" customHeight="1">
      <c r="A37" s="53" t="s">
        <v>335</v>
      </c>
      <c r="B37" s="54">
        <v>35826968.090000004</v>
      </c>
      <c r="C37" s="54">
        <v>0</v>
      </c>
      <c r="D37" s="54">
        <v>35826968.090000004</v>
      </c>
      <c r="E37" s="54">
        <v>18153160.859999999</v>
      </c>
      <c r="F37" s="54">
        <v>18150721.309999999</v>
      </c>
      <c r="G37" s="54">
        <v>17673807.23</v>
      </c>
    </row>
    <row r="38" spans="1:7" ht="15.75" customHeight="1">
      <c r="A38" s="53" t="s">
        <v>336</v>
      </c>
      <c r="B38" s="52">
        <f t="shared" ref="B38:G38" si="4">SUM(B39:B47)</f>
        <v>1128434.82</v>
      </c>
      <c r="C38" s="52">
        <f t="shared" si="4"/>
        <v>0</v>
      </c>
      <c r="D38" s="52">
        <f t="shared" si="4"/>
        <v>1128434.82</v>
      </c>
      <c r="E38" s="52">
        <f t="shared" si="4"/>
        <v>25418.1</v>
      </c>
      <c r="F38" s="52">
        <f t="shared" si="4"/>
        <v>25418.1</v>
      </c>
      <c r="G38" s="52">
        <f t="shared" si="4"/>
        <v>1103016.72</v>
      </c>
    </row>
    <row r="39" spans="1:7" ht="15.75" customHeight="1">
      <c r="A39" s="53" t="s">
        <v>337</v>
      </c>
      <c r="B39" s="54">
        <v>0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</row>
    <row r="40" spans="1:7" ht="15.75" customHeight="1">
      <c r="A40" s="53" t="s">
        <v>338</v>
      </c>
      <c r="B40" s="54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</row>
    <row r="41" spans="1:7" ht="15.75" customHeight="1">
      <c r="A41" s="53" t="s">
        <v>339</v>
      </c>
      <c r="B41" s="54">
        <v>0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</row>
    <row r="42" spans="1:7" ht="15.75" customHeight="1">
      <c r="A42" s="53" t="s">
        <v>340</v>
      </c>
      <c r="B42" s="54">
        <v>128434.82</v>
      </c>
      <c r="C42" s="54">
        <v>0</v>
      </c>
      <c r="D42" s="54">
        <v>128434.82</v>
      </c>
      <c r="E42" s="54">
        <v>25418.1</v>
      </c>
      <c r="F42" s="54">
        <v>25418.1</v>
      </c>
      <c r="G42" s="54">
        <v>103016.72</v>
      </c>
    </row>
    <row r="43" spans="1:7" ht="15.75" customHeight="1">
      <c r="A43" s="53" t="s">
        <v>341</v>
      </c>
      <c r="B43" s="54">
        <v>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</row>
    <row r="44" spans="1:7" ht="15.75" customHeight="1">
      <c r="A44" s="53" t="s">
        <v>342</v>
      </c>
      <c r="B44" s="54">
        <v>0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</row>
    <row r="45" spans="1:7" ht="15.75" customHeight="1">
      <c r="A45" s="53" t="s">
        <v>343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</row>
    <row r="46" spans="1:7" ht="15.75" customHeight="1">
      <c r="A46" s="53" t="s">
        <v>344</v>
      </c>
      <c r="B46" s="54">
        <v>1000000</v>
      </c>
      <c r="C46" s="54">
        <v>0</v>
      </c>
      <c r="D46" s="54">
        <v>1000000</v>
      </c>
      <c r="E46" s="54">
        <v>0</v>
      </c>
      <c r="F46" s="54">
        <v>0</v>
      </c>
      <c r="G46" s="54">
        <v>1000000</v>
      </c>
    </row>
    <row r="47" spans="1:7" ht="15.75" customHeight="1">
      <c r="A47" s="53" t="s">
        <v>345</v>
      </c>
      <c r="B47" s="54">
        <v>0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</row>
    <row r="48" spans="1:7" ht="15.75" customHeight="1">
      <c r="A48" s="53" t="s">
        <v>346</v>
      </c>
      <c r="B48" s="52">
        <f t="shared" ref="B48:G48" si="5">SUM(B49:B57)</f>
        <v>53903535.549999997</v>
      </c>
      <c r="C48" s="52">
        <f t="shared" si="5"/>
        <v>11833588.140000001</v>
      </c>
      <c r="D48" s="52">
        <f t="shared" si="5"/>
        <v>65737123.689999998</v>
      </c>
      <c r="E48" s="52">
        <f t="shared" si="5"/>
        <v>14778974.470000001</v>
      </c>
      <c r="F48" s="52">
        <f t="shared" si="5"/>
        <v>14778974.470000001</v>
      </c>
      <c r="G48" s="52">
        <f t="shared" si="5"/>
        <v>50958149.220000006</v>
      </c>
    </row>
    <row r="49" spans="1:7" ht="15.75" customHeight="1">
      <c r="A49" s="53" t="s">
        <v>347</v>
      </c>
      <c r="B49" s="54">
        <v>3616072.43</v>
      </c>
      <c r="C49" s="54">
        <v>1269395.71</v>
      </c>
      <c r="D49" s="54">
        <v>4885468.1399999997</v>
      </c>
      <c r="E49" s="54">
        <v>1237197.5</v>
      </c>
      <c r="F49" s="54">
        <v>1237197.5</v>
      </c>
      <c r="G49" s="54">
        <v>3648270.64</v>
      </c>
    </row>
    <row r="50" spans="1:7" ht="15.75" customHeight="1">
      <c r="A50" s="53" t="s">
        <v>348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</row>
    <row r="51" spans="1:7" ht="15.75" customHeight="1">
      <c r="A51" s="53" t="s">
        <v>349</v>
      </c>
      <c r="B51" s="54">
        <v>946655.2</v>
      </c>
      <c r="C51" s="54">
        <v>0</v>
      </c>
      <c r="D51" s="54">
        <v>946655.2</v>
      </c>
      <c r="E51" s="54">
        <v>0</v>
      </c>
      <c r="F51" s="54">
        <v>0</v>
      </c>
      <c r="G51" s="54">
        <v>946655.2</v>
      </c>
    </row>
    <row r="52" spans="1:7" ht="15.75" customHeight="1">
      <c r="A52" s="53" t="s">
        <v>350</v>
      </c>
      <c r="B52" s="54">
        <v>6200000.0099999998</v>
      </c>
      <c r="C52" s="54">
        <v>5500000</v>
      </c>
      <c r="D52" s="54">
        <v>11700000.01</v>
      </c>
      <c r="E52" s="54">
        <v>7208862.4800000004</v>
      </c>
      <c r="F52" s="54">
        <v>7208862.4800000004</v>
      </c>
      <c r="G52" s="54">
        <v>4491137.53</v>
      </c>
    </row>
    <row r="53" spans="1:7" ht="15.75" customHeight="1">
      <c r="A53" s="53" t="s">
        <v>351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</row>
    <row r="54" spans="1:7" ht="15.75" customHeight="1">
      <c r="A54" s="53" t="s">
        <v>352</v>
      </c>
      <c r="B54" s="54">
        <v>37270898.229999997</v>
      </c>
      <c r="C54" s="54">
        <v>2564192.4300000002</v>
      </c>
      <c r="D54" s="54">
        <v>39835090.659999996</v>
      </c>
      <c r="E54" s="54">
        <v>6323634.4900000002</v>
      </c>
      <c r="F54" s="54">
        <v>6323634.4900000002</v>
      </c>
      <c r="G54" s="54">
        <v>33511456.170000002</v>
      </c>
    </row>
    <row r="55" spans="1:7" ht="15.75" customHeight="1">
      <c r="A55" s="53" t="s">
        <v>353</v>
      </c>
      <c r="B55" s="54">
        <v>0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</row>
    <row r="56" spans="1:7" ht="15.75" customHeight="1">
      <c r="A56" s="53" t="s">
        <v>354</v>
      </c>
      <c r="B56" s="54">
        <v>4640000</v>
      </c>
      <c r="C56" s="54">
        <v>0</v>
      </c>
      <c r="D56" s="54">
        <v>4640000</v>
      </c>
      <c r="E56" s="54">
        <v>0</v>
      </c>
      <c r="F56" s="54">
        <v>0</v>
      </c>
      <c r="G56" s="54">
        <v>4640000</v>
      </c>
    </row>
    <row r="57" spans="1:7" ht="15.75" customHeight="1">
      <c r="A57" s="53" t="s">
        <v>355</v>
      </c>
      <c r="B57" s="54">
        <v>1229909.68</v>
      </c>
      <c r="C57" s="54">
        <v>2500000</v>
      </c>
      <c r="D57" s="54">
        <v>3729909.68</v>
      </c>
      <c r="E57" s="54">
        <v>9280</v>
      </c>
      <c r="F57" s="54">
        <v>9280</v>
      </c>
      <c r="G57" s="54">
        <v>3720629.68</v>
      </c>
    </row>
    <row r="58" spans="1:7" ht="15.75" customHeight="1">
      <c r="A58" s="53" t="s">
        <v>356</v>
      </c>
      <c r="B58" s="52">
        <f t="shared" ref="B58:G58" si="6">SUM(B59:B61)</f>
        <v>150000000</v>
      </c>
      <c r="C58" s="52">
        <f t="shared" si="6"/>
        <v>120297725.16</v>
      </c>
      <c r="D58" s="52">
        <f t="shared" si="6"/>
        <v>270297725.15999997</v>
      </c>
      <c r="E58" s="52">
        <f t="shared" si="6"/>
        <v>72201010.760000005</v>
      </c>
      <c r="F58" s="52">
        <f t="shared" si="6"/>
        <v>71639649</v>
      </c>
      <c r="G58" s="52">
        <f t="shared" si="6"/>
        <v>198096714.39999998</v>
      </c>
    </row>
    <row r="59" spans="1:7" ht="15.75" customHeight="1">
      <c r="A59" s="53" t="s">
        <v>357</v>
      </c>
      <c r="B59" s="54">
        <v>95238554.599999994</v>
      </c>
      <c r="C59" s="54">
        <v>63004325.75</v>
      </c>
      <c r="D59" s="54">
        <v>158242880.34999999</v>
      </c>
      <c r="E59" s="54">
        <v>50332758.530000001</v>
      </c>
      <c r="F59" s="54">
        <v>49771396.770000003</v>
      </c>
      <c r="G59" s="54">
        <v>107910121.81999999</v>
      </c>
    </row>
    <row r="60" spans="1:7" ht="15.75" customHeight="1">
      <c r="A60" s="53" t="s">
        <v>358</v>
      </c>
      <c r="B60" s="54">
        <v>54761445.399999999</v>
      </c>
      <c r="C60" s="54">
        <v>57293399.409999996</v>
      </c>
      <c r="D60" s="54">
        <v>112054844.81</v>
      </c>
      <c r="E60" s="54">
        <v>21868252.23</v>
      </c>
      <c r="F60" s="54">
        <v>21868252.23</v>
      </c>
      <c r="G60" s="54">
        <v>90186592.579999998</v>
      </c>
    </row>
    <row r="61" spans="1:7" ht="15.75" customHeight="1">
      <c r="A61" s="53" t="s">
        <v>359</v>
      </c>
      <c r="B61" s="54">
        <v>0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</row>
    <row r="62" spans="1:7" ht="15.75" customHeight="1">
      <c r="A62" s="53" t="s">
        <v>360</v>
      </c>
      <c r="B62" s="52">
        <f t="shared" ref="B62:G62" si="7">SUM(B63:B67,B69:B70)</f>
        <v>0</v>
      </c>
      <c r="C62" s="52">
        <f t="shared" si="7"/>
        <v>289987504.98000002</v>
      </c>
      <c r="D62" s="52">
        <f t="shared" si="7"/>
        <v>289987504.98000002</v>
      </c>
      <c r="E62" s="52">
        <f t="shared" si="7"/>
        <v>0</v>
      </c>
      <c r="F62" s="52">
        <f t="shared" si="7"/>
        <v>0</v>
      </c>
      <c r="G62" s="52">
        <f t="shared" si="7"/>
        <v>289987504.98000002</v>
      </c>
    </row>
    <row r="63" spans="1:7" ht="15.75" customHeight="1">
      <c r="A63" s="53" t="s">
        <v>361</v>
      </c>
      <c r="B63" s="108">
        <v>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</row>
    <row r="64" spans="1:7" ht="15.75" customHeight="1">
      <c r="A64" s="53" t="s">
        <v>362</v>
      </c>
      <c r="B64" s="54">
        <v>0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</row>
    <row r="65" spans="1:7" ht="15.75" customHeight="1">
      <c r="A65" s="53" t="s">
        <v>363</v>
      </c>
      <c r="B65" s="54">
        <v>0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</row>
    <row r="66" spans="1:7" ht="15.75" customHeight="1">
      <c r="A66" s="53" t="s">
        <v>364</v>
      </c>
      <c r="B66" s="54">
        <v>0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</row>
    <row r="67" spans="1:7" ht="15.75" customHeight="1">
      <c r="A67" s="53" t="s">
        <v>365</v>
      </c>
      <c r="B67" s="54">
        <v>0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</row>
    <row r="68" spans="1:7" ht="15.75" customHeight="1">
      <c r="A68" s="53" t="s">
        <v>366</v>
      </c>
      <c r="B68" s="54">
        <v>0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</row>
    <row r="69" spans="1:7" ht="15.75" customHeight="1">
      <c r="A69" s="53" t="s">
        <v>367</v>
      </c>
      <c r="B69" s="54">
        <v>0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</row>
    <row r="70" spans="1:7" ht="15.75" customHeight="1">
      <c r="A70" s="53" t="s">
        <v>368</v>
      </c>
      <c r="B70" s="54">
        <v>0</v>
      </c>
      <c r="C70" s="54">
        <v>289987504.98000002</v>
      </c>
      <c r="D70" s="54">
        <v>289987504.98000002</v>
      </c>
      <c r="E70" s="54">
        <v>0</v>
      </c>
      <c r="F70" s="54">
        <v>0</v>
      </c>
      <c r="G70" s="54">
        <v>289987504.98000002</v>
      </c>
    </row>
    <row r="71" spans="1:7" ht="15.75" customHeight="1">
      <c r="A71" s="53" t="s">
        <v>369</v>
      </c>
      <c r="B71" s="52">
        <f t="shared" ref="B71:G71" si="8">SUM(B72:B74)</f>
        <v>0</v>
      </c>
      <c r="C71" s="52">
        <f t="shared" si="8"/>
        <v>0</v>
      </c>
      <c r="D71" s="52">
        <f t="shared" si="8"/>
        <v>0</v>
      </c>
      <c r="E71" s="52">
        <f t="shared" si="8"/>
        <v>0</v>
      </c>
      <c r="F71" s="52">
        <f t="shared" si="8"/>
        <v>0</v>
      </c>
      <c r="G71" s="52">
        <f t="shared" si="8"/>
        <v>0</v>
      </c>
    </row>
    <row r="72" spans="1:7" ht="15.75" customHeight="1">
      <c r="A72" s="53" t="s">
        <v>370</v>
      </c>
      <c r="B72" s="54">
        <v>0</v>
      </c>
      <c r="C72" s="54">
        <v>0</v>
      </c>
      <c r="D72" s="54">
        <v>0</v>
      </c>
      <c r="E72" s="54">
        <v>0</v>
      </c>
      <c r="F72" s="54">
        <v>0</v>
      </c>
      <c r="G72" s="54">
        <f>D72-E72</f>
        <v>0</v>
      </c>
    </row>
    <row r="73" spans="1:7" ht="15.75" customHeight="1">
      <c r="A73" s="53" t="s">
        <v>371</v>
      </c>
      <c r="B73" s="54">
        <v>0</v>
      </c>
      <c r="C73" s="54">
        <v>0</v>
      </c>
      <c r="D73" s="54">
        <v>0</v>
      </c>
      <c r="E73" s="54">
        <v>0</v>
      </c>
      <c r="F73" s="54">
        <v>0</v>
      </c>
      <c r="G73" s="54">
        <f>D73-E73</f>
        <v>0</v>
      </c>
    </row>
    <row r="74" spans="1:7" ht="15.75" customHeight="1">
      <c r="A74" s="53" t="s">
        <v>372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>D74-E74</f>
        <v>0</v>
      </c>
    </row>
    <row r="75" spans="1:7" ht="15.75" customHeight="1">
      <c r="A75" s="53" t="s">
        <v>373</v>
      </c>
      <c r="B75" s="52">
        <f t="shared" ref="B75:G75" si="9">SUM(B76:B82)</f>
        <v>0</v>
      </c>
      <c r="C75" s="52">
        <f t="shared" si="9"/>
        <v>0</v>
      </c>
      <c r="D75" s="52">
        <f t="shared" si="9"/>
        <v>0</v>
      </c>
      <c r="E75" s="52">
        <f t="shared" si="9"/>
        <v>0</v>
      </c>
      <c r="F75" s="52">
        <f t="shared" si="9"/>
        <v>0</v>
      </c>
      <c r="G75" s="52">
        <f t="shared" si="9"/>
        <v>0</v>
      </c>
    </row>
    <row r="76" spans="1:7" ht="15.75" customHeight="1">
      <c r="A76" s="53" t="s">
        <v>374</v>
      </c>
      <c r="B76" s="54">
        <v>0</v>
      </c>
      <c r="C76" s="54">
        <v>0</v>
      </c>
      <c r="D76" s="54">
        <v>0</v>
      </c>
      <c r="E76" s="54">
        <v>0</v>
      </c>
      <c r="F76" s="54">
        <v>0</v>
      </c>
      <c r="G76" s="54">
        <f t="shared" ref="G76:G82" si="10">D76-E76</f>
        <v>0</v>
      </c>
    </row>
    <row r="77" spans="1:7" ht="15.75" customHeight="1">
      <c r="A77" s="53" t="s">
        <v>375</v>
      </c>
      <c r="B77" s="54">
        <v>0</v>
      </c>
      <c r="C77" s="54">
        <v>0</v>
      </c>
      <c r="D77" s="54">
        <v>0</v>
      </c>
      <c r="E77" s="54">
        <v>0</v>
      </c>
      <c r="F77" s="54">
        <v>0</v>
      </c>
      <c r="G77" s="54">
        <f t="shared" si="10"/>
        <v>0</v>
      </c>
    </row>
    <row r="78" spans="1:7" ht="15.75" customHeight="1">
      <c r="A78" s="53" t="s">
        <v>376</v>
      </c>
      <c r="B78" s="54">
        <v>0</v>
      </c>
      <c r="C78" s="54">
        <v>0</v>
      </c>
      <c r="D78" s="54">
        <v>0</v>
      </c>
      <c r="E78" s="54">
        <v>0</v>
      </c>
      <c r="F78" s="54">
        <v>0</v>
      </c>
      <c r="G78" s="54">
        <f t="shared" si="10"/>
        <v>0</v>
      </c>
    </row>
    <row r="79" spans="1:7" ht="15.75" customHeight="1">
      <c r="A79" s="53" t="s">
        <v>377</v>
      </c>
      <c r="B79" s="54">
        <v>0</v>
      </c>
      <c r="C79" s="54">
        <v>0</v>
      </c>
      <c r="D79" s="54">
        <v>0</v>
      </c>
      <c r="E79" s="54">
        <v>0</v>
      </c>
      <c r="F79" s="54">
        <v>0</v>
      </c>
      <c r="G79" s="54">
        <f t="shared" si="10"/>
        <v>0</v>
      </c>
    </row>
    <row r="80" spans="1:7" ht="15.75" customHeight="1">
      <c r="A80" s="53" t="s">
        <v>378</v>
      </c>
      <c r="B80" s="54">
        <v>0</v>
      </c>
      <c r="C80" s="54">
        <v>0</v>
      </c>
      <c r="D80" s="54">
        <v>0</v>
      </c>
      <c r="E80" s="54">
        <v>0</v>
      </c>
      <c r="F80" s="54">
        <v>0</v>
      </c>
      <c r="G80" s="54">
        <f t="shared" si="10"/>
        <v>0</v>
      </c>
    </row>
    <row r="81" spans="1:7" ht="15.75" customHeight="1">
      <c r="A81" s="53" t="s">
        <v>379</v>
      </c>
      <c r="B81" s="54">
        <v>0</v>
      </c>
      <c r="C81" s="54">
        <v>0</v>
      </c>
      <c r="D81" s="54">
        <v>0</v>
      </c>
      <c r="E81" s="54">
        <v>0</v>
      </c>
      <c r="F81" s="54">
        <v>0</v>
      </c>
      <c r="G81" s="54">
        <f t="shared" si="10"/>
        <v>0</v>
      </c>
    </row>
    <row r="82" spans="1:7" ht="15.75" customHeight="1">
      <c r="A82" s="53" t="s">
        <v>380</v>
      </c>
      <c r="B82" s="54">
        <v>0</v>
      </c>
      <c r="C82" s="54">
        <v>0</v>
      </c>
      <c r="D82" s="54">
        <v>0</v>
      </c>
      <c r="E82" s="54">
        <v>0</v>
      </c>
      <c r="F82" s="54">
        <v>0</v>
      </c>
      <c r="G82" s="54">
        <f t="shared" si="10"/>
        <v>0</v>
      </c>
    </row>
    <row r="83" spans="1:7" ht="15.75" customHeight="1">
      <c r="A83" s="53"/>
      <c r="B83" s="54"/>
      <c r="C83" s="54"/>
      <c r="D83" s="54"/>
      <c r="E83" s="54"/>
      <c r="F83" s="54"/>
      <c r="G83" s="54"/>
    </row>
    <row r="84" spans="1:7" ht="15.75" customHeight="1">
      <c r="A84" s="55" t="s">
        <v>381</v>
      </c>
      <c r="B84" s="52">
        <f t="shared" ref="B84:G84" si="11">SUM(B85,B93,B103,B113,B123,B133,B137,B146,B150)</f>
        <v>0</v>
      </c>
      <c r="C84" s="52">
        <f t="shared" si="11"/>
        <v>136807617.20999998</v>
      </c>
      <c r="D84" s="52">
        <f t="shared" si="11"/>
        <v>136807617.20999998</v>
      </c>
      <c r="E84" s="52">
        <f t="shared" si="11"/>
        <v>68801092.530000001</v>
      </c>
      <c r="F84" s="52">
        <f t="shared" si="11"/>
        <v>68801092.530000001</v>
      </c>
      <c r="G84" s="52">
        <f t="shared" si="11"/>
        <v>68006524.680000007</v>
      </c>
    </row>
    <row r="85" spans="1:7" ht="15.75" customHeight="1">
      <c r="A85" s="53" t="s">
        <v>308</v>
      </c>
      <c r="B85" s="52">
        <f t="shared" ref="B85:G85" si="12">SUM(B86:B92)</f>
        <v>0</v>
      </c>
      <c r="C85" s="52">
        <f t="shared" si="12"/>
        <v>0</v>
      </c>
      <c r="D85" s="52">
        <f t="shared" si="12"/>
        <v>0</v>
      </c>
      <c r="E85" s="52">
        <f t="shared" si="12"/>
        <v>0</v>
      </c>
      <c r="F85" s="52">
        <f t="shared" si="12"/>
        <v>0</v>
      </c>
      <c r="G85" s="52">
        <f t="shared" si="12"/>
        <v>0</v>
      </c>
    </row>
    <row r="86" spans="1:7" ht="15.75" customHeight="1">
      <c r="A86" s="53" t="s">
        <v>309</v>
      </c>
      <c r="B86" s="54">
        <v>0</v>
      </c>
      <c r="C86" s="54">
        <v>0</v>
      </c>
      <c r="D86" s="54">
        <v>0</v>
      </c>
      <c r="E86" s="54">
        <v>0</v>
      </c>
      <c r="F86" s="54">
        <v>0</v>
      </c>
      <c r="G86" s="54">
        <f t="shared" ref="G86:G92" si="13">D86-E86</f>
        <v>0</v>
      </c>
    </row>
    <row r="87" spans="1:7" ht="15.75" customHeight="1">
      <c r="A87" s="53" t="s">
        <v>310</v>
      </c>
      <c r="B87" s="54">
        <v>0</v>
      </c>
      <c r="C87" s="54">
        <v>0</v>
      </c>
      <c r="D87" s="54">
        <v>0</v>
      </c>
      <c r="E87" s="54">
        <v>0</v>
      </c>
      <c r="F87" s="54">
        <v>0</v>
      </c>
      <c r="G87" s="54">
        <f t="shared" si="13"/>
        <v>0</v>
      </c>
    </row>
    <row r="88" spans="1:7" ht="15.75" customHeight="1">
      <c r="A88" s="53" t="s">
        <v>311</v>
      </c>
      <c r="B88" s="54">
        <v>0</v>
      </c>
      <c r="C88" s="54">
        <v>0</v>
      </c>
      <c r="D88" s="54">
        <v>0</v>
      </c>
      <c r="E88" s="54">
        <v>0</v>
      </c>
      <c r="F88" s="54">
        <v>0</v>
      </c>
      <c r="G88" s="54">
        <f t="shared" si="13"/>
        <v>0</v>
      </c>
    </row>
    <row r="89" spans="1:7" ht="15.75" customHeight="1">
      <c r="A89" s="53" t="s">
        <v>312</v>
      </c>
      <c r="B89" s="54">
        <v>0</v>
      </c>
      <c r="C89" s="54">
        <v>0</v>
      </c>
      <c r="D89" s="54">
        <v>0</v>
      </c>
      <c r="E89" s="54">
        <v>0</v>
      </c>
      <c r="F89" s="54">
        <v>0</v>
      </c>
      <c r="G89" s="54">
        <f t="shared" si="13"/>
        <v>0</v>
      </c>
    </row>
    <row r="90" spans="1:7" ht="15.75" customHeight="1">
      <c r="A90" s="53" t="s">
        <v>313</v>
      </c>
      <c r="B90" s="54">
        <v>0</v>
      </c>
      <c r="C90" s="54">
        <v>0</v>
      </c>
      <c r="D90" s="54">
        <v>0</v>
      </c>
      <c r="E90" s="54">
        <v>0</v>
      </c>
      <c r="F90" s="54">
        <v>0</v>
      </c>
      <c r="G90" s="54">
        <f t="shared" si="13"/>
        <v>0</v>
      </c>
    </row>
    <row r="91" spans="1:7" ht="15.75" customHeight="1">
      <c r="A91" s="53" t="s">
        <v>314</v>
      </c>
      <c r="B91" s="54">
        <v>0</v>
      </c>
      <c r="C91" s="54">
        <v>0</v>
      </c>
      <c r="D91" s="54">
        <v>0</v>
      </c>
      <c r="E91" s="54">
        <v>0</v>
      </c>
      <c r="F91" s="54">
        <v>0</v>
      </c>
      <c r="G91" s="54">
        <f t="shared" si="13"/>
        <v>0</v>
      </c>
    </row>
    <row r="92" spans="1:7" ht="15.75" customHeight="1">
      <c r="A92" s="53" t="s">
        <v>315</v>
      </c>
      <c r="B92" s="54">
        <v>0</v>
      </c>
      <c r="C92" s="54">
        <v>0</v>
      </c>
      <c r="D92" s="54">
        <v>0</v>
      </c>
      <c r="E92" s="54">
        <v>0</v>
      </c>
      <c r="F92" s="54">
        <v>0</v>
      </c>
      <c r="G92" s="54">
        <f t="shared" si="13"/>
        <v>0</v>
      </c>
    </row>
    <row r="93" spans="1:7" ht="15.75" customHeight="1">
      <c r="A93" s="53" t="s">
        <v>316</v>
      </c>
      <c r="B93" s="52">
        <f t="shared" ref="B93:G93" si="14">SUM(B94:B102)</f>
        <v>0</v>
      </c>
      <c r="C93" s="52">
        <f t="shared" si="14"/>
        <v>810000</v>
      </c>
      <c r="D93" s="52">
        <f t="shared" si="14"/>
        <v>810000</v>
      </c>
      <c r="E93" s="52">
        <f t="shared" si="14"/>
        <v>809997.53</v>
      </c>
      <c r="F93" s="52">
        <f t="shared" si="14"/>
        <v>809997.53</v>
      </c>
      <c r="G93" s="52">
        <f t="shared" si="14"/>
        <v>2.4700000000000002</v>
      </c>
    </row>
    <row r="94" spans="1:7" ht="15.75" customHeight="1">
      <c r="A94" s="53" t="s">
        <v>317</v>
      </c>
      <c r="B94" s="54">
        <v>0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</row>
    <row r="95" spans="1:7" ht="15.75" customHeight="1">
      <c r="A95" s="53" t="s">
        <v>318</v>
      </c>
      <c r="B95" s="54">
        <v>0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</row>
    <row r="96" spans="1:7" ht="15.75" customHeight="1">
      <c r="A96" s="53" t="s">
        <v>319</v>
      </c>
      <c r="B96" s="54">
        <v>0</v>
      </c>
      <c r="C96" s="54">
        <v>810000</v>
      </c>
      <c r="D96" s="54">
        <v>810000</v>
      </c>
      <c r="E96" s="54">
        <v>809997.53</v>
      </c>
      <c r="F96" s="54">
        <v>809997.53</v>
      </c>
      <c r="G96" s="54">
        <v>2.4700000000000002</v>
      </c>
    </row>
    <row r="97" spans="1:7" ht="15.75" customHeight="1">
      <c r="A97" s="53" t="s">
        <v>320</v>
      </c>
      <c r="B97" s="54">
        <v>0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</row>
    <row r="98" spans="1:7" ht="15.75" customHeight="1">
      <c r="A98" s="56" t="s">
        <v>321</v>
      </c>
      <c r="B98" s="54">
        <v>0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</row>
    <row r="99" spans="1:7" ht="15.75" customHeight="1">
      <c r="A99" s="53" t="s">
        <v>322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</row>
    <row r="100" spans="1:7" ht="15.75" customHeight="1">
      <c r="A100" s="53" t="s">
        <v>323</v>
      </c>
      <c r="B100" s="54">
        <v>0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</row>
    <row r="101" spans="1:7" ht="15.75" customHeight="1">
      <c r="A101" s="53" t="s">
        <v>324</v>
      </c>
      <c r="B101" s="54">
        <v>0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</row>
    <row r="102" spans="1:7" ht="15.75" customHeight="1">
      <c r="A102" s="53" t="s">
        <v>325</v>
      </c>
      <c r="B102" s="54">
        <v>0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</row>
    <row r="103" spans="1:7" ht="15.75" customHeight="1">
      <c r="A103" s="53" t="s">
        <v>326</v>
      </c>
      <c r="B103" s="52">
        <f>SUM(B104:B112)</f>
        <v>0</v>
      </c>
      <c r="C103" s="52">
        <f>SUM(C104:C112)</f>
        <v>0</v>
      </c>
      <c r="D103" s="52">
        <v>0</v>
      </c>
      <c r="E103" s="52">
        <f>SUM(E104:E112)</f>
        <v>0</v>
      </c>
      <c r="F103" s="52">
        <f>SUM(F104:F112)</f>
        <v>0</v>
      </c>
      <c r="G103" s="52">
        <f>SUM(G104:G112)</f>
        <v>0</v>
      </c>
    </row>
    <row r="104" spans="1:7" ht="15.75" customHeight="1">
      <c r="A104" s="53" t="s">
        <v>327</v>
      </c>
      <c r="B104" s="54">
        <v>0</v>
      </c>
      <c r="C104" s="54">
        <v>0</v>
      </c>
      <c r="D104" s="54">
        <v>0</v>
      </c>
      <c r="E104" s="54">
        <v>0</v>
      </c>
      <c r="F104" s="54">
        <v>0</v>
      </c>
      <c r="G104" s="54">
        <f t="shared" ref="G104:G112" si="15">D104-E104</f>
        <v>0</v>
      </c>
    </row>
    <row r="105" spans="1:7" ht="15.75" customHeight="1">
      <c r="A105" s="53" t="s">
        <v>328</v>
      </c>
      <c r="B105" s="54">
        <v>0</v>
      </c>
      <c r="C105" s="54">
        <v>0</v>
      </c>
      <c r="D105" s="54">
        <v>0</v>
      </c>
      <c r="E105" s="54">
        <v>0</v>
      </c>
      <c r="F105" s="54">
        <v>0</v>
      </c>
      <c r="G105" s="54">
        <f t="shared" si="15"/>
        <v>0</v>
      </c>
    </row>
    <row r="106" spans="1:7" ht="15.75" customHeight="1">
      <c r="A106" s="53" t="s">
        <v>329</v>
      </c>
      <c r="B106" s="54">
        <v>0</v>
      </c>
      <c r="C106" s="54">
        <v>0</v>
      </c>
      <c r="D106" s="54">
        <v>0</v>
      </c>
      <c r="E106" s="54">
        <v>0</v>
      </c>
      <c r="F106" s="54">
        <v>0</v>
      </c>
      <c r="G106" s="54">
        <f t="shared" si="15"/>
        <v>0</v>
      </c>
    </row>
    <row r="107" spans="1:7" ht="15.75" customHeight="1">
      <c r="A107" s="53" t="s">
        <v>330</v>
      </c>
      <c r="B107" s="54">
        <v>0</v>
      </c>
      <c r="C107" s="54">
        <v>0</v>
      </c>
      <c r="D107" s="54">
        <v>0</v>
      </c>
      <c r="E107" s="54">
        <v>0</v>
      </c>
      <c r="F107" s="54">
        <v>0</v>
      </c>
      <c r="G107" s="54">
        <f t="shared" si="15"/>
        <v>0</v>
      </c>
    </row>
    <row r="108" spans="1:7" ht="15.75" customHeight="1">
      <c r="A108" s="53" t="s">
        <v>331</v>
      </c>
      <c r="B108" s="54">
        <v>0</v>
      </c>
      <c r="C108" s="54">
        <v>0</v>
      </c>
      <c r="D108" s="54">
        <v>0</v>
      </c>
      <c r="E108" s="54">
        <v>0</v>
      </c>
      <c r="F108" s="54">
        <v>0</v>
      </c>
      <c r="G108" s="54">
        <f t="shared" si="15"/>
        <v>0</v>
      </c>
    </row>
    <row r="109" spans="1:7" ht="15.75" customHeight="1">
      <c r="A109" s="53" t="s">
        <v>332</v>
      </c>
      <c r="B109" s="54">
        <v>0</v>
      </c>
      <c r="C109" s="54">
        <v>0</v>
      </c>
      <c r="D109" s="54">
        <v>0</v>
      </c>
      <c r="E109" s="54">
        <v>0</v>
      </c>
      <c r="F109" s="54">
        <v>0</v>
      </c>
      <c r="G109" s="54">
        <f t="shared" si="15"/>
        <v>0</v>
      </c>
    </row>
    <row r="110" spans="1:7" ht="15.75" customHeight="1">
      <c r="A110" s="53" t="s">
        <v>333</v>
      </c>
      <c r="B110" s="54">
        <v>0</v>
      </c>
      <c r="C110" s="54">
        <v>0</v>
      </c>
      <c r="D110" s="54">
        <v>0</v>
      </c>
      <c r="E110" s="54">
        <v>0</v>
      </c>
      <c r="F110" s="54">
        <v>0</v>
      </c>
      <c r="G110" s="54">
        <f t="shared" si="15"/>
        <v>0</v>
      </c>
    </row>
    <row r="111" spans="1:7" ht="15.75" customHeight="1">
      <c r="A111" s="53" t="s">
        <v>334</v>
      </c>
      <c r="B111" s="54">
        <v>0</v>
      </c>
      <c r="C111" s="54">
        <v>0</v>
      </c>
      <c r="D111" s="54">
        <v>0</v>
      </c>
      <c r="E111" s="54">
        <v>0</v>
      </c>
      <c r="F111" s="54">
        <v>0</v>
      </c>
      <c r="G111" s="54">
        <f t="shared" si="15"/>
        <v>0</v>
      </c>
    </row>
    <row r="112" spans="1:7" ht="15.75" customHeight="1">
      <c r="A112" s="53" t="s">
        <v>335</v>
      </c>
      <c r="B112" s="54">
        <v>0</v>
      </c>
      <c r="C112" s="54">
        <v>0</v>
      </c>
      <c r="D112" s="54">
        <v>0</v>
      </c>
      <c r="E112" s="54">
        <v>0</v>
      </c>
      <c r="F112" s="54">
        <v>0</v>
      </c>
      <c r="G112" s="54">
        <f t="shared" si="15"/>
        <v>0</v>
      </c>
    </row>
    <row r="113" spans="1:7" ht="15.75" customHeight="1">
      <c r="A113" s="53" t="s">
        <v>336</v>
      </c>
      <c r="B113" s="52">
        <f t="shared" ref="B113:G113" si="16">SUM(B114:B122)</f>
        <v>0</v>
      </c>
      <c r="C113" s="52">
        <f t="shared" si="16"/>
        <v>0</v>
      </c>
      <c r="D113" s="52">
        <f t="shared" si="16"/>
        <v>0</v>
      </c>
      <c r="E113" s="52">
        <f t="shared" si="16"/>
        <v>0</v>
      </c>
      <c r="F113" s="52">
        <f t="shared" si="16"/>
        <v>0</v>
      </c>
      <c r="G113" s="52">
        <f t="shared" si="16"/>
        <v>0</v>
      </c>
    </row>
    <row r="114" spans="1:7" ht="15.75" customHeight="1">
      <c r="A114" s="53" t="s">
        <v>337</v>
      </c>
      <c r="B114" s="54">
        <v>0</v>
      </c>
      <c r="C114" s="54">
        <v>0</v>
      </c>
      <c r="D114" s="54">
        <v>0</v>
      </c>
      <c r="E114" s="54">
        <v>0</v>
      </c>
      <c r="F114" s="54">
        <v>0</v>
      </c>
      <c r="G114" s="54">
        <f t="shared" ref="G114:G122" si="17">D114-E114</f>
        <v>0</v>
      </c>
    </row>
    <row r="115" spans="1:7" ht="15.75" customHeight="1">
      <c r="A115" s="53" t="s">
        <v>338</v>
      </c>
      <c r="B115" s="54">
        <v>0</v>
      </c>
      <c r="C115" s="54">
        <v>0</v>
      </c>
      <c r="D115" s="54">
        <v>0</v>
      </c>
      <c r="E115" s="54">
        <v>0</v>
      </c>
      <c r="F115" s="54">
        <v>0</v>
      </c>
      <c r="G115" s="54">
        <f t="shared" si="17"/>
        <v>0</v>
      </c>
    </row>
    <row r="116" spans="1:7" ht="15.75" customHeight="1">
      <c r="A116" s="53" t="s">
        <v>339</v>
      </c>
      <c r="B116" s="54">
        <v>0</v>
      </c>
      <c r="C116" s="54">
        <v>0</v>
      </c>
      <c r="D116" s="54">
        <v>0</v>
      </c>
      <c r="E116" s="54">
        <v>0</v>
      </c>
      <c r="F116" s="54">
        <v>0</v>
      </c>
      <c r="G116" s="54">
        <f t="shared" si="17"/>
        <v>0</v>
      </c>
    </row>
    <row r="117" spans="1:7" ht="15.75" customHeight="1">
      <c r="A117" s="53" t="s">
        <v>340</v>
      </c>
      <c r="B117" s="54">
        <v>0</v>
      </c>
      <c r="C117" s="54">
        <v>0</v>
      </c>
      <c r="D117" s="54">
        <v>0</v>
      </c>
      <c r="E117" s="54">
        <v>0</v>
      </c>
      <c r="F117" s="54">
        <v>0</v>
      </c>
      <c r="G117" s="54">
        <f t="shared" si="17"/>
        <v>0</v>
      </c>
    </row>
    <row r="118" spans="1:7" ht="15.75" customHeight="1">
      <c r="A118" s="53" t="s">
        <v>341</v>
      </c>
      <c r="B118" s="54">
        <v>0</v>
      </c>
      <c r="C118" s="54">
        <v>0</v>
      </c>
      <c r="D118" s="54">
        <v>0</v>
      </c>
      <c r="E118" s="54">
        <v>0</v>
      </c>
      <c r="F118" s="54">
        <v>0</v>
      </c>
      <c r="G118" s="54">
        <f t="shared" si="17"/>
        <v>0</v>
      </c>
    </row>
    <row r="119" spans="1:7" ht="15.75" customHeight="1">
      <c r="A119" s="53" t="s">
        <v>342</v>
      </c>
      <c r="B119" s="54">
        <v>0</v>
      </c>
      <c r="C119" s="54">
        <v>0</v>
      </c>
      <c r="D119" s="54">
        <v>0</v>
      </c>
      <c r="E119" s="54">
        <v>0</v>
      </c>
      <c r="F119" s="54">
        <v>0</v>
      </c>
      <c r="G119" s="54">
        <f t="shared" si="17"/>
        <v>0</v>
      </c>
    </row>
    <row r="120" spans="1:7" ht="15.75" customHeight="1">
      <c r="A120" s="53" t="s">
        <v>343</v>
      </c>
      <c r="B120" s="54">
        <v>0</v>
      </c>
      <c r="C120" s="54">
        <v>0</v>
      </c>
      <c r="D120" s="54">
        <v>0</v>
      </c>
      <c r="E120" s="54">
        <v>0</v>
      </c>
      <c r="F120" s="54">
        <v>0</v>
      </c>
      <c r="G120" s="54">
        <f t="shared" si="17"/>
        <v>0</v>
      </c>
    </row>
    <row r="121" spans="1:7" ht="15.75" customHeight="1">
      <c r="A121" s="53" t="s">
        <v>344</v>
      </c>
      <c r="B121" s="54">
        <v>0</v>
      </c>
      <c r="C121" s="54">
        <v>0</v>
      </c>
      <c r="D121" s="54">
        <v>0</v>
      </c>
      <c r="E121" s="54">
        <v>0</v>
      </c>
      <c r="F121" s="54">
        <v>0</v>
      </c>
      <c r="G121" s="54">
        <f t="shared" si="17"/>
        <v>0</v>
      </c>
    </row>
    <row r="122" spans="1:7" ht="15.75" customHeight="1">
      <c r="A122" s="53" t="s">
        <v>345</v>
      </c>
      <c r="B122" s="54">
        <v>0</v>
      </c>
      <c r="C122" s="54">
        <v>0</v>
      </c>
      <c r="D122" s="54">
        <v>0</v>
      </c>
      <c r="E122" s="54">
        <v>0</v>
      </c>
      <c r="F122" s="54">
        <v>0</v>
      </c>
      <c r="G122" s="54">
        <f t="shared" si="17"/>
        <v>0</v>
      </c>
    </row>
    <row r="123" spans="1:7" ht="15.75" customHeight="1">
      <c r="A123" s="53" t="s">
        <v>346</v>
      </c>
      <c r="B123" s="52">
        <f t="shared" ref="B123:G123" si="18">SUM(B124:B132)</f>
        <v>0</v>
      </c>
      <c r="C123" s="52">
        <f t="shared" si="18"/>
        <v>0</v>
      </c>
      <c r="D123" s="52">
        <f t="shared" si="18"/>
        <v>0</v>
      </c>
      <c r="E123" s="52">
        <f t="shared" si="18"/>
        <v>0</v>
      </c>
      <c r="F123" s="52">
        <f t="shared" si="18"/>
        <v>0</v>
      </c>
      <c r="G123" s="52">
        <f t="shared" si="18"/>
        <v>0</v>
      </c>
    </row>
    <row r="124" spans="1:7" ht="15.75" customHeight="1">
      <c r="A124" s="53" t="s">
        <v>347</v>
      </c>
      <c r="B124" s="54">
        <v>0</v>
      </c>
      <c r="C124" s="54">
        <v>0</v>
      </c>
      <c r="D124" s="54">
        <v>0</v>
      </c>
      <c r="E124" s="54">
        <v>0</v>
      </c>
      <c r="F124" s="54">
        <v>0</v>
      </c>
      <c r="G124" s="54">
        <f t="shared" ref="G124:G132" si="19">D124-E124</f>
        <v>0</v>
      </c>
    </row>
    <row r="125" spans="1:7" ht="15.75" customHeight="1">
      <c r="A125" s="53" t="s">
        <v>348</v>
      </c>
      <c r="B125" s="54">
        <v>0</v>
      </c>
      <c r="C125" s="54">
        <v>0</v>
      </c>
      <c r="D125" s="54">
        <v>0</v>
      </c>
      <c r="E125" s="54">
        <v>0</v>
      </c>
      <c r="F125" s="54">
        <v>0</v>
      </c>
      <c r="G125" s="54">
        <f t="shared" si="19"/>
        <v>0</v>
      </c>
    </row>
    <row r="126" spans="1:7" ht="15.75" customHeight="1">
      <c r="A126" s="53" t="s">
        <v>349</v>
      </c>
      <c r="B126" s="54">
        <v>0</v>
      </c>
      <c r="C126" s="54">
        <v>0</v>
      </c>
      <c r="D126" s="54">
        <v>0</v>
      </c>
      <c r="E126" s="54">
        <v>0</v>
      </c>
      <c r="F126" s="54">
        <v>0</v>
      </c>
      <c r="G126" s="54">
        <f t="shared" si="19"/>
        <v>0</v>
      </c>
    </row>
    <row r="127" spans="1:7" ht="15.75" customHeight="1">
      <c r="A127" s="53" t="s">
        <v>350</v>
      </c>
      <c r="B127" s="54">
        <v>0</v>
      </c>
      <c r="C127" s="54">
        <v>0</v>
      </c>
      <c r="D127" s="54">
        <v>0</v>
      </c>
      <c r="E127" s="54">
        <v>0</v>
      </c>
      <c r="F127" s="54">
        <v>0</v>
      </c>
      <c r="G127" s="54">
        <f t="shared" si="19"/>
        <v>0</v>
      </c>
    </row>
    <row r="128" spans="1:7" ht="15.75" customHeight="1">
      <c r="A128" s="53" t="s">
        <v>351</v>
      </c>
      <c r="B128" s="54">
        <v>0</v>
      </c>
      <c r="C128" s="54">
        <v>0</v>
      </c>
      <c r="D128" s="54">
        <v>0</v>
      </c>
      <c r="E128" s="54">
        <v>0</v>
      </c>
      <c r="F128" s="54">
        <v>0</v>
      </c>
      <c r="G128" s="54">
        <f t="shared" si="19"/>
        <v>0</v>
      </c>
    </row>
    <row r="129" spans="1:7" ht="15.75" customHeight="1">
      <c r="A129" s="53" t="s">
        <v>352</v>
      </c>
      <c r="B129" s="54">
        <v>0</v>
      </c>
      <c r="C129" s="54">
        <v>0</v>
      </c>
      <c r="D129" s="54">
        <v>0</v>
      </c>
      <c r="E129" s="54">
        <v>0</v>
      </c>
      <c r="F129" s="54">
        <v>0</v>
      </c>
      <c r="G129" s="54">
        <f t="shared" si="19"/>
        <v>0</v>
      </c>
    </row>
    <row r="130" spans="1:7" ht="15.75" customHeight="1">
      <c r="A130" s="53" t="s">
        <v>353</v>
      </c>
      <c r="B130" s="54">
        <v>0</v>
      </c>
      <c r="C130" s="54">
        <v>0</v>
      </c>
      <c r="D130" s="54">
        <v>0</v>
      </c>
      <c r="E130" s="54">
        <v>0</v>
      </c>
      <c r="F130" s="54">
        <v>0</v>
      </c>
      <c r="G130" s="54">
        <f t="shared" si="19"/>
        <v>0</v>
      </c>
    </row>
    <row r="131" spans="1:7" ht="15.75" customHeight="1">
      <c r="A131" s="53" t="s">
        <v>354</v>
      </c>
      <c r="B131" s="54">
        <v>0</v>
      </c>
      <c r="C131" s="54">
        <v>0</v>
      </c>
      <c r="D131" s="54">
        <v>0</v>
      </c>
      <c r="E131" s="54">
        <v>0</v>
      </c>
      <c r="F131" s="54">
        <v>0</v>
      </c>
      <c r="G131" s="54">
        <f t="shared" si="19"/>
        <v>0</v>
      </c>
    </row>
    <row r="132" spans="1:7" ht="15.75" customHeight="1">
      <c r="A132" s="53" t="s">
        <v>355</v>
      </c>
      <c r="B132" s="54">
        <v>0</v>
      </c>
      <c r="C132" s="54">
        <v>0</v>
      </c>
      <c r="D132" s="54">
        <v>0</v>
      </c>
      <c r="E132" s="54">
        <v>0</v>
      </c>
      <c r="F132" s="54">
        <v>0</v>
      </c>
      <c r="G132" s="54">
        <f t="shared" si="19"/>
        <v>0</v>
      </c>
    </row>
    <row r="133" spans="1:7" ht="15.75" customHeight="1">
      <c r="A133" s="53" t="s">
        <v>356</v>
      </c>
      <c r="B133" s="52">
        <f t="shared" ref="B133:G133" si="20">SUM(B134:B136)</f>
        <v>0</v>
      </c>
      <c r="C133" s="52">
        <f t="shared" si="20"/>
        <v>135997617.20999998</v>
      </c>
      <c r="D133" s="52">
        <f t="shared" si="20"/>
        <v>135997617.20999998</v>
      </c>
      <c r="E133" s="52">
        <f t="shared" si="20"/>
        <v>67991095</v>
      </c>
      <c r="F133" s="52">
        <f t="shared" si="20"/>
        <v>67991095</v>
      </c>
      <c r="G133" s="52">
        <f t="shared" si="20"/>
        <v>68006522.210000008</v>
      </c>
    </row>
    <row r="134" spans="1:7" ht="15.75" customHeight="1">
      <c r="A134" s="53" t="s">
        <v>357</v>
      </c>
      <c r="B134" s="54">
        <v>0</v>
      </c>
      <c r="C134" s="54">
        <v>116063264.56999999</v>
      </c>
      <c r="D134" s="54">
        <v>116063264.56999999</v>
      </c>
      <c r="E134" s="54">
        <v>55256742.359999999</v>
      </c>
      <c r="F134" s="54">
        <v>55256742.359999999</v>
      </c>
      <c r="G134" s="54">
        <v>60806522.210000001</v>
      </c>
    </row>
    <row r="135" spans="1:7" ht="15.75" customHeight="1">
      <c r="A135" s="53" t="s">
        <v>358</v>
      </c>
      <c r="B135" s="54">
        <v>0</v>
      </c>
      <c r="C135" s="54">
        <v>19934352.640000001</v>
      </c>
      <c r="D135" s="54">
        <v>19934352.640000001</v>
      </c>
      <c r="E135" s="54">
        <v>12734352.640000001</v>
      </c>
      <c r="F135" s="54">
        <v>12734352.640000001</v>
      </c>
      <c r="G135" s="54">
        <v>7200000</v>
      </c>
    </row>
    <row r="136" spans="1:7" ht="15.75" customHeight="1">
      <c r="A136" s="53" t="s">
        <v>359</v>
      </c>
      <c r="B136" s="54">
        <v>0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</row>
    <row r="137" spans="1:7" ht="15.75" customHeight="1">
      <c r="A137" s="53" t="s">
        <v>360</v>
      </c>
      <c r="B137" s="52">
        <f t="shared" ref="B137:G137" si="21">SUM(B138:B142,B144:B145)</f>
        <v>0</v>
      </c>
      <c r="C137" s="52">
        <f t="shared" si="21"/>
        <v>0</v>
      </c>
      <c r="D137" s="52">
        <f t="shared" si="21"/>
        <v>0</v>
      </c>
      <c r="E137" s="52">
        <f t="shared" si="21"/>
        <v>0</v>
      </c>
      <c r="F137" s="52">
        <f t="shared" si="21"/>
        <v>0</v>
      </c>
      <c r="G137" s="52">
        <f t="shared" si="21"/>
        <v>0</v>
      </c>
    </row>
    <row r="138" spans="1:7" ht="15.75" customHeight="1">
      <c r="A138" s="53" t="s">
        <v>361</v>
      </c>
      <c r="B138" s="54">
        <v>0</v>
      </c>
      <c r="C138" s="54">
        <v>0</v>
      </c>
      <c r="D138" s="54">
        <v>0</v>
      </c>
      <c r="E138" s="54">
        <v>0</v>
      </c>
      <c r="F138" s="54">
        <v>0</v>
      </c>
      <c r="G138" s="54">
        <f t="shared" ref="G138:G145" si="22">D138-E138</f>
        <v>0</v>
      </c>
    </row>
    <row r="139" spans="1:7" ht="15.75" customHeight="1">
      <c r="A139" s="53" t="s">
        <v>362</v>
      </c>
      <c r="B139" s="54">
        <v>0</v>
      </c>
      <c r="C139" s="54">
        <v>0</v>
      </c>
      <c r="D139" s="54">
        <v>0</v>
      </c>
      <c r="E139" s="54">
        <v>0</v>
      </c>
      <c r="F139" s="54">
        <v>0</v>
      </c>
      <c r="G139" s="54">
        <f t="shared" si="22"/>
        <v>0</v>
      </c>
    </row>
    <row r="140" spans="1:7" ht="15.75" customHeight="1">
      <c r="A140" s="53" t="s">
        <v>363</v>
      </c>
      <c r="B140" s="54">
        <v>0</v>
      </c>
      <c r="C140" s="54">
        <v>0</v>
      </c>
      <c r="D140" s="54">
        <v>0</v>
      </c>
      <c r="E140" s="54">
        <v>0</v>
      </c>
      <c r="F140" s="54">
        <v>0</v>
      </c>
      <c r="G140" s="54">
        <f t="shared" si="22"/>
        <v>0</v>
      </c>
    </row>
    <row r="141" spans="1:7" ht="15.75" customHeight="1">
      <c r="A141" s="53" t="s">
        <v>364</v>
      </c>
      <c r="B141" s="54">
        <v>0</v>
      </c>
      <c r="C141" s="54">
        <v>0</v>
      </c>
      <c r="D141" s="54">
        <v>0</v>
      </c>
      <c r="E141" s="54">
        <v>0</v>
      </c>
      <c r="F141" s="54">
        <v>0</v>
      </c>
      <c r="G141" s="54">
        <f t="shared" si="22"/>
        <v>0</v>
      </c>
    </row>
    <row r="142" spans="1:7" ht="15.75" customHeight="1">
      <c r="A142" s="53" t="s">
        <v>365</v>
      </c>
      <c r="B142" s="54">
        <v>0</v>
      </c>
      <c r="C142" s="54">
        <v>0</v>
      </c>
      <c r="D142" s="54">
        <v>0</v>
      </c>
      <c r="E142" s="54">
        <v>0</v>
      </c>
      <c r="F142" s="54">
        <v>0</v>
      </c>
      <c r="G142" s="54">
        <f t="shared" si="22"/>
        <v>0</v>
      </c>
    </row>
    <row r="143" spans="1:7" ht="15.75" customHeight="1">
      <c r="A143" s="53" t="s">
        <v>366</v>
      </c>
      <c r="B143" s="54">
        <v>0</v>
      </c>
      <c r="C143" s="54">
        <v>0</v>
      </c>
      <c r="D143" s="54">
        <v>0</v>
      </c>
      <c r="E143" s="54">
        <v>0</v>
      </c>
      <c r="F143" s="54">
        <v>0</v>
      </c>
      <c r="G143" s="54">
        <f t="shared" si="22"/>
        <v>0</v>
      </c>
    </row>
    <row r="144" spans="1:7" ht="15.75" customHeight="1">
      <c r="A144" s="53" t="s">
        <v>367</v>
      </c>
      <c r="B144" s="54">
        <v>0</v>
      </c>
      <c r="C144" s="54">
        <v>0</v>
      </c>
      <c r="D144" s="54">
        <v>0</v>
      </c>
      <c r="E144" s="54">
        <v>0</v>
      </c>
      <c r="F144" s="54">
        <v>0</v>
      </c>
      <c r="G144" s="54">
        <f t="shared" si="22"/>
        <v>0</v>
      </c>
    </row>
    <row r="145" spans="1:7" ht="15.75" customHeight="1">
      <c r="A145" s="53" t="s">
        <v>368</v>
      </c>
      <c r="B145" s="54">
        <v>0</v>
      </c>
      <c r="C145" s="54">
        <v>0</v>
      </c>
      <c r="D145" s="54">
        <v>0</v>
      </c>
      <c r="E145" s="54">
        <v>0</v>
      </c>
      <c r="F145" s="54">
        <v>0</v>
      </c>
      <c r="G145" s="54">
        <f t="shared" si="22"/>
        <v>0</v>
      </c>
    </row>
    <row r="146" spans="1:7" ht="15.75" customHeight="1">
      <c r="A146" s="53" t="s">
        <v>369</v>
      </c>
      <c r="B146" s="52">
        <f t="shared" ref="B146:G146" si="23">SUM(B147:B149)</f>
        <v>0</v>
      </c>
      <c r="C146" s="52">
        <f t="shared" si="23"/>
        <v>0</v>
      </c>
      <c r="D146" s="52">
        <f t="shared" si="23"/>
        <v>0</v>
      </c>
      <c r="E146" s="52">
        <f t="shared" si="23"/>
        <v>0</v>
      </c>
      <c r="F146" s="52">
        <f t="shared" si="23"/>
        <v>0</v>
      </c>
      <c r="G146" s="52">
        <f t="shared" si="23"/>
        <v>0</v>
      </c>
    </row>
    <row r="147" spans="1:7" ht="15.75" customHeight="1">
      <c r="A147" s="53" t="s">
        <v>370</v>
      </c>
      <c r="B147" s="54">
        <v>0</v>
      </c>
      <c r="C147" s="54">
        <v>0</v>
      </c>
      <c r="D147" s="54">
        <v>0</v>
      </c>
      <c r="E147" s="54">
        <v>0</v>
      </c>
      <c r="F147" s="54">
        <v>0</v>
      </c>
      <c r="G147" s="54">
        <f>D147-E147</f>
        <v>0</v>
      </c>
    </row>
    <row r="148" spans="1:7" ht="15.75" customHeight="1">
      <c r="A148" s="53" t="s">
        <v>371</v>
      </c>
      <c r="B148" s="54">
        <v>0</v>
      </c>
      <c r="C148" s="54">
        <v>0</v>
      </c>
      <c r="D148" s="54">
        <v>0</v>
      </c>
      <c r="E148" s="54">
        <v>0</v>
      </c>
      <c r="F148" s="54">
        <v>0</v>
      </c>
      <c r="G148" s="54">
        <f>D148-E148</f>
        <v>0</v>
      </c>
    </row>
    <row r="149" spans="1:7" ht="15.75" customHeight="1">
      <c r="A149" s="53" t="s">
        <v>372</v>
      </c>
      <c r="B149" s="54">
        <v>0</v>
      </c>
      <c r="C149" s="54">
        <v>0</v>
      </c>
      <c r="D149" s="54">
        <v>0</v>
      </c>
      <c r="E149" s="54">
        <v>0</v>
      </c>
      <c r="F149" s="54">
        <v>0</v>
      </c>
      <c r="G149" s="54">
        <f>D149-E149</f>
        <v>0</v>
      </c>
    </row>
    <row r="150" spans="1:7" ht="15.75" customHeight="1">
      <c r="A150" s="53" t="s">
        <v>373</v>
      </c>
      <c r="B150" s="52">
        <f t="shared" ref="B150:F150" si="24">SUM(B151:B157)</f>
        <v>0</v>
      </c>
      <c r="C150" s="52">
        <f t="shared" si="24"/>
        <v>0</v>
      </c>
      <c r="D150" s="52">
        <f t="shared" si="24"/>
        <v>0</v>
      </c>
      <c r="E150" s="52">
        <f t="shared" si="24"/>
        <v>0</v>
      </c>
      <c r="F150" s="52">
        <f t="shared" si="24"/>
        <v>0</v>
      </c>
      <c r="G150" s="52">
        <f>SUM(G151:G157)</f>
        <v>0</v>
      </c>
    </row>
    <row r="151" spans="1:7" ht="15.75" customHeight="1">
      <c r="A151" s="53" t="s">
        <v>374</v>
      </c>
      <c r="B151" s="54">
        <v>0</v>
      </c>
      <c r="C151" s="54">
        <v>0</v>
      </c>
      <c r="D151" s="54">
        <v>0</v>
      </c>
      <c r="E151" s="54">
        <v>0</v>
      </c>
      <c r="F151" s="54">
        <v>0</v>
      </c>
      <c r="G151" s="54">
        <f t="shared" ref="G151:G157" si="25">D151-E151</f>
        <v>0</v>
      </c>
    </row>
    <row r="152" spans="1:7" ht="15.75" customHeight="1">
      <c r="A152" s="53" t="s">
        <v>375</v>
      </c>
      <c r="B152" s="54">
        <v>0</v>
      </c>
      <c r="C152" s="54">
        <v>0</v>
      </c>
      <c r="D152" s="54">
        <v>0</v>
      </c>
      <c r="E152" s="54">
        <v>0</v>
      </c>
      <c r="F152" s="54">
        <v>0</v>
      </c>
      <c r="G152" s="54">
        <f t="shared" si="25"/>
        <v>0</v>
      </c>
    </row>
    <row r="153" spans="1:7" ht="15.75" customHeight="1">
      <c r="A153" s="53" t="s">
        <v>376</v>
      </c>
      <c r="B153" s="54">
        <v>0</v>
      </c>
      <c r="C153" s="54">
        <v>0</v>
      </c>
      <c r="D153" s="54">
        <v>0</v>
      </c>
      <c r="E153" s="54">
        <v>0</v>
      </c>
      <c r="F153" s="54">
        <v>0</v>
      </c>
      <c r="G153" s="54">
        <f t="shared" si="25"/>
        <v>0</v>
      </c>
    </row>
    <row r="154" spans="1:7" ht="15.75" customHeight="1">
      <c r="A154" s="56" t="s">
        <v>377</v>
      </c>
      <c r="B154" s="54">
        <v>0</v>
      </c>
      <c r="C154" s="54">
        <v>0</v>
      </c>
      <c r="D154" s="54">
        <v>0</v>
      </c>
      <c r="E154" s="54">
        <v>0</v>
      </c>
      <c r="F154" s="54">
        <v>0</v>
      </c>
      <c r="G154" s="54">
        <f t="shared" si="25"/>
        <v>0</v>
      </c>
    </row>
    <row r="155" spans="1:7" ht="15.75" customHeight="1">
      <c r="A155" s="53" t="s">
        <v>378</v>
      </c>
      <c r="B155" s="54">
        <v>0</v>
      </c>
      <c r="C155" s="54">
        <v>0</v>
      </c>
      <c r="D155" s="54">
        <v>0</v>
      </c>
      <c r="E155" s="54">
        <v>0</v>
      </c>
      <c r="F155" s="54">
        <v>0</v>
      </c>
      <c r="G155" s="54">
        <f t="shared" si="25"/>
        <v>0</v>
      </c>
    </row>
    <row r="156" spans="1:7" ht="15.75" customHeight="1">
      <c r="A156" s="53" t="s">
        <v>379</v>
      </c>
      <c r="B156" s="54">
        <v>0</v>
      </c>
      <c r="C156" s="54">
        <v>0</v>
      </c>
      <c r="D156" s="54">
        <v>0</v>
      </c>
      <c r="E156" s="54">
        <v>0</v>
      </c>
      <c r="F156" s="54">
        <v>0</v>
      </c>
      <c r="G156" s="54">
        <f t="shared" si="25"/>
        <v>0</v>
      </c>
    </row>
    <row r="157" spans="1:7" ht="15.75" customHeight="1">
      <c r="A157" s="53" t="s">
        <v>380</v>
      </c>
      <c r="B157" s="54">
        <v>0</v>
      </c>
      <c r="C157" s="54">
        <v>0</v>
      </c>
      <c r="D157" s="54">
        <v>0</v>
      </c>
      <c r="E157" s="54">
        <v>0</v>
      </c>
      <c r="F157" s="54">
        <v>0</v>
      </c>
      <c r="G157" s="54">
        <f t="shared" si="25"/>
        <v>0</v>
      </c>
    </row>
    <row r="158" spans="1:7" ht="15.75" customHeight="1">
      <c r="A158" s="56"/>
      <c r="B158" s="57"/>
      <c r="C158" s="57"/>
      <c r="D158" s="57"/>
      <c r="E158" s="57"/>
      <c r="F158" s="57"/>
      <c r="G158" s="57"/>
    </row>
    <row r="159" spans="1:7" ht="15.75" customHeight="1">
      <c r="A159" s="58" t="s">
        <v>382</v>
      </c>
      <c r="B159" s="59">
        <f t="shared" ref="B159:G159" si="26">B9+B84</f>
        <v>657683436.45000005</v>
      </c>
      <c r="C159" s="59">
        <f t="shared" si="26"/>
        <v>553213364.25999999</v>
      </c>
      <c r="D159" s="59">
        <f t="shared" si="26"/>
        <v>1210896800.7</v>
      </c>
      <c r="E159" s="59">
        <f t="shared" si="26"/>
        <v>356261803.84000003</v>
      </c>
      <c r="F159" s="59">
        <f t="shared" si="26"/>
        <v>348198743.57999992</v>
      </c>
      <c r="G159" s="59">
        <f t="shared" si="26"/>
        <v>854634996.86000013</v>
      </c>
    </row>
    <row r="160" spans="1:7" ht="15.75" customHeight="1">
      <c r="A160" s="16"/>
      <c r="B160" s="15"/>
      <c r="C160" s="15"/>
      <c r="D160" s="15"/>
      <c r="E160" s="15"/>
      <c r="F160" s="15"/>
      <c r="G160" s="1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47"/>
  <sheetViews>
    <sheetView showGridLines="0" topLeftCell="A7" workbookViewId="0">
      <selection activeCell="B10" sqref="B10:B41"/>
    </sheetView>
  </sheetViews>
  <sheetFormatPr baseColWidth="10" defaultColWidth="14.44140625" defaultRowHeight="15" customHeight="1"/>
  <cols>
    <col min="1" max="1" width="47.88671875" customWidth="1"/>
    <col min="2" max="2" width="22.33203125" customWidth="1"/>
    <col min="3" max="3" width="19.88671875" customWidth="1"/>
    <col min="4" max="6" width="22.33203125" customWidth="1"/>
    <col min="7" max="7" width="19.88671875" customWidth="1"/>
    <col min="8" max="26" width="11" customWidth="1"/>
  </cols>
  <sheetData>
    <row r="1" spans="1:7" ht="40.5" customHeight="1">
      <c r="A1" s="136" t="s">
        <v>383</v>
      </c>
      <c r="B1" s="117"/>
      <c r="C1" s="117"/>
      <c r="D1" s="117"/>
      <c r="E1" s="117"/>
      <c r="F1" s="117"/>
      <c r="G1" s="118"/>
    </row>
    <row r="2" spans="1:7" ht="15" customHeight="1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7" ht="15" customHeight="1">
      <c r="A3" s="122" t="s">
        <v>299</v>
      </c>
      <c r="B3" s="123"/>
      <c r="C3" s="123"/>
      <c r="D3" s="123"/>
      <c r="E3" s="123"/>
      <c r="F3" s="123"/>
      <c r="G3" s="124"/>
    </row>
    <row r="4" spans="1:7" ht="15" customHeight="1">
      <c r="A4" s="122" t="s">
        <v>384</v>
      </c>
      <c r="B4" s="123"/>
      <c r="C4" s="123"/>
      <c r="D4" s="123"/>
      <c r="E4" s="123"/>
      <c r="F4" s="123"/>
      <c r="G4" s="124"/>
    </row>
    <row r="5" spans="1:7" ht="15" customHeight="1">
      <c r="A5" s="122" t="str">
        <f>'Formato 3'!A4</f>
        <v>Del 1 de Enero al 30 de Junio de 2024 (b)</v>
      </c>
      <c r="B5" s="123"/>
      <c r="C5" s="123"/>
      <c r="D5" s="123"/>
      <c r="E5" s="123"/>
      <c r="F5" s="123"/>
      <c r="G5" s="124"/>
    </row>
    <row r="6" spans="1:7" ht="14.4">
      <c r="A6" s="125" t="s">
        <v>2</v>
      </c>
      <c r="B6" s="126"/>
      <c r="C6" s="126"/>
      <c r="D6" s="126"/>
      <c r="E6" s="126"/>
      <c r="F6" s="126"/>
      <c r="G6" s="127"/>
    </row>
    <row r="7" spans="1:7" ht="15" customHeight="1">
      <c r="A7" s="131" t="s">
        <v>6</v>
      </c>
      <c r="B7" s="133" t="s">
        <v>301</v>
      </c>
      <c r="C7" s="117"/>
      <c r="D7" s="117"/>
      <c r="E7" s="117"/>
      <c r="F7" s="118"/>
      <c r="G7" s="135" t="s">
        <v>302</v>
      </c>
    </row>
    <row r="8" spans="1:7" ht="28.8">
      <c r="A8" s="132"/>
      <c r="B8" s="2" t="s">
        <v>303</v>
      </c>
      <c r="C8" s="3" t="s">
        <v>233</v>
      </c>
      <c r="D8" s="2" t="s">
        <v>234</v>
      </c>
      <c r="E8" s="2" t="s">
        <v>189</v>
      </c>
      <c r="F8" s="2" t="s">
        <v>206</v>
      </c>
      <c r="G8" s="132"/>
    </row>
    <row r="9" spans="1:7" ht="15.75" customHeight="1">
      <c r="A9" s="5" t="s">
        <v>385</v>
      </c>
      <c r="B9" s="60">
        <f t="shared" ref="B9:G9" si="0">SUM(B10:B41)</f>
        <v>657683436.45000017</v>
      </c>
      <c r="C9" s="60">
        <f t="shared" si="0"/>
        <v>416405747.04999995</v>
      </c>
      <c r="D9" s="60">
        <f t="shared" si="0"/>
        <v>1074089183.5200002</v>
      </c>
      <c r="E9" s="60">
        <f t="shared" si="0"/>
        <v>287460711.31</v>
      </c>
      <c r="F9" s="60">
        <f t="shared" si="0"/>
        <v>279397651.04999995</v>
      </c>
      <c r="G9" s="60">
        <f t="shared" si="0"/>
        <v>786628472.20999992</v>
      </c>
    </row>
    <row r="10" spans="1:7" ht="14.4">
      <c r="A10" s="9" t="s">
        <v>386</v>
      </c>
      <c r="B10" s="145">
        <v>2570762.4300000002</v>
      </c>
      <c r="C10" s="61">
        <v>-35800</v>
      </c>
      <c r="D10" s="61">
        <v>2534962.4300000002</v>
      </c>
      <c r="E10" s="61">
        <v>1081316.1299999999</v>
      </c>
      <c r="F10" s="61">
        <v>1081150.1299999999</v>
      </c>
      <c r="G10" s="61">
        <v>1453646.3</v>
      </c>
    </row>
    <row r="11" spans="1:7" ht="14.4">
      <c r="A11" s="9" t="s">
        <v>387</v>
      </c>
      <c r="B11" s="145">
        <v>4935977.25</v>
      </c>
      <c r="C11" s="61">
        <v>26100</v>
      </c>
      <c r="D11" s="61">
        <v>4962077.25</v>
      </c>
      <c r="E11" s="61">
        <v>1302953.42</v>
      </c>
      <c r="F11" s="61">
        <v>1302203.42</v>
      </c>
      <c r="G11" s="61">
        <v>3659123.83</v>
      </c>
    </row>
    <row r="12" spans="1:7" ht="14.4">
      <c r="A12" s="9" t="s">
        <v>388</v>
      </c>
      <c r="B12" s="145">
        <v>8429868.6199999992</v>
      </c>
      <c r="C12" s="61">
        <v>36000</v>
      </c>
      <c r="D12" s="61">
        <v>8465868.6199999992</v>
      </c>
      <c r="E12" s="61">
        <v>4540169.1399999997</v>
      </c>
      <c r="F12" s="61">
        <v>4482128.2</v>
      </c>
      <c r="G12" s="61">
        <v>3925699.48</v>
      </c>
    </row>
    <row r="13" spans="1:7" ht="14.4">
      <c r="A13" s="9" t="s">
        <v>389</v>
      </c>
      <c r="B13" s="145">
        <v>3139664.11</v>
      </c>
      <c r="C13" s="61">
        <v>-26400</v>
      </c>
      <c r="D13" s="61">
        <v>3113264.11</v>
      </c>
      <c r="E13" s="61">
        <v>902052.46</v>
      </c>
      <c r="F13" s="61">
        <v>902052.46</v>
      </c>
      <c r="G13" s="61">
        <v>2211211.65</v>
      </c>
    </row>
    <row r="14" spans="1:7" ht="14.4">
      <c r="A14" s="9" t="s">
        <v>390</v>
      </c>
      <c r="B14" s="145">
        <v>6854326.3899999997</v>
      </c>
      <c r="C14" s="61">
        <v>639051.62</v>
      </c>
      <c r="D14" s="61">
        <v>7493378.0099999998</v>
      </c>
      <c r="E14" s="61">
        <v>2356885.14</v>
      </c>
      <c r="F14" s="61">
        <v>2356885.14</v>
      </c>
      <c r="G14" s="61">
        <v>5136492.87</v>
      </c>
    </row>
    <row r="15" spans="1:7" ht="14.4">
      <c r="A15" s="9" t="s">
        <v>391</v>
      </c>
      <c r="B15" s="145">
        <v>1282424.28</v>
      </c>
      <c r="C15" s="61">
        <v>-24000</v>
      </c>
      <c r="D15" s="61">
        <v>1258424.28</v>
      </c>
      <c r="E15" s="61">
        <v>529047.18999999994</v>
      </c>
      <c r="F15" s="61">
        <v>529047.18999999994</v>
      </c>
      <c r="G15" s="61">
        <v>729377.09</v>
      </c>
    </row>
    <row r="16" spans="1:7" ht="14.4">
      <c r="A16" s="9" t="s">
        <v>392</v>
      </c>
      <c r="B16" s="145">
        <v>695781.05</v>
      </c>
      <c r="C16" s="61">
        <v>-3500</v>
      </c>
      <c r="D16" s="61">
        <v>692281.05</v>
      </c>
      <c r="E16" s="61">
        <v>305723.61</v>
      </c>
      <c r="F16" s="61">
        <v>305723.61</v>
      </c>
      <c r="G16" s="61">
        <v>386557.44</v>
      </c>
    </row>
    <row r="17" spans="1:7" ht="14.4">
      <c r="A17" s="9" t="s">
        <v>393</v>
      </c>
      <c r="B17" s="145">
        <v>11699991.01</v>
      </c>
      <c r="C17" s="61">
        <v>-8700</v>
      </c>
      <c r="D17" s="61">
        <v>11691291.01</v>
      </c>
      <c r="E17" s="61">
        <v>6420156.3200000003</v>
      </c>
      <c r="F17" s="61">
        <v>6420156.3200000003</v>
      </c>
      <c r="G17" s="61">
        <v>5271134.6900000004</v>
      </c>
    </row>
    <row r="18" spans="1:7" ht="14.4">
      <c r="A18" s="9" t="s">
        <v>394</v>
      </c>
      <c r="B18" s="145">
        <v>2133643.29</v>
      </c>
      <c r="C18" s="61">
        <v>290009431.98000002</v>
      </c>
      <c r="D18" s="61">
        <v>292143075.26999998</v>
      </c>
      <c r="E18" s="61">
        <v>700400.01</v>
      </c>
      <c r="F18" s="61">
        <v>700400.01</v>
      </c>
      <c r="G18" s="61">
        <v>291442675.25999999</v>
      </c>
    </row>
    <row r="19" spans="1:7" ht="14.4">
      <c r="A19" s="9" t="s">
        <v>395</v>
      </c>
      <c r="B19" s="145">
        <v>2896516.04</v>
      </c>
      <c r="C19" s="61">
        <v>-11200</v>
      </c>
      <c r="D19" s="61">
        <v>2885316.04</v>
      </c>
      <c r="E19" s="61">
        <v>1210319.6100000001</v>
      </c>
      <c r="F19" s="61">
        <v>1210319.6100000001</v>
      </c>
      <c r="G19" s="61">
        <v>1674996.43</v>
      </c>
    </row>
    <row r="20" spans="1:7" ht="14.4">
      <c r="A20" s="9" t="s">
        <v>396</v>
      </c>
      <c r="B20" s="145">
        <v>40111993.090000004</v>
      </c>
      <c r="C20" s="61">
        <v>-93224.02</v>
      </c>
      <c r="D20" s="61">
        <v>40018769.07</v>
      </c>
      <c r="E20" s="61">
        <v>20849146.399999999</v>
      </c>
      <c r="F20" s="61">
        <v>20445199.079999998</v>
      </c>
      <c r="G20" s="61">
        <v>19169622.670000002</v>
      </c>
    </row>
    <row r="21" spans="1:7" ht="14.4">
      <c r="A21" s="9" t="s">
        <v>397</v>
      </c>
      <c r="B21" s="145">
        <v>1048705.18</v>
      </c>
      <c r="C21" s="61">
        <v>-18000</v>
      </c>
      <c r="D21" s="61">
        <v>1030705.18</v>
      </c>
      <c r="E21" s="61">
        <v>369736.01</v>
      </c>
      <c r="F21" s="61">
        <v>369736.01</v>
      </c>
      <c r="G21" s="61">
        <v>660969.17000000004</v>
      </c>
    </row>
    <row r="22" spans="1:7" ht="14.4">
      <c r="A22" s="9" t="s">
        <v>398</v>
      </c>
      <c r="B22" s="145">
        <v>7494046.5999999996</v>
      </c>
      <c r="C22" s="61">
        <v>199668.71</v>
      </c>
      <c r="D22" s="61">
        <v>7693715.3099999996</v>
      </c>
      <c r="E22" s="61">
        <v>3351109.39</v>
      </c>
      <c r="F22" s="61">
        <v>3305973.38</v>
      </c>
      <c r="G22" s="61">
        <v>4342605.92</v>
      </c>
    </row>
    <row r="23" spans="1:7" ht="14.4">
      <c r="A23" s="9" t="s">
        <v>399</v>
      </c>
      <c r="B23" s="145">
        <v>1275739.8600000001</v>
      </c>
      <c r="C23" s="61">
        <v>-15100</v>
      </c>
      <c r="D23" s="61">
        <v>1260639.8600000001</v>
      </c>
      <c r="E23" s="61">
        <v>539573.92000000004</v>
      </c>
      <c r="F23" s="61">
        <v>539573.92000000004</v>
      </c>
      <c r="G23" s="61">
        <v>721065.94</v>
      </c>
    </row>
    <row r="24" spans="1:7" ht="14.4">
      <c r="A24" s="9" t="s">
        <v>400</v>
      </c>
      <c r="B24" s="145">
        <v>8149261.7300000004</v>
      </c>
      <c r="C24" s="61">
        <v>1106100</v>
      </c>
      <c r="D24" s="61">
        <v>9255361.7300000004</v>
      </c>
      <c r="E24" s="61">
        <v>4965903.82</v>
      </c>
      <c r="F24" s="61">
        <v>4965903.82</v>
      </c>
      <c r="G24" s="61">
        <v>4289457.91</v>
      </c>
    </row>
    <row r="25" spans="1:7" ht="14.4">
      <c r="A25" s="9" t="s">
        <v>401</v>
      </c>
      <c r="B25" s="145">
        <v>26733112.699999999</v>
      </c>
      <c r="C25" s="61">
        <v>11707693.27</v>
      </c>
      <c r="D25" s="61">
        <v>38440805.969999999</v>
      </c>
      <c r="E25" s="61">
        <v>2853223.07</v>
      </c>
      <c r="F25" s="61">
        <v>1865084.03</v>
      </c>
      <c r="G25" s="61">
        <v>35587582.899999999</v>
      </c>
    </row>
    <row r="26" spans="1:7" ht="14.4">
      <c r="A26" s="9" t="s">
        <v>402</v>
      </c>
      <c r="B26" s="145">
        <v>22850636.98</v>
      </c>
      <c r="C26" s="61">
        <v>1966065.34</v>
      </c>
      <c r="D26" s="61">
        <v>24816702.32</v>
      </c>
      <c r="E26" s="61">
        <v>9031529.1699999999</v>
      </c>
      <c r="F26" s="61">
        <v>8954482.8599999994</v>
      </c>
      <c r="G26" s="61">
        <v>15785173.15</v>
      </c>
    </row>
    <row r="27" spans="1:7" ht="14.4">
      <c r="A27" s="9" t="s">
        <v>403</v>
      </c>
      <c r="B27" s="145">
        <v>22844007.699999999</v>
      </c>
      <c r="C27" s="61">
        <v>320400</v>
      </c>
      <c r="D27" s="61">
        <v>23164407.710000001</v>
      </c>
      <c r="E27" s="61">
        <v>9512520.3499999996</v>
      </c>
      <c r="F27" s="61">
        <v>9489181.9299999997</v>
      </c>
      <c r="G27" s="61">
        <v>13651887.359999999</v>
      </c>
    </row>
    <row r="28" spans="1:7" ht="14.4">
      <c r="A28" s="9" t="s">
        <v>404</v>
      </c>
      <c r="B28" s="145">
        <v>12297170.960000001</v>
      </c>
      <c r="C28" s="61">
        <v>334099.94</v>
      </c>
      <c r="D28" s="61">
        <v>12631270.9</v>
      </c>
      <c r="E28" s="61">
        <v>6339352.1399999997</v>
      </c>
      <c r="F28" s="61">
        <v>5757668.54</v>
      </c>
      <c r="G28" s="61">
        <v>6291918.7599999998</v>
      </c>
    </row>
    <row r="29" spans="1:7" ht="14.4">
      <c r="A29" s="9" t="s">
        <v>405</v>
      </c>
      <c r="B29" s="145">
        <v>5443561.29</v>
      </c>
      <c r="C29" s="61">
        <v>7932667.3899999997</v>
      </c>
      <c r="D29" s="61">
        <v>13376228.68</v>
      </c>
      <c r="E29" s="61">
        <v>5149015.4800000004</v>
      </c>
      <c r="F29" s="61">
        <v>5081016.28</v>
      </c>
      <c r="G29" s="61">
        <v>8227213.2000000002</v>
      </c>
    </row>
    <row r="30" spans="1:7" ht="14.4">
      <c r="A30" s="9" t="s">
        <v>406</v>
      </c>
      <c r="B30" s="145">
        <v>28991143.640000001</v>
      </c>
      <c r="C30" s="61">
        <v>-167000</v>
      </c>
      <c r="D30" s="61">
        <v>28824143.640000001</v>
      </c>
      <c r="E30" s="61">
        <v>9677699.4600000009</v>
      </c>
      <c r="F30" s="61">
        <v>7229488.1600000001</v>
      </c>
      <c r="G30" s="61">
        <v>19146444.18</v>
      </c>
    </row>
    <row r="31" spans="1:7" ht="14.4">
      <c r="A31" s="9" t="s">
        <v>407</v>
      </c>
      <c r="B31" s="145">
        <v>40990272.82</v>
      </c>
      <c r="C31" s="61">
        <v>-604100.04</v>
      </c>
      <c r="D31" s="61">
        <v>40386172.780000001</v>
      </c>
      <c r="E31" s="61">
        <v>11721473.34</v>
      </c>
      <c r="F31" s="61">
        <v>11624865.25</v>
      </c>
      <c r="G31" s="61">
        <v>28664699.440000001</v>
      </c>
    </row>
    <row r="32" spans="1:7" ht="14.4">
      <c r="A32" s="9" t="s">
        <v>408</v>
      </c>
      <c r="B32" s="145">
        <v>83636712.099999994</v>
      </c>
      <c r="C32" s="61">
        <v>51622848.859999999</v>
      </c>
      <c r="D32" s="61">
        <v>135259560.96000001</v>
      </c>
      <c r="E32" s="61">
        <v>51048648.920000002</v>
      </c>
      <c r="F32" s="61">
        <v>49818047.909999996</v>
      </c>
      <c r="G32" s="61">
        <v>84210912.040000007</v>
      </c>
    </row>
    <row r="33" spans="1:7" ht="14.4">
      <c r="A33" s="9" t="s">
        <v>409</v>
      </c>
      <c r="B33" s="145">
        <v>15034002.17</v>
      </c>
      <c r="C33" s="61">
        <v>-112100</v>
      </c>
      <c r="D33" s="61">
        <v>14921902.17</v>
      </c>
      <c r="E33" s="61">
        <v>3227989.82</v>
      </c>
      <c r="F33" s="61">
        <v>3050094.56</v>
      </c>
      <c r="G33" s="61">
        <v>11693912.35</v>
      </c>
    </row>
    <row r="34" spans="1:7" ht="14.4">
      <c r="A34" s="9" t="s">
        <v>410</v>
      </c>
      <c r="B34" s="145">
        <v>166223283.03</v>
      </c>
      <c r="C34" s="61">
        <v>-4921151.88</v>
      </c>
      <c r="D34" s="61">
        <v>161302131.15000001</v>
      </c>
      <c r="E34" s="61">
        <v>76658965.930000007</v>
      </c>
      <c r="F34" s="61">
        <v>75443289.019999996</v>
      </c>
      <c r="G34" s="61">
        <v>84643165.219999999</v>
      </c>
    </row>
    <row r="35" spans="1:7" ht="14.4">
      <c r="A35" s="9" t="s">
        <v>411</v>
      </c>
      <c r="B35" s="145">
        <v>18779886.75</v>
      </c>
      <c r="C35" s="61">
        <v>-144200</v>
      </c>
      <c r="D35" s="61">
        <v>18635686.760000002</v>
      </c>
      <c r="E35" s="61">
        <v>6842474.3799999999</v>
      </c>
      <c r="F35" s="61">
        <v>6490938.7300000004</v>
      </c>
      <c r="G35" s="61">
        <v>11793212.380000001</v>
      </c>
    </row>
    <row r="36" spans="1:7" ht="14.4">
      <c r="A36" s="9" t="s">
        <v>412</v>
      </c>
      <c r="B36" s="145">
        <v>64670920.219999999</v>
      </c>
      <c r="C36" s="61">
        <v>22077414.469999999</v>
      </c>
      <c r="D36" s="61">
        <v>86748334.689999998</v>
      </c>
      <c r="E36" s="61">
        <v>19801304.800000001</v>
      </c>
      <c r="F36" s="61">
        <v>19799777.210000001</v>
      </c>
      <c r="G36" s="61">
        <v>66947029.890000001</v>
      </c>
    </row>
    <row r="37" spans="1:7" ht="14.4">
      <c r="A37" s="9" t="s">
        <v>413</v>
      </c>
      <c r="B37" s="145">
        <v>2196007.61</v>
      </c>
      <c r="C37" s="61">
        <v>2476100</v>
      </c>
      <c r="D37" s="61">
        <v>4672107.6100000003</v>
      </c>
      <c r="E37" s="61">
        <v>883038.32</v>
      </c>
      <c r="F37" s="61">
        <v>883038.32</v>
      </c>
      <c r="G37" s="61">
        <v>3789069.29</v>
      </c>
    </row>
    <row r="38" spans="1:7" ht="14.4">
      <c r="A38" s="9" t="s">
        <v>414</v>
      </c>
      <c r="B38" s="145">
        <v>25410702.239999998</v>
      </c>
      <c r="C38" s="61">
        <v>23829068.359999999</v>
      </c>
      <c r="D38" s="61">
        <v>49239770.600000001</v>
      </c>
      <c r="E38" s="61">
        <v>13260553.67</v>
      </c>
      <c r="F38" s="61">
        <v>13256804.300000001</v>
      </c>
      <c r="G38" s="61">
        <v>35979216.93</v>
      </c>
    </row>
    <row r="39" spans="1:7" ht="14.4">
      <c r="A39" s="9" t="s">
        <v>415</v>
      </c>
      <c r="B39" s="145">
        <v>14967914.189999999</v>
      </c>
      <c r="C39" s="61">
        <v>-88000</v>
      </c>
      <c r="D39" s="61">
        <v>14879914.189999999</v>
      </c>
      <c r="E39" s="61">
        <v>2992300.03</v>
      </c>
      <c r="F39" s="61">
        <v>2986227.39</v>
      </c>
      <c r="G39" s="61">
        <v>11887614.16</v>
      </c>
    </row>
    <row r="40" spans="1:7" ht="14.4">
      <c r="A40" s="9" t="s">
        <v>416</v>
      </c>
      <c r="B40" s="145">
        <v>2414423.85</v>
      </c>
      <c r="C40" s="61">
        <v>-8025.23</v>
      </c>
      <c r="D40" s="61">
        <v>2406398.62</v>
      </c>
      <c r="E40" s="61">
        <v>755693.36</v>
      </c>
      <c r="F40" s="61">
        <v>754351.19</v>
      </c>
      <c r="G40" s="61">
        <v>1650705.26</v>
      </c>
    </row>
    <row r="41" spans="1:7" ht="14.4">
      <c r="A41" s="9" t="s">
        <v>417</v>
      </c>
      <c r="B41" s="145">
        <v>1480977.27</v>
      </c>
      <c r="C41" s="61">
        <v>8403538.2799999993</v>
      </c>
      <c r="D41" s="61">
        <v>9884515.5500000007</v>
      </c>
      <c r="E41" s="61">
        <v>8280436.5</v>
      </c>
      <c r="F41" s="61">
        <v>7996843.0700000003</v>
      </c>
      <c r="G41" s="61">
        <v>1604079.05</v>
      </c>
    </row>
    <row r="42" spans="1:7" ht="14.4">
      <c r="A42" s="62" t="s">
        <v>153</v>
      </c>
      <c r="B42" s="10"/>
      <c r="C42" s="10"/>
      <c r="D42" s="10"/>
      <c r="E42" s="10"/>
      <c r="F42" s="10"/>
      <c r="G42" s="10"/>
    </row>
    <row r="43" spans="1:7" ht="14.4">
      <c r="A43" s="7" t="s">
        <v>418</v>
      </c>
      <c r="B43" s="11">
        <f t="shared" ref="B43:G43" si="1">SUM(B44:B74)</f>
        <v>0</v>
      </c>
      <c r="C43" s="11">
        <f t="shared" si="1"/>
        <v>136807617.20999998</v>
      </c>
      <c r="D43" s="11">
        <f t="shared" si="1"/>
        <v>136807617.20999998</v>
      </c>
      <c r="E43" s="11">
        <f t="shared" si="1"/>
        <v>68801092.530000001</v>
      </c>
      <c r="F43" s="11">
        <f t="shared" si="1"/>
        <v>68801092.530000001</v>
      </c>
      <c r="G43" s="11">
        <f t="shared" si="1"/>
        <v>68006524.680000007</v>
      </c>
    </row>
    <row r="44" spans="1:7" ht="14.4">
      <c r="A44" s="9" t="s">
        <v>386</v>
      </c>
      <c r="B44" s="61">
        <v>0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</row>
    <row r="45" spans="1:7" ht="15.75" customHeight="1">
      <c r="A45" s="9" t="s">
        <v>387</v>
      </c>
      <c r="B45" s="61">
        <v>0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</row>
    <row r="46" spans="1:7" ht="15.75" customHeight="1">
      <c r="A46" s="9" t="s">
        <v>388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</row>
    <row r="47" spans="1:7" ht="15.75" customHeight="1">
      <c r="A47" s="9" t="s">
        <v>389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</row>
    <row r="48" spans="1:7" ht="15.75" customHeight="1">
      <c r="A48" s="9" t="s">
        <v>390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</row>
    <row r="49" spans="1:7" ht="15.75" customHeight="1">
      <c r="A49" s="9" t="s">
        <v>392</v>
      </c>
      <c r="B49" s="61">
        <v>0</v>
      </c>
      <c r="C49" s="61">
        <v>0</v>
      </c>
      <c r="D49" s="61">
        <v>0</v>
      </c>
      <c r="E49" s="61">
        <v>0</v>
      </c>
      <c r="F49" s="61">
        <v>0</v>
      </c>
      <c r="G49" s="61">
        <v>0</v>
      </c>
    </row>
    <row r="50" spans="1:7" ht="15.75" customHeight="1">
      <c r="A50" s="9" t="s">
        <v>393</v>
      </c>
      <c r="B50" s="61">
        <v>0</v>
      </c>
      <c r="C50" s="61">
        <v>0</v>
      </c>
      <c r="D50" s="61">
        <v>0</v>
      </c>
      <c r="E50" s="61">
        <v>0</v>
      </c>
      <c r="F50" s="61">
        <v>0</v>
      </c>
      <c r="G50" s="61">
        <v>0</v>
      </c>
    </row>
    <row r="51" spans="1:7" ht="15.75" customHeight="1">
      <c r="A51" s="9" t="s">
        <v>394</v>
      </c>
      <c r="B51" s="61">
        <v>0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</row>
    <row r="52" spans="1:7" ht="15.75" customHeight="1">
      <c r="A52" s="9" t="s">
        <v>395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</row>
    <row r="53" spans="1:7" ht="15.75" customHeight="1">
      <c r="A53" s="9" t="s">
        <v>396</v>
      </c>
      <c r="B53" s="61">
        <v>0</v>
      </c>
      <c r="C53" s="61">
        <v>0</v>
      </c>
      <c r="D53" s="61">
        <v>0</v>
      </c>
      <c r="E53" s="61">
        <v>0</v>
      </c>
      <c r="F53" s="61">
        <v>0</v>
      </c>
      <c r="G53" s="61">
        <v>0</v>
      </c>
    </row>
    <row r="54" spans="1:7" ht="15.75" customHeight="1">
      <c r="A54" s="9" t="s">
        <v>397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</row>
    <row r="55" spans="1:7" ht="15.75" customHeight="1">
      <c r="A55" s="9" t="s">
        <v>398</v>
      </c>
      <c r="B55" s="61">
        <v>0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</row>
    <row r="56" spans="1:7" ht="15.75" customHeight="1">
      <c r="A56" s="9" t="s">
        <v>399</v>
      </c>
      <c r="B56" s="61">
        <v>0</v>
      </c>
      <c r="C56" s="61">
        <v>0</v>
      </c>
      <c r="D56" s="61">
        <v>0</v>
      </c>
      <c r="E56" s="61">
        <v>0</v>
      </c>
      <c r="F56" s="61">
        <v>0</v>
      </c>
      <c r="G56" s="61">
        <v>0</v>
      </c>
    </row>
    <row r="57" spans="1:7" ht="15.75" customHeight="1">
      <c r="A57" s="9" t="s">
        <v>400</v>
      </c>
      <c r="B57" s="61">
        <v>0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</row>
    <row r="58" spans="1:7" ht="15.75" customHeight="1">
      <c r="A58" s="9" t="s">
        <v>401</v>
      </c>
      <c r="B58" s="61">
        <v>0</v>
      </c>
      <c r="C58" s="61">
        <v>810000</v>
      </c>
      <c r="D58" s="61">
        <v>810000</v>
      </c>
      <c r="E58" s="61">
        <v>809997.53</v>
      </c>
      <c r="F58" s="61">
        <v>809997.53</v>
      </c>
      <c r="G58" s="61">
        <v>2.4700000000000002</v>
      </c>
    </row>
    <row r="59" spans="1:7" ht="15.75" customHeight="1">
      <c r="A59" s="9" t="s">
        <v>402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</row>
    <row r="60" spans="1:7" ht="15.75" customHeight="1">
      <c r="A60" s="9" t="s">
        <v>403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</row>
    <row r="61" spans="1:7" ht="15.75" customHeight="1">
      <c r="A61" s="9" t="s">
        <v>404</v>
      </c>
      <c r="B61" s="61">
        <v>0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</row>
    <row r="62" spans="1:7" ht="15.75" customHeight="1">
      <c r="A62" s="9" t="s">
        <v>405</v>
      </c>
      <c r="B62" s="61">
        <v>0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</row>
    <row r="63" spans="1:7" ht="15.75" customHeight="1">
      <c r="A63" s="9" t="s">
        <v>406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</row>
    <row r="64" spans="1:7" ht="15.75" customHeight="1">
      <c r="A64" s="9" t="s">
        <v>407</v>
      </c>
      <c r="B64" s="61">
        <v>0</v>
      </c>
      <c r="C64" s="61">
        <v>0</v>
      </c>
      <c r="D64" s="61">
        <v>0</v>
      </c>
      <c r="E64" s="61">
        <v>0</v>
      </c>
      <c r="F64" s="61">
        <v>0</v>
      </c>
      <c r="G64" s="61">
        <v>0</v>
      </c>
    </row>
    <row r="65" spans="1:7" ht="15.75" customHeight="1">
      <c r="A65" s="9" t="s">
        <v>408</v>
      </c>
      <c r="B65" s="61">
        <v>0</v>
      </c>
      <c r="C65" s="61">
        <v>22445703.530000001</v>
      </c>
      <c r="D65" s="61">
        <v>22445703.530000001</v>
      </c>
      <c r="E65" s="61">
        <v>16093826.09</v>
      </c>
      <c r="F65" s="61">
        <v>16093826.09</v>
      </c>
      <c r="G65" s="61">
        <v>6351877.4400000004</v>
      </c>
    </row>
    <row r="66" spans="1:7" ht="15.75" customHeight="1">
      <c r="A66" s="9" t="s">
        <v>409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</row>
    <row r="67" spans="1:7" ht="15.75" customHeight="1">
      <c r="A67" s="9" t="s">
        <v>410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</row>
    <row r="68" spans="1:7" ht="15.75" customHeight="1">
      <c r="A68" s="9" t="s">
        <v>411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</row>
    <row r="69" spans="1:7" ht="15.75" customHeight="1">
      <c r="A69" s="9" t="s">
        <v>412</v>
      </c>
      <c r="B69" s="61">
        <v>0</v>
      </c>
      <c r="C69" s="61">
        <v>31292294.93</v>
      </c>
      <c r="D69" s="61">
        <v>31292294.93</v>
      </c>
      <c r="E69" s="61">
        <v>11825902.449999999</v>
      </c>
      <c r="F69" s="61">
        <v>11825902.449999999</v>
      </c>
      <c r="G69" s="61">
        <v>19466392.48</v>
      </c>
    </row>
    <row r="70" spans="1:7" ht="15.75" customHeight="1">
      <c r="A70" s="9" t="s">
        <v>413</v>
      </c>
      <c r="B70" s="61">
        <v>0</v>
      </c>
      <c r="C70" s="61">
        <v>0</v>
      </c>
      <c r="D70" s="61">
        <v>0</v>
      </c>
      <c r="E70" s="61">
        <v>0</v>
      </c>
      <c r="F70" s="61">
        <v>0</v>
      </c>
      <c r="G70" s="61">
        <v>0</v>
      </c>
    </row>
    <row r="71" spans="1:7" ht="15.75" customHeight="1">
      <c r="A71" s="9" t="s">
        <v>414</v>
      </c>
      <c r="B71" s="61">
        <v>0</v>
      </c>
      <c r="C71" s="61">
        <v>2981099.54</v>
      </c>
      <c r="D71" s="61">
        <v>2981099.54</v>
      </c>
      <c r="E71" s="61">
        <v>2981099.54</v>
      </c>
      <c r="F71" s="61">
        <v>2981099.54</v>
      </c>
      <c r="G71" s="61">
        <v>0</v>
      </c>
    </row>
    <row r="72" spans="1:7" ht="15.75" customHeight="1">
      <c r="A72" s="9" t="s">
        <v>415</v>
      </c>
      <c r="B72" s="61">
        <v>0</v>
      </c>
      <c r="C72" s="61">
        <v>0</v>
      </c>
      <c r="D72" s="61">
        <v>0</v>
      </c>
      <c r="E72" s="61">
        <v>0</v>
      </c>
      <c r="F72" s="61">
        <v>0</v>
      </c>
      <c r="G72" s="61">
        <v>0</v>
      </c>
    </row>
    <row r="73" spans="1:7" ht="15.75" customHeight="1">
      <c r="A73" s="9" t="s">
        <v>416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</row>
    <row r="74" spans="1:7" ht="15.75" customHeight="1">
      <c r="A74" s="9" t="s">
        <v>417</v>
      </c>
      <c r="B74" s="61">
        <v>0</v>
      </c>
      <c r="C74" s="61">
        <v>79278519.209999993</v>
      </c>
      <c r="D74" s="61">
        <v>79278519.209999993</v>
      </c>
      <c r="E74" s="61">
        <v>37090266.920000002</v>
      </c>
      <c r="F74" s="61">
        <v>37090266.920000002</v>
      </c>
      <c r="G74" s="61">
        <v>42188252.289999999</v>
      </c>
    </row>
    <row r="75" spans="1:7" ht="15.75" customHeight="1">
      <c r="A75" s="62" t="s">
        <v>153</v>
      </c>
      <c r="B75" s="10"/>
      <c r="C75" s="10"/>
      <c r="D75" s="10"/>
      <c r="E75" s="10"/>
      <c r="F75" s="10"/>
      <c r="G75" s="10"/>
    </row>
    <row r="76" spans="1:7" ht="15.75" customHeight="1">
      <c r="A76" s="7" t="s">
        <v>382</v>
      </c>
      <c r="B76" s="11">
        <f t="shared" ref="B76:G76" si="2">SUM(B43,B9)</f>
        <v>657683436.45000017</v>
      </c>
      <c r="C76" s="11">
        <f t="shared" si="2"/>
        <v>553213364.25999999</v>
      </c>
      <c r="D76" s="11">
        <f t="shared" si="2"/>
        <v>1210896800.7300003</v>
      </c>
      <c r="E76" s="11">
        <f t="shared" si="2"/>
        <v>356261803.84000003</v>
      </c>
      <c r="F76" s="11">
        <f t="shared" si="2"/>
        <v>348198743.57999992</v>
      </c>
      <c r="G76" s="11">
        <f t="shared" si="2"/>
        <v>854634996.88999987</v>
      </c>
    </row>
    <row r="77" spans="1:7" ht="15.75" customHeight="1">
      <c r="A77" s="16"/>
      <c r="B77" s="16"/>
      <c r="C77" s="16"/>
      <c r="D77" s="16"/>
      <c r="E77" s="16"/>
      <c r="F77" s="16"/>
      <c r="G77" s="16"/>
    </row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B42:G43 B75:G76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55" workbookViewId="0">
      <selection activeCell="B76" sqref="B76"/>
    </sheetView>
  </sheetViews>
  <sheetFormatPr baseColWidth="10" defaultColWidth="14.44140625" defaultRowHeight="15" customHeight="1"/>
  <cols>
    <col min="1" max="1" width="82.88671875" customWidth="1"/>
    <col min="2" max="2" width="22.33203125" customWidth="1"/>
    <col min="3" max="3" width="18.33203125" customWidth="1"/>
    <col min="4" max="6" width="22.33203125" customWidth="1"/>
    <col min="7" max="7" width="19.88671875" customWidth="1"/>
    <col min="8" max="26" width="11" customWidth="1"/>
  </cols>
  <sheetData>
    <row r="1" spans="1:7" ht="40.5" customHeight="1">
      <c r="A1" s="138" t="s">
        <v>419</v>
      </c>
      <c r="B1" s="139"/>
      <c r="C1" s="139"/>
      <c r="D1" s="139"/>
      <c r="E1" s="139"/>
      <c r="F1" s="139"/>
      <c r="G1" s="140"/>
    </row>
    <row r="2" spans="1:7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7" ht="14.4">
      <c r="A3" s="122" t="s">
        <v>420</v>
      </c>
      <c r="B3" s="123"/>
      <c r="C3" s="123"/>
      <c r="D3" s="123"/>
      <c r="E3" s="123"/>
      <c r="F3" s="123"/>
      <c r="G3" s="124"/>
    </row>
    <row r="4" spans="1:7" ht="14.4">
      <c r="A4" s="122" t="s">
        <v>421</v>
      </c>
      <c r="B4" s="123"/>
      <c r="C4" s="123"/>
      <c r="D4" s="123"/>
      <c r="E4" s="123"/>
      <c r="F4" s="123"/>
      <c r="G4" s="124"/>
    </row>
    <row r="5" spans="1:7" ht="14.4">
      <c r="A5" s="122" t="str">
        <f>'Formato 3'!A4</f>
        <v>Del 1 de Enero al 30 de Junio de 2024 (b)</v>
      </c>
      <c r="B5" s="123"/>
      <c r="C5" s="123"/>
      <c r="D5" s="123"/>
      <c r="E5" s="123"/>
      <c r="F5" s="123"/>
      <c r="G5" s="124"/>
    </row>
    <row r="6" spans="1:7" ht="14.4">
      <c r="A6" s="125" t="s">
        <v>2</v>
      </c>
      <c r="B6" s="126"/>
      <c r="C6" s="126"/>
      <c r="D6" s="126"/>
      <c r="E6" s="126"/>
      <c r="F6" s="126"/>
      <c r="G6" s="127"/>
    </row>
    <row r="7" spans="1:7" ht="15.75" customHeight="1">
      <c r="A7" s="131" t="s">
        <v>6</v>
      </c>
      <c r="B7" s="125" t="s">
        <v>301</v>
      </c>
      <c r="C7" s="126"/>
      <c r="D7" s="126"/>
      <c r="E7" s="126"/>
      <c r="F7" s="127"/>
      <c r="G7" s="135" t="s">
        <v>422</v>
      </c>
    </row>
    <row r="8" spans="1:7" ht="28.8">
      <c r="A8" s="132"/>
      <c r="B8" s="2" t="s">
        <v>303</v>
      </c>
      <c r="C8" s="3" t="s">
        <v>423</v>
      </c>
      <c r="D8" s="2" t="s">
        <v>305</v>
      </c>
      <c r="E8" s="2" t="s">
        <v>189</v>
      </c>
      <c r="F8" s="63" t="s">
        <v>206</v>
      </c>
      <c r="G8" s="132"/>
    </row>
    <row r="9" spans="1:7" ht="16.5" customHeight="1">
      <c r="A9" s="5" t="s">
        <v>424</v>
      </c>
      <c r="B9" s="60">
        <f t="shared" ref="B9:G9" si="0">SUM(B10,B19,B27,B37)</f>
        <v>657683436.45000005</v>
      </c>
      <c r="C9" s="60">
        <f t="shared" si="0"/>
        <v>416405747.05000001</v>
      </c>
      <c r="D9" s="60">
        <f t="shared" si="0"/>
        <v>1074089183.5</v>
      </c>
      <c r="E9" s="60">
        <f t="shared" si="0"/>
        <v>287460711.31</v>
      </c>
      <c r="F9" s="60">
        <f t="shared" si="0"/>
        <v>279397651.05000001</v>
      </c>
      <c r="G9" s="60">
        <f t="shared" si="0"/>
        <v>786628472.19000006</v>
      </c>
    </row>
    <row r="10" spans="1:7" ht="15" customHeight="1">
      <c r="A10" s="9" t="s">
        <v>425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ht="14.4">
      <c r="A11" s="9" t="s">
        <v>426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ht="14.4">
      <c r="A12" s="9" t="s">
        <v>427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ht="14.4">
      <c r="A13" s="9" t="s">
        <v>428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ht="14.4">
      <c r="A14" s="9" t="s">
        <v>429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ht="14.4">
      <c r="A15" s="9" t="s">
        <v>430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ht="14.4">
      <c r="A16" s="9" t="s">
        <v>431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4.4">
      <c r="A17" s="9" t="s">
        <v>432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4.4">
      <c r="A18" s="9" t="s">
        <v>433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ht="14.4">
      <c r="A19" s="9" t="s">
        <v>434</v>
      </c>
      <c r="B19" s="10">
        <f t="shared" ref="B19:G19" si="1">+SUM(B20:B26)</f>
        <v>657683436.45000005</v>
      </c>
      <c r="C19" s="10">
        <f t="shared" si="1"/>
        <v>416405747.05000001</v>
      </c>
      <c r="D19" s="10">
        <f t="shared" si="1"/>
        <v>1074089183.5</v>
      </c>
      <c r="E19" s="10">
        <f t="shared" si="1"/>
        <v>287460711.31</v>
      </c>
      <c r="F19" s="10">
        <f t="shared" si="1"/>
        <v>279397651.05000001</v>
      </c>
      <c r="G19" s="10">
        <f t="shared" si="1"/>
        <v>786628472.19000006</v>
      </c>
    </row>
    <row r="20" spans="1:7" ht="14.4">
      <c r="A20" s="9" t="s">
        <v>435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15.75" customHeight="1">
      <c r="A21" s="9" t="s">
        <v>436</v>
      </c>
      <c r="B21" s="10">
        <v>657683436.45000005</v>
      </c>
      <c r="C21" s="10">
        <v>416405747.05000001</v>
      </c>
      <c r="D21" s="10">
        <v>1074089183.5</v>
      </c>
      <c r="E21" s="10">
        <v>287460711.31</v>
      </c>
      <c r="F21" s="10">
        <v>279397651.05000001</v>
      </c>
      <c r="G21" s="10">
        <v>786628472.19000006</v>
      </c>
    </row>
    <row r="22" spans="1:7" ht="15.75" customHeight="1">
      <c r="A22" s="9" t="s">
        <v>437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ht="15.75" customHeight="1">
      <c r="A23" s="9" t="s">
        <v>438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ht="15.75" customHeight="1">
      <c r="A24" s="9" t="s">
        <v>439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5.75" customHeight="1">
      <c r="A25" s="9" t="s">
        <v>440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ht="15.75" customHeight="1">
      <c r="A26" s="9" t="s">
        <v>441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ht="15.75" customHeight="1">
      <c r="A27" s="9" t="s">
        <v>442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ht="15.75" customHeight="1">
      <c r="A28" s="49" t="s">
        <v>443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5.75" customHeight="1">
      <c r="A29" s="9" t="s">
        <v>444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5.75" customHeight="1">
      <c r="A30" s="9" t="s">
        <v>445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ht="15.75" customHeight="1">
      <c r="A31" s="9" t="s">
        <v>446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5.75" customHeight="1">
      <c r="A32" s="9" t="s">
        <v>447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14.25" customHeight="1">
      <c r="A33" s="9" t="s">
        <v>448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ht="14.25" customHeight="1">
      <c r="A34" s="9" t="s">
        <v>449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ht="14.25" customHeight="1">
      <c r="A35" s="9" t="s">
        <v>450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ht="14.25" customHeight="1">
      <c r="A36" s="9" t="s">
        <v>451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ht="14.25" customHeight="1">
      <c r="A37" s="49" t="s">
        <v>452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</row>
    <row r="38" spans="1:7" ht="15.75" customHeight="1">
      <c r="A38" s="49" t="s">
        <v>453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7" ht="15.75" customHeight="1">
      <c r="A39" s="49" t="s">
        <v>454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ht="15.75" customHeight="1">
      <c r="A40" s="49" t="s">
        <v>455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</row>
    <row r="41" spans="1:7" ht="15.75" customHeight="1">
      <c r="A41" s="49" t="s">
        <v>456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</row>
    <row r="42" spans="1:7" ht="15.75" customHeight="1">
      <c r="A42" s="49"/>
      <c r="B42" s="14"/>
      <c r="C42" s="14"/>
      <c r="D42" s="14"/>
      <c r="E42" s="14"/>
      <c r="F42" s="14"/>
      <c r="G42" s="14"/>
    </row>
    <row r="43" spans="1:7" ht="15.75" customHeight="1">
      <c r="A43" s="7" t="s">
        <v>457</v>
      </c>
      <c r="B43" s="11">
        <f t="shared" ref="B43:G43" si="2">SUM(B44,B53,B61,B71)</f>
        <v>0</v>
      </c>
      <c r="C43" s="11">
        <f t="shared" si="2"/>
        <v>136807617.21000001</v>
      </c>
      <c r="D43" s="11">
        <f t="shared" si="2"/>
        <v>136807617.21000001</v>
      </c>
      <c r="E43" s="11">
        <f t="shared" si="2"/>
        <v>68801092.530000001</v>
      </c>
      <c r="F43" s="11">
        <f t="shared" si="2"/>
        <v>68801092.530000001</v>
      </c>
      <c r="G43" s="11">
        <f t="shared" si="2"/>
        <v>68006524.680000007</v>
      </c>
    </row>
    <row r="44" spans="1:7" ht="15.75" customHeight="1">
      <c r="A44" s="9" t="s">
        <v>425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</row>
    <row r="45" spans="1:7" ht="15.75" customHeight="1">
      <c r="A45" s="49" t="s">
        <v>426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7" ht="15.75" customHeight="1">
      <c r="A46" s="49" t="s">
        <v>427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7" ht="15.75" customHeight="1">
      <c r="A47" s="49" t="s">
        <v>428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7" ht="15.75" customHeight="1">
      <c r="A48" s="49" t="s">
        <v>429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15.75" customHeight="1">
      <c r="A49" s="49" t="s">
        <v>430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15.75" customHeight="1">
      <c r="A50" s="49" t="s">
        <v>431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15.75" customHeight="1">
      <c r="A51" s="49" t="s">
        <v>432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15.75" customHeight="1">
      <c r="A52" s="49" t="s">
        <v>433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15.75" customHeight="1">
      <c r="A53" s="9" t="s">
        <v>434</v>
      </c>
      <c r="B53" s="10">
        <v>0</v>
      </c>
      <c r="C53" s="10">
        <f>SUM(C54:C60)</f>
        <v>136807617.21000001</v>
      </c>
      <c r="D53" s="10">
        <f>SUM(D54:D60)</f>
        <v>136807617.21000001</v>
      </c>
      <c r="E53" s="10">
        <f>SUM(E54:E60)</f>
        <v>68801092.530000001</v>
      </c>
      <c r="F53" s="10">
        <f>SUM(F54:F60)</f>
        <v>68801092.530000001</v>
      </c>
      <c r="G53" s="10">
        <f>SUM(G54:G60)</f>
        <v>68006524.680000007</v>
      </c>
    </row>
    <row r="54" spans="1:7" ht="15.75" customHeight="1">
      <c r="A54" s="49" t="s">
        <v>435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15.75" customHeight="1">
      <c r="A55" s="49" t="s">
        <v>436</v>
      </c>
      <c r="B55" s="10">
        <v>0</v>
      </c>
      <c r="C55" s="10">
        <v>136807617.21000001</v>
      </c>
      <c r="D55" s="10">
        <v>136807617.21000001</v>
      </c>
      <c r="E55" s="10">
        <v>68801092.530000001</v>
      </c>
      <c r="F55" s="10">
        <v>68801092.530000001</v>
      </c>
      <c r="G55" s="10">
        <v>68006524.680000007</v>
      </c>
    </row>
    <row r="56" spans="1:7" ht="15.75" customHeight="1">
      <c r="A56" s="49" t="s">
        <v>437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5.75" customHeight="1">
      <c r="A57" s="50" t="s">
        <v>438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ht="15.75" customHeight="1">
      <c r="A58" s="49" t="s">
        <v>439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ht="15.75" customHeight="1">
      <c r="A59" s="49" t="s">
        <v>440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1:7" ht="15.75" customHeight="1">
      <c r="A60" s="49" t="s">
        <v>441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</row>
    <row r="61" spans="1:7" ht="15.75" customHeight="1">
      <c r="A61" s="9" t="s">
        <v>442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</row>
    <row r="62" spans="1:7" ht="15.75" customHeight="1">
      <c r="A62" s="49" t="s">
        <v>443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1:7" ht="15.75" customHeight="1">
      <c r="A63" s="49" t="s">
        <v>444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  <row r="64" spans="1:7" ht="15.75" customHeight="1">
      <c r="A64" s="49" t="s">
        <v>445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5.75" customHeight="1">
      <c r="A65" s="49" t="s">
        <v>446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1:7" ht="15.75" customHeight="1">
      <c r="A66" s="49" t="s">
        <v>447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5.75" customHeight="1">
      <c r="A67" s="49" t="s">
        <v>448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spans="1:7" ht="15.75" customHeight="1">
      <c r="A68" s="49" t="s">
        <v>449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spans="1:7" ht="15.75" customHeight="1">
      <c r="A69" s="49" t="s">
        <v>450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ht="15.75" customHeight="1">
      <c r="A70" s="49" t="s">
        <v>451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spans="1:7" ht="15.75" customHeight="1">
      <c r="A71" s="49" t="s">
        <v>452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</row>
    <row r="72" spans="1:7" ht="15.75" customHeight="1">
      <c r="A72" s="49" t="s">
        <v>453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ht="15.75" customHeight="1">
      <c r="A73" s="49" t="s">
        <v>454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ht="15.75" customHeight="1">
      <c r="A74" s="49" t="s">
        <v>455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5.75" customHeight="1">
      <c r="A75" s="49" t="s">
        <v>456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ht="15.75" customHeight="1">
      <c r="A76" s="8"/>
      <c r="B76" s="10"/>
      <c r="C76" s="10"/>
      <c r="D76" s="10"/>
      <c r="E76" s="10"/>
      <c r="F76" s="10"/>
      <c r="G76" s="10"/>
    </row>
    <row r="77" spans="1:7" ht="15.75" customHeight="1">
      <c r="A77" s="7" t="s">
        <v>382</v>
      </c>
      <c r="B77" s="11">
        <f t="shared" ref="B77:G77" si="3">B43+B9</f>
        <v>657683436.45000005</v>
      </c>
      <c r="C77" s="11">
        <f t="shared" si="3"/>
        <v>553213364.25999999</v>
      </c>
      <c r="D77" s="11">
        <f t="shared" si="3"/>
        <v>1210896800.71</v>
      </c>
      <c r="E77" s="11">
        <f t="shared" si="3"/>
        <v>356261803.84000003</v>
      </c>
      <c r="F77" s="11">
        <f t="shared" si="3"/>
        <v>348198743.58000004</v>
      </c>
      <c r="G77" s="11">
        <f t="shared" si="3"/>
        <v>854634996.87000012</v>
      </c>
    </row>
    <row r="78" spans="1:7" ht="15.75" customHeight="1">
      <c r="A78" s="16"/>
      <c r="B78" s="41"/>
      <c r="C78" s="41"/>
      <c r="D78" s="41"/>
      <c r="E78" s="41"/>
      <c r="F78" s="41"/>
      <c r="G78" s="41"/>
    </row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10 C11:G18 B76:G77 C20:G26 B27:G27 C28:G36 B37:G37 C38:G41 B43:G44 C45:G52 B19:G19 C54:G60 B61:G61 C62:G70 B71:G71 C72:G75 B53:G53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workbookViewId="0">
      <selection activeCell="A20" sqref="A20"/>
    </sheetView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36" t="s">
        <v>458</v>
      </c>
      <c r="B1" s="117"/>
      <c r="C1" s="117"/>
      <c r="D1" s="117"/>
      <c r="E1" s="117"/>
      <c r="F1" s="117"/>
      <c r="G1" s="118"/>
    </row>
    <row r="2" spans="1:7" ht="14.4">
      <c r="A2" s="130" t="str">
        <f>'Formato 1'!A2</f>
        <v>Junta de Agua Potable Drenaje Alcantarillado y Saneamiento del Municipio de Irapuato, Gto.</v>
      </c>
      <c r="B2" s="120"/>
      <c r="C2" s="120"/>
      <c r="D2" s="120"/>
      <c r="E2" s="120"/>
      <c r="F2" s="120"/>
      <c r="G2" s="121"/>
    </row>
    <row r="3" spans="1:7" ht="14.4">
      <c r="A3" s="122" t="s">
        <v>299</v>
      </c>
      <c r="B3" s="123"/>
      <c r="C3" s="123"/>
      <c r="D3" s="123"/>
      <c r="E3" s="123"/>
      <c r="F3" s="123"/>
      <c r="G3" s="124"/>
    </row>
    <row r="4" spans="1:7" ht="14.4">
      <c r="A4" s="122" t="s">
        <v>459</v>
      </c>
      <c r="B4" s="123"/>
      <c r="C4" s="123"/>
      <c r="D4" s="123"/>
      <c r="E4" s="123"/>
      <c r="F4" s="123"/>
      <c r="G4" s="124"/>
    </row>
    <row r="5" spans="1:7" ht="14.4">
      <c r="A5" s="122" t="str">
        <f>'Formato 3'!A4</f>
        <v>Del 1 de Enero al 30 de Junio de 2024 (b)</v>
      </c>
      <c r="B5" s="123"/>
      <c r="C5" s="123"/>
      <c r="D5" s="123"/>
      <c r="E5" s="123"/>
      <c r="F5" s="123"/>
      <c r="G5" s="124"/>
    </row>
    <row r="6" spans="1:7" ht="14.4">
      <c r="A6" s="125" t="s">
        <v>2</v>
      </c>
      <c r="B6" s="126"/>
      <c r="C6" s="126"/>
      <c r="D6" s="126"/>
      <c r="E6" s="126"/>
      <c r="F6" s="126"/>
      <c r="G6" s="127"/>
    </row>
    <row r="7" spans="1:7" ht="14.4">
      <c r="A7" s="131" t="s">
        <v>460</v>
      </c>
      <c r="B7" s="134" t="s">
        <v>301</v>
      </c>
      <c r="C7" s="117"/>
      <c r="D7" s="117"/>
      <c r="E7" s="117"/>
      <c r="F7" s="118"/>
      <c r="G7" s="137" t="s">
        <v>302</v>
      </c>
    </row>
    <row r="8" spans="1:7" ht="28.8">
      <c r="A8" s="132"/>
      <c r="B8" s="3" t="s">
        <v>303</v>
      </c>
      <c r="C8" s="64" t="s">
        <v>423</v>
      </c>
      <c r="D8" s="64" t="s">
        <v>234</v>
      </c>
      <c r="E8" s="64" t="s">
        <v>189</v>
      </c>
      <c r="F8" s="64" t="s">
        <v>206</v>
      </c>
      <c r="G8" s="132"/>
    </row>
    <row r="9" spans="1:7" ht="15.75" customHeight="1">
      <c r="A9" s="5" t="s">
        <v>461</v>
      </c>
      <c r="B9" s="59">
        <f t="shared" ref="B9:G9" si="0">SUM(B10,B11,B12,B15,B16,B19)</f>
        <v>143331718.90000001</v>
      </c>
      <c r="C9" s="59">
        <f t="shared" si="0"/>
        <v>0</v>
      </c>
      <c r="D9" s="59">
        <f t="shared" si="0"/>
        <v>143331718.90000001</v>
      </c>
      <c r="E9" s="59">
        <f t="shared" si="0"/>
        <v>61917982.939999998</v>
      </c>
      <c r="F9" s="59">
        <f t="shared" si="0"/>
        <v>61917982.939999998</v>
      </c>
      <c r="G9" s="59">
        <f t="shared" si="0"/>
        <v>81413735.959999993</v>
      </c>
    </row>
    <row r="10" spans="1:7" ht="14.4">
      <c r="A10" s="9" t="s">
        <v>462</v>
      </c>
      <c r="B10" s="54">
        <v>143331718.90000001</v>
      </c>
      <c r="C10" s="54">
        <v>0</v>
      </c>
      <c r="D10" s="54">
        <v>143331718.90000001</v>
      </c>
      <c r="E10" s="54">
        <v>61917982.939999998</v>
      </c>
      <c r="F10" s="54">
        <v>61917982.939999998</v>
      </c>
      <c r="G10" s="65">
        <v>81413735.959999993</v>
      </c>
    </row>
    <row r="11" spans="1:7" ht="15.75" customHeight="1">
      <c r="A11" s="9" t="s">
        <v>463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</row>
    <row r="12" spans="1:7" ht="14.4">
      <c r="A12" s="9" t="s">
        <v>464</v>
      </c>
      <c r="B12" s="65">
        <v>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</row>
    <row r="13" spans="1:7" ht="14.4">
      <c r="A13" s="9" t="s">
        <v>465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</row>
    <row r="14" spans="1:7" ht="14.4">
      <c r="A14" s="9" t="s">
        <v>466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</row>
    <row r="15" spans="1:7" ht="14.4">
      <c r="A15" s="9" t="s">
        <v>467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</row>
    <row r="16" spans="1:7" ht="28.8">
      <c r="A16" s="49" t="s">
        <v>468</v>
      </c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</row>
    <row r="17" spans="1:7" ht="14.4">
      <c r="A17" s="9" t="s">
        <v>469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</row>
    <row r="18" spans="1:7" ht="14.4">
      <c r="A18" s="9" t="s">
        <v>470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</row>
    <row r="19" spans="1:7" ht="14.4">
      <c r="A19" s="9" t="s">
        <v>471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</row>
    <row r="20" spans="1:7" ht="14.4">
      <c r="A20" s="8"/>
      <c r="B20" s="65"/>
      <c r="C20" s="65"/>
      <c r="D20" s="65"/>
      <c r="E20" s="65"/>
      <c r="F20" s="65"/>
      <c r="G20" s="65"/>
    </row>
    <row r="21" spans="1:7" ht="15.75" customHeight="1">
      <c r="A21" s="13" t="s">
        <v>472</v>
      </c>
      <c r="B21" s="59">
        <f t="shared" ref="B21:G21" si="1">SUM(B22,B23,B24,B27,B28,B31)</f>
        <v>0</v>
      </c>
      <c r="C21" s="59">
        <f t="shared" si="1"/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>
        <f t="shared" si="1"/>
        <v>0</v>
      </c>
    </row>
    <row r="22" spans="1:7" ht="15.75" customHeight="1">
      <c r="A22" s="9" t="s">
        <v>462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65">
        <f>D22-E22</f>
        <v>0</v>
      </c>
    </row>
    <row r="23" spans="1:7" ht="15.75" customHeight="1">
      <c r="A23" s="9" t="s">
        <v>463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f>D23-E23</f>
        <v>0</v>
      </c>
    </row>
    <row r="24" spans="1:7" ht="15.75" customHeight="1">
      <c r="A24" s="9" t="s">
        <v>464</v>
      </c>
      <c r="B24" s="65">
        <f t="shared" ref="B24:G24" si="2">B25+B26</f>
        <v>0</v>
      </c>
      <c r="C24" s="65">
        <f t="shared" si="2"/>
        <v>0</v>
      </c>
      <c r="D24" s="65">
        <f t="shared" si="2"/>
        <v>0</v>
      </c>
      <c r="E24" s="65">
        <f t="shared" si="2"/>
        <v>0</v>
      </c>
      <c r="F24" s="65">
        <f t="shared" si="2"/>
        <v>0</v>
      </c>
      <c r="G24" s="65">
        <f t="shared" si="2"/>
        <v>0</v>
      </c>
    </row>
    <row r="25" spans="1:7" ht="15.75" customHeight="1">
      <c r="A25" s="9" t="s">
        <v>465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f>D25-E25</f>
        <v>0</v>
      </c>
    </row>
    <row r="26" spans="1:7" ht="15.75" customHeight="1">
      <c r="A26" s="9" t="s">
        <v>466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f>D26-E26</f>
        <v>0</v>
      </c>
    </row>
    <row r="27" spans="1:7" ht="15.75" customHeight="1">
      <c r="A27" s="9" t="s">
        <v>467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f>D27-E27</f>
        <v>0</v>
      </c>
    </row>
    <row r="28" spans="1:7" ht="15.75" customHeight="1">
      <c r="A28" s="49" t="s">
        <v>468</v>
      </c>
      <c r="B28" s="65">
        <f t="shared" ref="B28:G28" si="3">B29+B30</f>
        <v>0</v>
      </c>
      <c r="C28" s="65">
        <f t="shared" si="3"/>
        <v>0</v>
      </c>
      <c r="D28" s="65">
        <f t="shared" si="3"/>
        <v>0</v>
      </c>
      <c r="E28" s="65">
        <f t="shared" si="3"/>
        <v>0</v>
      </c>
      <c r="F28" s="65">
        <f t="shared" si="3"/>
        <v>0</v>
      </c>
      <c r="G28" s="65">
        <f t="shared" si="3"/>
        <v>0</v>
      </c>
    </row>
    <row r="29" spans="1:7" ht="15.75" customHeight="1">
      <c r="A29" s="9" t="s">
        <v>469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f>D29-E29</f>
        <v>0</v>
      </c>
    </row>
    <row r="30" spans="1:7" ht="15.75" customHeight="1">
      <c r="A30" s="9" t="s">
        <v>470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f>D30-E30</f>
        <v>0</v>
      </c>
    </row>
    <row r="31" spans="1:7" ht="15.75" customHeight="1">
      <c r="A31" s="9" t="s">
        <v>471</v>
      </c>
      <c r="B31" s="65">
        <v>0</v>
      </c>
      <c r="C31" s="65">
        <v>0</v>
      </c>
      <c r="D31" s="65">
        <v>0</v>
      </c>
      <c r="E31" s="65">
        <v>0</v>
      </c>
      <c r="F31" s="65">
        <v>0</v>
      </c>
      <c r="G31" s="65">
        <f>D31-E31</f>
        <v>0</v>
      </c>
    </row>
    <row r="32" spans="1:7" ht="15.75" customHeight="1">
      <c r="A32" s="8"/>
      <c r="B32" s="65"/>
      <c r="C32" s="65"/>
      <c r="D32" s="65"/>
      <c r="E32" s="65"/>
      <c r="F32" s="65"/>
      <c r="G32" s="65"/>
    </row>
    <row r="33" spans="1:7" ht="14.25" customHeight="1">
      <c r="A33" s="7" t="s">
        <v>473</v>
      </c>
      <c r="B33" s="59">
        <f t="shared" ref="B33:G33" si="4">B21+B9</f>
        <v>143331718.90000001</v>
      </c>
      <c r="C33" s="59">
        <f t="shared" si="4"/>
        <v>0</v>
      </c>
      <c r="D33" s="59">
        <f t="shared" si="4"/>
        <v>143331718.90000001</v>
      </c>
      <c r="E33" s="59">
        <f t="shared" si="4"/>
        <v>61917982.939999998</v>
      </c>
      <c r="F33" s="59">
        <f t="shared" si="4"/>
        <v>61917982.939999998</v>
      </c>
      <c r="G33" s="59">
        <f t="shared" si="4"/>
        <v>81413735.959999993</v>
      </c>
    </row>
    <row r="34" spans="1:7" ht="14.25" customHeight="1">
      <c r="A34" s="16"/>
      <c r="B34" s="66"/>
      <c r="C34" s="66"/>
      <c r="D34" s="66"/>
      <c r="E34" s="66"/>
      <c r="F34" s="66"/>
      <c r="G34" s="66"/>
    </row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G10 B11:G21 G22 B23:G33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2024-04-30T14:26:05Z</dcterms:created>
  <dcterms:modified xsi:type="dcterms:W3CDTF">2024-07-23T15:47:30Z</dcterms:modified>
</cp:coreProperties>
</file>