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0" yWindow="0" windowWidth="23040" windowHeight="8616" firstSheet="1" activeTab="8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7a" sheetId="12" state="hidden" r:id="rId10"/>
    <sheet name="7b" sheetId="13" state="hidden" r:id="rId11"/>
    <sheet name="7c" sheetId="14" state="hidden" r:id="rId12"/>
    <sheet name="7d" sheetId="15" state="hidden" r:id="rId13"/>
    <sheet name="F8_IEA" sheetId="16" state="hidden" r:id="rId14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E63" i="1"/>
  <c r="F42" i="1"/>
  <c r="E42" i="1"/>
  <c r="F38" i="1"/>
  <c r="E38" i="1"/>
  <c r="F31" i="1"/>
  <c r="E31" i="1"/>
  <c r="F27" i="1"/>
  <c r="E27" i="1"/>
  <c r="F23" i="1"/>
  <c r="E23" i="1"/>
  <c r="F19" i="1"/>
  <c r="E19" i="1"/>
  <c r="F9" i="1"/>
  <c r="E9" i="1"/>
  <c r="C47" i="1"/>
  <c r="B47" i="1"/>
  <c r="C41" i="1"/>
  <c r="B41" i="1"/>
  <c r="C38" i="1"/>
  <c r="B38" i="1"/>
  <c r="C31" i="1"/>
  <c r="B31" i="1"/>
  <c r="C25" i="1"/>
  <c r="B25" i="1"/>
  <c r="C17" i="1"/>
  <c r="B17" i="1"/>
  <c r="C9" i="1"/>
  <c r="B9" i="1"/>
  <c r="D62" i="5"/>
  <c r="D15" i="5"/>
  <c r="D13" i="5"/>
  <c r="D11" i="4"/>
  <c r="C11" i="4"/>
  <c r="B11" i="4"/>
  <c r="C157" i="6"/>
  <c r="C156" i="6"/>
  <c r="C155" i="6"/>
  <c r="C154" i="6"/>
  <c r="C153" i="6"/>
  <c r="C152" i="6"/>
  <c r="C151" i="6"/>
  <c r="C149" i="6"/>
  <c r="C148" i="6"/>
  <c r="C147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2" i="6"/>
  <c r="C131" i="6"/>
  <c r="C130" i="6"/>
  <c r="C129" i="6"/>
  <c r="C128" i="6"/>
  <c r="C127" i="6"/>
  <c r="C126" i="6"/>
  <c r="C125" i="6"/>
  <c r="C124" i="6"/>
  <c r="C122" i="6"/>
  <c r="C121" i="6"/>
  <c r="C120" i="6"/>
  <c r="C119" i="6"/>
  <c r="C118" i="6"/>
  <c r="C117" i="6"/>
  <c r="C116" i="6"/>
  <c r="C115" i="6"/>
  <c r="C114" i="6"/>
  <c r="C112" i="6"/>
  <c r="C111" i="6"/>
  <c r="C110" i="6"/>
  <c r="C109" i="6"/>
  <c r="C108" i="6"/>
  <c r="C107" i="6"/>
  <c r="C106" i="6"/>
  <c r="C105" i="6"/>
  <c r="C104" i="6"/>
  <c r="C102" i="6"/>
  <c r="C101" i="6"/>
  <c r="C100" i="6"/>
  <c r="C99" i="6"/>
  <c r="C98" i="6"/>
  <c r="C97" i="6"/>
  <c r="C96" i="6"/>
  <c r="C95" i="6"/>
  <c r="C94" i="6"/>
  <c r="C92" i="6"/>
  <c r="C91" i="6"/>
  <c r="C90" i="6"/>
  <c r="C89" i="6"/>
  <c r="C88" i="6"/>
  <c r="C87" i="6"/>
  <c r="C86" i="6"/>
  <c r="C82" i="6"/>
  <c r="C81" i="6"/>
  <c r="C80" i="6"/>
  <c r="C79" i="6"/>
  <c r="C78" i="6"/>
  <c r="C77" i="6"/>
  <c r="C76" i="6"/>
  <c r="C74" i="6"/>
  <c r="C73" i="6"/>
  <c r="C72" i="6"/>
  <c r="C61" i="6"/>
  <c r="C60" i="6"/>
  <c r="C59" i="6"/>
  <c r="C70" i="6"/>
  <c r="C69" i="6"/>
  <c r="C68" i="6"/>
  <c r="C67" i="6"/>
  <c r="C66" i="6"/>
  <c r="C65" i="6"/>
  <c r="C64" i="6"/>
  <c r="C63" i="6"/>
  <c r="C62" i="6"/>
  <c r="C57" i="6"/>
  <c r="C56" i="6"/>
  <c r="C55" i="6"/>
  <c r="C54" i="6"/>
  <c r="C53" i="6"/>
  <c r="C52" i="6"/>
  <c r="C51" i="6"/>
  <c r="C50" i="6"/>
  <c r="C49" i="6"/>
  <c r="C47" i="6"/>
  <c r="C46" i="6"/>
  <c r="C45" i="6"/>
  <c r="C44" i="6"/>
  <c r="C43" i="6"/>
  <c r="C42" i="6"/>
  <c r="C41" i="6"/>
  <c r="C40" i="6"/>
  <c r="C39" i="6"/>
  <c r="C37" i="6"/>
  <c r="C36" i="6"/>
  <c r="C35" i="6"/>
  <c r="C34" i="6"/>
  <c r="C33" i="6"/>
  <c r="C32" i="6"/>
  <c r="C31" i="6"/>
  <c r="C30" i="6"/>
  <c r="C29" i="6"/>
  <c r="C27" i="6"/>
  <c r="C26" i="6"/>
  <c r="C25" i="6"/>
  <c r="C24" i="6"/>
  <c r="C23" i="6"/>
  <c r="C22" i="6"/>
  <c r="C21" i="6"/>
  <c r="C20" i="6"/>
  <c r="C19" i="6"/>
  <c r="C17" i="6"/>
  <c r="C16" i="6"/>
  <c r="C15" i="6"/>
  <c r="C14" i="6"/>
  <c r="C13" i="6"/>
  <c r="C12" i="6"/>
  <c r="C11" i="6"/>
  <c r="C9" i="7"/>
  <c r="F137" i="6"/>
  <c r="E137" i="6"/>
  <c r="D137" i="6"/>
  <c r="B137" i="6"/>
  <c r="G62" i="6"/>
  <c r="F62" i="6"/>
  <c r="E62" i="6"/>
  <c r="D62" i="6"/>
  <c r="B62" i="6"/>
  <c r="B10" i="6"/>
  <c r="G24" i="9"/>
  <c r="G82" i="6"/>
  <c r="G81" i="6"/>
  <c r="G80" i="6"/>
  <c r="G79" i="6"/>
  <c r="G78" i="6"/>
  <c r="G77" i="6"/>
  <c r="G76" i="6"/>
  <c r="G74" i="6"/>
  <c r="G73" i="6"/>
  <c r="G72" i="6"/>
  <c r="G70" i="6"/>
  <c r="G69" i="6"/>
  <c r="G68" i="6"/>
  <c r="G67" i="6"/>
  <c r="G66" i="6"/>
  <c r="G65" i="6"/>
  <c r="G64" i="6"/>
  <c r="G63" i="6"/>
  <c r="G61" i="6"/>
  <c r="G60" i="6"/>
  <c r="G59" i="6"/>
  <c r="G57" i="6"/>
  <c r="G56" i="6"/>
  <c r="G55" i="6"/>
  <c r="G54" i="6"/>
  <c r="G53" i="6"/>
  <c r="G52" i="6"/>
  <c r="G51" i="6"/>
  <c r="G50" i="6"/>
  <c r="G49" i="6"/>
  <c r="G47" i="6"/>
  <c r="G46" i="6"/>
  <c r="G45" i="6"/>
  <c r="G44" i="6"/>
  <c r="G43" i="6"/>
  <c r="G42" i="6"/>
  <c r="G41" i="6"/>
  <c r="G40" i="6"/>
  <c r="G39" i="6"/>
  <c r="G37" i="6"/>
  <c r="G36" i="6"/>
  <c r="G35" i="6"/>
  <c r="G34" i="6"/>
  <c r="G33" i="6"/>
  <c r="G32" i="6"/>
  <c r="G31" i="6"/>
  <c r="G30" i="6"/>
  <c r="G29" i="6"/>
  <c r="G27" i="6"/>
  <c r="G26" i="6"/>
  <c r="G25" i="6"/>
  <c r="G24" i="6"/>
  <c r="G23" i="6"/>
  <c r="G22" i="6"/>
  <c r="G21" i="6"/>
  <c r="G20" i="6"/>
  <c r="G19" i="6"/>
  <c r="G17" i="6"/>
  <c r="G16" i="6"/>
  <c r="G15" i="6"/>
  <c r="G14" i="6"/>
  <c r="G11" i="6"/>
  <c r="G12" i="6"/>
  <c r="G13" i="6"/>
  <c r="D9" i="7"/>
  <c r="B9" i="7"/>
  <c r="G11" i="7"/>
  <c r="A2" i="16"/>
  <c r="E29" i="15"/>
  <c r="G18" i="15"/>
  <c r="F18" i="15"/>
  <c r="E18" i="15"/>
  <c r="D18" i="15"/>
  <c r="C18" i="15"/>
  <c r="B18" i="15"/>
  <c r="G7" i="15"/>
  <c r="G29" i="15"/>
  <c r="F7" i="15"/>
  <c r="F29" i="15"/>
  <c r="E7" i="15"/>
  <c r="D7" i="15"/>
  <c r="D29" i="15"/>
  <c r="C7" i="15"/>
  <c r="C29" i="15"/>
  <c r="B7" i="15"/>
  <c r="B29" i="15"/>
  <c r="F5" i="15"/>
  <c r="E5" i="15"/>
  <c r="D5" i="15"/>
  <c r="C5" i="15"/>
  <c r="A2" i="15"/>
  <c r="G36" i="14"/>
  <c r="F36" i="14"/>
  <c r="E36" i="14"/>
  <c r="D36" i="14"/>
  <c r="C36" i="14"/>
  <c r="B36" i="14"/>
  <c r="B31" i="14"/>
  <c r="G28" i="14"/>
  <c r="F28" i="14"/>
  <c r="E28" i="14"/>
  <c r="D28" i="14"/>
  <c r="C28" i="14"/>
  <c r="B28" i="14"/>
  <c r="G21" i="14"/>
  <c r="F21" i="14"/>
  <c r="E21" i="14"/>
  <c r="E31" i="14"/>
  <c r="D21" i="14"/>
  <c r="C21" i="14"/>
  <c r="B21" i="14"/>
  <c r="G7" i="14"/>
  <c r="G31" i="14"/>
  <c r="F7" i="14"/>
  <c r="F31" i="14"/>
  <c r="E7" i="14"/>
  <c r="D7" i="14"/>
  <c r="D31" i="14"/>
  <c r="C7" i="14"/>
  <c r="C31" i="14"/>
  <c r="B7" i="14"/>
  <c r="C5" i="14"/>
  <c r="D5" i="14"/>
  <c r="E5" i="14"/>
  <c r="F5" i="14"/>
  <c r="G5" i="14"/>
  <c r="A2" i="14"/>
  <c r="G30" i="13"/>
  <c r="G19" i="13"/>
  <c r="F19" i="13"/>
  <c r="F30" i="13"/>
  <c r="E19" i="13"/>
  <c r="D19" i="13"/>
  <c r="C19" i="13"/>
  <c r="B19" i="13"/>
  <c r="G8" i="13"/>
  <c r="F8" i="13"/>
  <c r="E8" i="13"/>
  <c r="E30" i="13"/>
  <c r="D8" i="13"/>
  <c r="D30" i="13"/>
  <c r="C8" i="13"/>
  <c r="C30" i="13"/>
  <c r="B8" i="13"/>
  <c r="B30" i="13"/>
  <c r="C6" i="13"/>
  <c r="D6" i="13"/>
  <c r="E6" i="13"/>
  <c r="F6" i="13"/>
  <c r="G6" i="13"/>
  <c r="A2" i="13"/>
  <c r="G37" i="12"/>
  <c r="F37" i="12"/>
  <c r="E37" i="12"/>
  <c r="D37" i="12"/>
  <c r="C37" i="12"/>
  <c r="B37" i="12"/>
  <c r="F32" i="12"/>
  <c r="E32" i="12"/>
  <c r="G29" i="12"/>
  <c r="G32" i="12"/>
  <c r="F29" i="12"/>
  <c r="E29" i="12"/>
  <c r="D29" i="12"/>
  <c r="D32" i="12"/>
  <c r="C29" i="12"/>
  <c r="C32" i="12"/>
  <c r="B29" i="12"/>
  <c r="G22" i="12"/>
  <c r="F22" i="12"/>
  <c r="E22" i="12"/>
  <c r="D22" i="12"/>
  <c r="C22" i="12"/>
  <c r="B22" i="12"/>
  <c r="G8" i="12"/>
  <c r="F8" i="12"/>
  <c r="E8" i="12"/>
  <c r="D8" i="12"/>
  <c r="C8" i="12"/>
  <c r="B8" i="12"/>
  <c r="F6" i="12"/>
  <c r="G6" i="12"/>
  <c r="E6" i="12"/>
  <c r="D6" i="12"/>
  <c r="C6" i="12"/>
  <c r="A2" i="12"/>
  <c r="G31" i="9"/>
  <c r="G30" i="9"/>
  <c r="G29" i="9"/>
  <c r="G28" i="9"/>
  <c r="F28" i="9"/>
  <c r="E28" i="9"/>
  <c r="D28" i="9"/>
  <c r="C28" i="9"/>
  <c r="B28" i="9"/>
  <c r="G27" i="9"/>
  <c r="G26" i="9"/>
  <c r="G25" i="9"/>
  <c r="F24" i="9"/>
  <c r="E24" i="9"/>
  <c r="D24" i="9"/>
  <c r="C24" i="9"/>
  <c r="B24" i="9"/>
  <c r="G23" i="9"/>
  <c r="G19" i="9"/>
  <c r="G18" i="9"/>
  <c r="G16" i="9"/>
  <c r="G17" i="9"/>
  <c r="F16" i="9"/>
  <c r="E16" i="9"/>
  <c r="D16" i="9"/>
  <c r="C16" i="9"/>
  <c r="B16" i="9"/>
  <c r="G15" i="9"/>
  <c r="G14" i="9"/>
  <c r="G13" i="9"/>
  <c r="G12" i="9"/>
  <c r="F12" i="9"/>
  <c r="E12" i="9"/>
  <c r="D12" i="9"/>
  <c r="C12" i="9"/>
  <c r="B12" i="9"/>
  <c r="G11" i="9"/>
  <c r="A5" i="9"/>
  <c r="A2" i="9"/>
  <c r="G71" i="8"/>
  <c r="F71" i="8"/>
  <c r="E71" i="8"/>
  <c r="D71" i="8"/>
  <c r="C71" i="8"/>
  <c r="B71" i="8"/>
  <c r="G61" i="8"/>
  <c r="F61" i="8"/>
  <c r="E61" i="8"/>
  <c r="D61" i="8"/>
  <c r="C61" i="8"/>
  <c r="B61" i="8"/>
  <c r="G44" i="8"/>
  <c r="F44" i="8"/>
  <c r="E44" i="8"/>
  <c r="D44" i="8"/>
  <c r="C44" i="8"/>
  <c r="B44" i="8"/>
  <c r="G37" i="8"/>
  <c r="F37" i="8"/>
  <c r="E37" i="8"/>
  <c r="D37" i="8"/>
  <c r="C37" i="8"/>
  <c r="B37" i="8"/>
  <c r="G27" i="8"/>
  <c r="F27" i="8"/>
  <c r="E27" i="8"/>
  <c r="D27" i="8"/>
  <c r="C27" i="8"/>
  <c r="B27" i="8"/>
  <c r="G10" i="8"/>
  <c r="F10" i="8"/>
  <c r="E10" i="8"/>
  <c r="D10" i="8"/>
  <c r="C10" i="8"/>
  <c r="B10" i="8"/>
  <c r="A5" i="8"/>
  <c r="A2" i="8"/>
  <c r="A5" i="7"/>
  <c r="A2" i="7"/>
  <c r="A5" i="6"/>
  <c r="A2" i="6"/>
  <c r="F75" i="5"/>
  <c r="E75" i="5"/>
  <c r="D75" i="5"/>
  <c r="C75" i="5"/>
  <c r="B75" i="5"/>
  <c r="G74" i="5"/>
  <c r="G75" i="5"/>
  <c r="G73" i="5"/>
  <c r="G68" i="5"/>
  <c r="G67" i="5"/>
  <c r="F67" i="5"/>
  <c r="E67" i="5"/>
  <c r="D67" i="5"/>
  <c r="C67" i="5"/>
  <c r="B67" i="5"/>
  <c r="E65" i="5"/>
  <c r="D65" i="5"/>
  <c r="B65" i="5"/>
  <c r="G63" i="5"/>
  <c r="G62" i="5"/>
  <c r="G61" i="5"/>
  <c r="G60" i="5"/>
  <c r="G59" i="5"/>
  <c r="F59" i="5"/>
  <c r="E59" i="5"/>
  <c r="D59" i="5"/>
  <c r="C59" i="5"/>
  <c r="B59" i="5"/>
  <c r="G58" i="5"/>
  <c r="G57" i="5"/>
  <c r="G56" i="5"/>
  <c r="G55" i="5"/>
  <c r="F54" i="5"/>
  <c r="E54" i="5"/>
  <c r="D54" i="5"/>
  <c r="C54" i="5"/>
  <c r="B54" i="5"/>
  <c r="G53" i="5"/>
  <c r="G52" i="5"/>
  <c r="G45" i="5"/>
  <c r="G51" i="5"/>
  <c r="G50" i="5"/>
  <c r="G49" i="5"/>
  <c r="G48" i="5"/>
  <c r="G47" i="5"/>
  <c r="G46" i="5"/>
  <c r="F45" i="5"/>
  <c r="F65" i="5"/>
  <c r="F70" i="5"/>
  <c r="E45" i="5"/>
  <c r="D45" i="5"/>
  <c r="C45" i="5"/>
  <c r="B45" i="5"/>
  <c r="E41" i="5"/>
  <c r="G39" i="5"/>
  <c r="G38" i="5"/>
  <c r="G37" i="5"/>
  <c r="F37" i="5"/>
  <c r="E37" i="5"/>
  <c r="D37" i="5"/>
  <c r="C37" i="5"/>
  <c r="B37" i="5"/>
  <c r="G36" i="5"/>
  <c r="G35" i="5"/>
  <c r="F35" i="5"/>
  <c r="E35" i="5"/>
  <c r="D35" i="5"/>
  <c r="C35" i="5"/>
  <c r="B35" i="5"/>
  <c r="G34" i="5"/>
  <c r="G33" i="5"/>
  <c r="G32" i="5"/>
  <c r="G28" i="5"/>
  <c r="G31" i="5"/>
  <c r="G30" i="5"/>
  <c r="G29" i="5"/>
  <c r="F28" i="5"/>
  <c r="F41" i="5"/>
  <c r="E28" i="5"/>
  <c r="D28" i="5"/>
  <c r="C28" i="5"/>
  <c r="C41" i="5"/>
  <c r="B28" i="5"/>
  <c r="G27" i="5"/>
  <c r="G26" i="5"/>
  <c r="G25" i="5"/>
  <c r="G24" i="5"/>
  <c r="G23" i="5"/>
  <c r="G22" i="5"/>
  <c r="G21" i="5"/>
  <c r="G16" i="5"/>
  <c r="G20" i="5"/>
  <c r="G19" i="5"/>
  <c r="G18" i="5"/>
  <c r="G17" i="5"/>
  <c r="F16" i="5"/>
  <c r="E16" i="5"/>
  <c r="D16" i="5"/>
  <c r="D41" i="5"/>
  <c r="D70" i="5"/>
  <c r="C16" i="5"/>
  <c r="B16" i="5"/>
  <c r="B41" i="5"/>
  <c r="G15" i="5"/>
  <c r="G14" i="5"/>
  <c r="G13" i="5"/>
  <c r="G12" i="5"/>
  <c r="G11" i="5"/>
  <c r="G10" i="5"/>
  <c r="G9" i="5"/>
  <c r="A4" i="5"/>
  <c r="A2" i="5"/>
  <c r="D64" i="4"/>
  <c r="C64" i="4"/>
  <c r="B64" i="4"/>
  <c r="D63" i="4"/>
  <c r="C63" i="4"/>
  <c r="B63" i="4"/>
  <c r="D49" i="4"/>
  <c r="C49" i="4"/>
  <c r="B49" i="4"/>
  <c r="D48" i="4"/>
  <c r="C48" i="4"/>
  <c r="B48" i="4"/>
  <c r="D40" i="4"/>
  <c r="C40" i="4"/>
  <c r="B40" i="4"/>
  <c r="D37" i="4"/>
  <c r="D44" i="4"/>
  <c r="D8" i="4"/>
  <c r="C37" i="4"/>
  <c r="B37" i="4"/>
  <c r="D29" i="4"/>
  <c r="C29" i="4"/>
  <c r="B29" i="4"/>
  <c r="A4" i="4"/>
  <c r="A2" i="4"/>
  <c r="K20" i="3"/>
  <c r="H20" i="3"/>
  <c r="K14" i="3"/>
  <c r="J14" i="3"/>
  <c r="I14" i="3"/>
  <c r="H14" i="3"/>
  <c r="G14" i="3"/>
  <c r="E14" i="3"/>
  <c r="E20" i="3"/>
  <c r="K8" i="3"/>
  <c r="J8" i="3"/>
  <c r="J20" i="3"/>
  <c r="I8" i="3"/>
  <c r="H8" i="3"/>
  <c r="G8" i="3"/>
  <c r="G20" i="3"/>
  <c r="E8" i="3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F13" i="2"/>
  <c r="E13" i="2"/>
  <c r="E8" i="2"/>
  <c r="E20" i="2"/>
  <c r="D13" i="2"/>
  <c r="C13" i="2"/>
  <c r="B13" i="2"/>
  <c r="H9" i="2"/>
  <c r="G9" i="2"/>
  <c r="G8" i="2"/>
  <c r="G20" i="2"/>
  <c r="F9" i="2"/>
  <c r="E9" i="2"/>
  <c r="D9" i="2"/>
  <c r="C9" i="2"/>
  <c r="C8" i="2"/>
  <c r="C20" i="2"/>
  <c r="B9" i="2"/>
  <c r="F8" i="2"/>
  <c r="F20" i="2"/>
  <c r="B8" i="2"/>
  <c r="B20" i="2"/>
  <c r="A4" i="2"/>
  <c r="A2" i="2"/>
  <c r="F79" i="1"/>
  <c r="C60" i="1"/>
  <c r="C62" i="1"/>
  <c r="B60" i="1"/>
  <c r="B62" i="1"/>
  <c r="F57" i="1"/>
  <c r="E57" i="1"/>
  <c r="F47" i="1"/>
  <c r="F59" i="1"/>
  <c r="F81" i="1"/>
  <c r="B70" i="5"/>
  <c r="B9" i="9"/>
  <c r="F9" i="9"/>
  <c r="E9" i="9"/>
  <c r="F21" i="9"/>
  <c r="E21" i="9"/>
  <c r="B68" i="4"/>
  <c r="B72" i="4"/>
  <c r="B74" i="4"/>
  <c r="E70" i="5"/>
  <c r="H8" i="2"/>
  <c r="H20" i="2"/>
  <c r="B44" i="4"/>
  <c r="B8" i="4"/>
  <c r="C65" i="5"/>
  <c r="C70" i="5"/>
  <c r="D68" i="4"/>
  <c r="E47" i="1"/>
  <c r="E59" i="1"/>
  <c r="D70" i="4"/>
  <c r="G54" i="5"/>
  <c r="G65" i="5"/>
  <c r="B21" i="9"/>
  <c r="D8" i="2"/>
  <c r="D20" i="2"/>
  <c r="G41" i="5"/>
  <c r="E79" i="1"/>
  <c r="I20" i="3"/>
  <c r="C44" i="4"/>
  <c r="C8" i="4"/>
  <c r="B32" i="12"/>
  <c r="G9" i="9"/>
  <c r="E33" i="9"/>
  <c r="G16" i="7"/>
  <c r="B58" i="6"/>
  <c r="G25" i="7"/>
  <c r="G40" i="7"/>
  <c r="F133" i="6"/>
  <c r="E133" i="6"/>
  <c r="D72" i="4"/>
  <c r="D74" i="4"/>
  <c r="B33" i="9"/>
  <c r="E58" i="6"/>
  <c r="B28" i="6"/>
  <c r="B9" i="6"/>
  <c r="E43" i="7"/>
  <c r="E55" i="8"/>
  <c r="E53" i="8"/>
  <c r="E43" i="8"/>
  <c r="F48" i="6"/>
  <c r="F123" i="6"/>
  <c r="F58" i="6"/>
  <c r="B133" i="6"/>
  <c r="B113" i="6"/>
  <c r="G65" i="7"/>
  <c r="E48" i="6"/>
  <c r="D123" i="6"/>
  <c r="F43" i="7"/>
  <c r="G21" i="9"/>
  <c r="D21" i="9"/>
  <c r="C21" i="9"/>
  <c r="F103" i="6"/>
  <c r="F71" i="6"/>
  <c r="F75" i="6"/>
  <c r="F150" i="6"/>
  <c r="D28" i="6"/>
  <c r="B48" i="6"/>
  <c r="D38" i="6"/>
  <c r="D93" i="6"/>
  <c r="D48" i="6"/>
  <c r="G67" i="7"/>
  <c r="G51" i="7"/>
  <c r="G59" i="7"/>
  <c r="G21" i="7"/>
  <c r="G41" i="7"/>
  <c r="G30" i="7"/>
  <c r="G69" i="7"/>
  <c r="G56" i="7"/>
  <c r="G72" i="7"/>
  <c r="B53" i="4"/>
  <c r="B57" i="4"/>
  <c r="B59" i="4"/>
  <c r="B13" i="4"/>
  <c r="B21" i="4"/>
  <c r="B23" i="4"/>
  <c r="B25" i="4"/>
  <c r="B33" i="4"/>
  <c r="E81" i="1"/>
  <c r="E75" i="6"/>
  <c r="F28" i="6"/>
  <c r="E38" i="6"/>
  <c r="E93" i="6"/>
  <c r="C17" i="4"/>
  <c r="C55" i="4"/>
  <c r="E85" i="6"/>
  <c r="B38" i="6"/>
  <c r="B85" i="6"/>
  <c r="B123" i="6"/>
  <c r="D71" i="6"/>
  <c r="G70" i="7"/>
  <c r="G28" i="7"/>
  <c r="G62" i="7"/>
  <c r="G73" i="7"/>
  <c r="B43" i="7"/>
  <c r="G33" i="7"/>
  <c r="G23" i="7"/>
  <c r="G39" i="7"/>
  <c r="E9" i="7"/>
  <c r="E21" i="8"/>
  <c r="E19" i="8"/>
  <c r="E9" i="8"/>
  <c r="F33" i="9"/>
  <c r="E103" i="6"/>
  <c r="E71" i="6"/>
  <c r="E146" i="6"/>
  <c r="F93" i="6"/>
  <c r="D55" i="4"/>
  <c r="D17" i="4"/>
  <c r="B75" i="6"/>
  <c r="D75" i="6"/>
  <c r="B71" i="6"/>
  <c r="B93" i="6"/>
  <c r="B18" i="6"/>
  <c r="G45" i="7"/>
  <c r="G24" i="7"/>
  <c r="G47" i="7"/>
  <c r="G71" i="7"/>
  <c r="G29" i="7"/>
  <c r="G36" i="7"/>
  <c r="B21" i="8"/>
  <c r="B19" i="8"/>
  <c r="B9" i="8"/>
  <c r="D43" i="7"/>
  <c r="G44" i="7"/>
  <c r="G60" i="7"/>
  <c r="D53" i="4"/>
  <c r="D13" i="4"/>
  <c r="D21" i="4"/>
  <c r="D23" i="4"/>
  <c r="D25" i="4"/>
  <c r="D33" i="4"/>
  <c r="F38" i="6"/>
  <c r="D10" i="6"/>
  <c r="D58" i="6"/>
  <c r="D150" i="6"/>
  <c r="E18" i="6"/>
  <c r="G53" i="7"/>
  <c r="G57" i="7"/>
  <c r="G74" i="7"/>
  <c r="G13" i="7"/>
  <c r="G61" i="7"/>
  <c r="G27" i="7"/>
  <c r="D146" i="6"/>
  <c r="B146" i="6"/>
  <c r="G55" i="7"/>
  <c r="G37" i="7"/>
  <c r="G14" i="7"/>
  <c r="G48" i="7"/>
  <c r="G64" i="7"/>
  <c r="E113" i="6"/>
  <c r="G70" i="5"/>
  <c r="G42" i="5"/>
  <c r="B103" i="6"/>
  <c r="F9" i="7"/>
  <c r="F21" i="8"/>
  <c r="F19" i="8"/>
  <c r="F9" i="8"/>
  <c r="E10" i="6"/>
  <c r="F146" i="6"/>
  <c r="F10" i="6"/>
  <c r="G32" i="7"/>
  <c r="D113" i="6"/>
  <c r="D133" i="6"/>
  <c r="G12" i="7"/>
  <c r="D21" i="8"/>
  <c r="G10" i="7"/>
  <c r="G22" i="7"/>
  <c r="G20" i="7"/>
  <c r="G75" i="7"/>
  <c r="G15" i="7"/>
  <c r="G31" i="7"/>
  <c r="D18" i="6"/>
  <c r="C70" i="4"/>
  <c r="C68" i="4"/>
  <c r="D9" i="9"/>
  <c r="C9" i="9"/>
  <c r="E28" i="6"/>
  <c r="E123" i="6"/>
  <c r="F18" i="6"/>
  <c r="F113" i="6"/>
  <c r="F85" i="6"/>
  <c r="D103" i="6"/>
  <c r="D85" i="6"/>
  <c r="B150" i="6"/>
  <c r="G18" i="7"/>
  <c r="G46" i="7"/>
  <c r="G38" i="7"/>
  <c r="G34" i="7"/>
  <c r="G63" i="7"/>
  <c r="G52" i="7"/>
  <c r="G68" i="7"/>
  <c r="E150" i="6"/>
  <c r="G49" i="7"/>
  <c r="G50" i="7"/>
  <c r="G26" i="7"/>
  <c r="G54" i="7"/>
  <c r="G17" i="7"/>
  <c r="G66" i="7"/>
  <c r="G19" i="7"/>
  <c r="G35" i="7"/>
  <c r="G58" i="7"/>
  <c r="G9" i="7"/>
  <c r="C58" i="6"/>
  <c r="C72" i="4"/>
  <c r="C74" i="4"/>
  <c r="C103" i="6"/>
  <c r="C85" i="6"/>
  <c r="G103" i="6"/>
  <c r="E77" i="7"/>
  <c r="D57" i="4"/>
  <c r="D59" i="4"/>
  <c r="G150" i="6"/>
  <c r="C43" i="7"/>
  <c r="C55" i="8"/>
  <c r="C53" i="8"/>
  <c r="C43" i="8"/>
  <c r="D19" i="8"/>
  <c r="D9" i="8"/>
  <c r="G21" i="8"/>
  <c r="G19" i="8"/>
  <c r="G9" i="8"/>
  <c r="G113" i="6"/>
  <c r="C10" i="6"/>
  <c r="G38" i="6"/>
  <c r="C28" i="6"/>
  <c r="G33" i="9"/>
  <c r="C33" i="9"/>
  <c r="D9" i="6"/>
  <c r="F55" i="8"/>
  <c r="F53" i="8"/>
  <c r="F43" i="8"/>
  <c r="F77" i="8"/>
  <c r="F77" i="7"/>
  <c r="F84" i="6"/>
  <c r="C18" i="6"/>
  <c r="C133" i="6"/>
  <c r="C150" i="6"/>
  <c r="G10" i="6"/>
  <c r="G43" i="7"/>
  <c r="C75" i="6"/>
  <c r="B77" i="7"/>
  <c r="B55" i="8"/>
  <c r="B53" i="8"/>
  <c r="B43" i="8"/>
  <c r="B77" i="8"/>
  <c r="C113" i="6"/>
  <c r="D84" i="6"/>
  <c r="G85" i="6"/>
  <c r="G18" i="6"/>
  <c r="G133" i="6"/>
  <c r="C146" i="6"/>
  <c r="D77" i="7"/>
  <c r="D55" i="8"/>
  <c r="G71" i="6"/>
  <c r="B84" i="6"/>
  <c r="E84" i="6"/>
  <c r="G93" i="6"/>
  <c r="G48" i="6"/>
  <c r="G137" i="6"/>
  <c r="C123" i="6"/>
  <c r="G146" i="6"/>
  <c r="C71" i="6"/>
  <c r="C13" i="4"/>
  <c r="C21" i="4"/>
  <c r="C23" i="4"/>
  <c r="C25" i="4"/>
  <c r="C33" i="4"/>
  <c r="C53" i="4"/>
  <c r="C57" i="4"/>
  <c r="C59" i="4"/>
  <c r="C93" i="6"/>
  <c r="G123" i="6"/>
  <c r="C48" i="6"/>
  <c r="G75" i="6"/>
  <c r="F9" i="6"/>
  <c r="C21" i="8"/>
  <c r="C19" i="8"/>
  <c r="C9" i="8"/>
  <c r="E9" i="6"/>
  <c r="G58" i="6"/>
  <c r="C38" i="6"/>
  <c r="G28" i="6"/>
  <c r="D33" i="9"/>
  <c r="E77" i="8"/>
  <c r="C9" i="6"/>
  <c r="F159" i="6"/>
  <c r="C84" i="6"/>
  <c r="G77" i="7"/>
  <c r="D159" i="6"/>
  <c r="C77" i="8"/>
  <c r="D53" i="8"/>
  <c r="D43" i="8"/>
  <c r="D77" i="8"/>
  <c r="G55" i="8"/>
  <c r="G53" i="8"/>
  <c r="G43" i="8"/>
  <c r="G77" i="8"/>
  <c r="E159" i="6"/>
  <c r="G9" i="6"/>
  <c r="B159" i="6"/>
  <c r="G84" i="6"/>
  <c r="C77" i="7"/>
  <c r="C159" i="6"/>
  <c r="G159" i="6"/>
</calcChain>
</file>

<file path=xl/sharedStrings.xml><?xml version="1.0" encoding="utf-8"?>
<sst xmlns="http://schemas.openxmlformats.org/spreadsheetml/2006/main" count="868" uniqueCount="593">
  <si>
    <t>Formato 1 Estado de Situación Financiera Detallado - LDF</t>
  </si>
  <si>
    <t>JUNTA DE AGUA POTABLE DRENAJE ALCANTARILLADO Y SANEAMIENTO DEL MUNICIPIO DE IRAPUATO GTO, Gobierno del Estado de Guanajuato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</si>
  <si>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</si>
  <si>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</si>
  <si>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</si>
  <si>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</si>
  <si>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</si>
  <si>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</si>
  <si>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</si>
  <si>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</si>
  <si>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</si>
  <si>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</si>
  <si>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</si>
  <si>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</si>
  <si>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</si>
  <si>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</si>
  <si>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</si>
  <si>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</si>
  <si>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</si>
  <si>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</si>
  <si>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</si>
  <si>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</si>
  <si>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</si>
  <si>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</si>
  <si>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</si>
  <si>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</si>
  <si>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</si>
  <si>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</si>
  <si>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</si>
  <si>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</si>
  <si>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</si>
  <si>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</si>
  <si>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</si>
  <si>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</si>
  <si>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</si>
  <si>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</si>
  <si>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</si>
  <si>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</si>
  <si>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</si>
  <si>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</si>
  <si>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</si>
  <si>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</si>
  <si>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</si>
  <si>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</si>
  <si>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</si>
  <si>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</si>
  <si>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</si>
  <si>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</si>
  <si>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</si>
  <si>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</si>
  <si>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</si>
  <si>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</si>
  <si>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</si>
  <si>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</si>
  <si>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</si>
  <si>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</si>
  <si>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</si>
  <si>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</si>
  <si>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</si>
  <si>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</si>
  <si>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</si>
  <si>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</si>
  <si>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</si>
  <si>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</si>
  <si>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</si>
  <si>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</si>
  <si>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</si>
  <si>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</si>
  <si>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</si>
  <si>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</si>
  <si>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</si>
  <si>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</si>
  <si>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</si>
  <si>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</si>
  <si>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</si>
  <si>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</si>
  <si>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</si>
  <si>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</si>
  <si>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</si>
  <si>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</si>
  <si>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</si>
  <si>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</si>
  <si>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</si>
  <si>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</si>
  <si>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</si>
  <si>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</si>
  <si>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</si>
  <si>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</si>
  <si>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</si>
  <si>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</si>
  <si>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</si>
  <si>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</si>
  <si>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</si>
  <si>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</si>
  <si>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</si>
  <si>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</si>
  <si>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</si>
  <si>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</si>
  <si>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</si>
  <si>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</si>
  <si>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</si>
  <si>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</si>
  <si>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</si>
  <si>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</si>
  <si>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</si>
  <si>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</si>
  <si>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</si>
  <si>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</si>
  <si>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</si>
  <si>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</si>
  <si>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</si>
  <si>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</si>
  <si>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</si>
  <si>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</si>
  <si>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</si>
  <si>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</si>
  <si>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</si>
  <si>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</si>
  <si>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</si>
  <si>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</si>
  <si>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</si>
  <si>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</si>
  <si>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</si>
  <si>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</si>
  <si>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</si>
  <si>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</si>
  <si>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</si>
  <si>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</si>
  <si>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</si>
  <si>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</si>
  <si>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</si>
  <si>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</si>
  <si>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</si>
  <si>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</si>
  <si>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</si>
  <si>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</si>
  <si>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</si>
  <si>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</si>
  <si>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</si>
  <si>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</si>
  <si>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</si>
  <si>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</si>
  <si>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</si>
  <si>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</si>
  <si>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</si>
  <si>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</si>
  <si>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  <family val="2"/>
      </rPr>
      <t xml:space="preserve">4. Deuda Contingente 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</si>
  <si>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</si>
  <si>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</si>
  <si>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</si>
  <si>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  <family val="2"/>
      </rPr>
      <t xml:space="preserve">5. Valor de Instrumentos Bono Cupón Cero 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</si>
  <si>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</si>
  <si>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</si>
  <si>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</si>
  <si>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</si>
  <si>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</si>
  <si>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</si>
  <si>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</si>
  <si>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</si>
  <si>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</si>
  <si>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</si>
  <si>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</si>
  <si>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</si>
  <si>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</si>
  <si>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</si>
  <si>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</si>
  <si>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</si>
  <si>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</si>
  <si>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30 de Septiembre de 2024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</si>
  <si>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</si>
  <si>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</si>
  <si>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</si>
  <si>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</si>
  <si>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</si>
  <si>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</si>
  <si>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</si>
  <si>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</si>
  <si>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 (k)</t>
  </si>
  <si>
    <t>Monto pagado de la inversión actualizado al 31 de Marzo de 2023 (l)</t>
  </si>
  <si>
    <t>Saldo pendiente por pagar de la inversión al 31 de Marzo de 2023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</si>
  <si>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</si>
  <si>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</si>
  <si>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</si>
  <si>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</si>
  <si>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</si>
  <si>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</si>
  <si>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</si>
  <si>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</si>
  <si>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</si>
  <si>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</si>
  <si>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</si>
  <si>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</si>
  <si>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</si>
  <si>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</si>
  <si>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</si>
  <si>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</si>
  <si>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</si>
  <si>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</si>
  <si>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</si>
  <si>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</si>
  <si>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</si>
  <si>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</si>
  <si>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</si>
  <si>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</si>
  <si>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</si>
  <si>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</si>
  <si>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</si>
  <si>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</si>
  <si>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</si>
  <si>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</si>
  <si>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</si>
  <si>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</si>
  <si>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</si>
  <si>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</si>
  <si>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</si>
  <si>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</si>
  <si>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</si>
  <si>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</si>
  <si>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</si>
  <si>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</si>
  <si>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</si>
  <si>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</si>
  <si>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</si>
  <si>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</si>
  <si>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</si>
  <si>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</si>
  <si>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</si>
  <si>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</si>
  <si>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</si>
  <si>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</si>
  <si>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</si>
  <si>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</si>
  <si>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</si>
  <si>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</si>
  <si>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</si>
  <si>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</si>
  <si>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</si>
  <si>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</si>
  <si>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</si>
  <si>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</si>
  <si>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</si>
  <si>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</si>
  <si>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</si>
  <si>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</si>
  <si>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</si>
  <si>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</si>
  <si>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</si>
  <si>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</si>
  <si>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</si>
  <si>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</si>
  <si>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</si>
  <si>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</si>
  <si>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</si>
  <si>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</si>
  <si>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</si>
  <si>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</si>
  <si>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</si>
  <si>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</si>
  <si>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</si>
  <si>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</si>
  <si>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</si>
  <si>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</si>
  <si>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</si>
  <si>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</si>
  <si>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</si>
  <si>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</si>
  <si>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</si>
  <si>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</si>
  <si>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</si>
  <si>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</si>
  <si>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</si>
  <si>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</si>
  <si>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</si>
  <si>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</si>
  <si>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</si>
  <si>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</si>
  <si>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</si>
  <si>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</si>
  <si>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</si>
  <si>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</si>
  <si>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</si>
  <si>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</si>
  <si>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</si>
  <si>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</si>
  <si>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</si>
  <si>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</si>
  <si>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</si>
  <si>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</si>
  <si>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</si>
  <si>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</si>
  <si>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</si>
  <si>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</si>
  <si>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</si>
  <si>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</si>
  <si>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</si>
  <si>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</si>
  <si>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</si>
  <si>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</si>
  <si>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</si>
  <si>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</si>
  <si>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</si>
  <si>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</si>
  <si>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</si>
  <si>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</si>
  <si>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</si>
  <si>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</si>
  <si>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</si>
  <si>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</si>
  <si>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</si>
  <si>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</si>
  <si>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</si>
  <si>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</si>
  <si>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</si>
  <si>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</si>
  <si>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</si>
  <si>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</si>
  <si>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</si>
  <si>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</si>
  <si>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</si>
  <si>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</si>
  <si>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</si>
  <si>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</si>
  <si>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</si>
  <si>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</si>
  <si>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</si>
  <si>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</si>
  <si>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</si>
  <si>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</si>
  <si>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</si>
  <si>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</si>
  <si>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</si>
  <si>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</si>
  <si>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</si>
  <si>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</si>
  <si>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</si>
  <si>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</si>
  <si>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</si>
  <si>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</si>
  <si>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</si>
  <si>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</si>
  <si>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</si>
  <si>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</si>
  <si>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</si>
  <si>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</si>
  <si>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</si>
  <si>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</si>
  <si>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</si>
  <si>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</si>
  <si>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</si>
  <si>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</si>
  <si>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</si>
  <si>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</si>
  <si>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</si>
  <si>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</si>
  <si>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</si>
  <si>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</si>
  <si>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</si>
  <si>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</si>
  <si>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</si>
  <si>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</si>
  <si>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</si>
  <si>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</si>
  <si>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</si>
  <si>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</si>
  <si>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</si>
  <si>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</si>
  <si>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</si>
  <si>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</si>
  <si>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</si>
  <si>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</si>
  <si>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</si>
  <si>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</si>
  <si>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</si>
  <si>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</si>
  <si>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</si>
  <si>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</si>
  <si>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</si>
  <si>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</si>
  <si>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</si>
  <si>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</si>
  <si>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</si>
  <si>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</si>
  <si>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</si>
  <si>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</si>
  <si>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</si>
  <si>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</si>
  <si>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</si>
  <si>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</si>
  <si>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</si>
  <si>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</si>
  <si>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</si>
  <si>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ORGANO INTERNO DE CONTROL</t>
  </si>
  <si>
    <t>COORDINACION JURIDICA</t>
  </si>
  <si>
    <t>COORDINACION DE COMUNICACION SOCIAL Y VINCULACION</t>
  </si>
  <si>
    <t>DIRECCION GENERAL</t>
  </si>
  <si>
    <t>COORDINACION  DE DESARROLLO INSTITUCIONAL Y SISTEMAS DE GESTION</t>
  </si>
  <si>
    <t>INCORPORACIONES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</si>
  <si>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</si>
  <si>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</si>
  <si>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</si>
  <si>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</si>
  <si>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</si>
  <si>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</si>
  <si>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</si>
  <si>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</si>
  <si>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</si>
  <si>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</si>
  <si>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</si>
  <si>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</si>
  <si>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</si>
  <si>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</si>
  <si>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</si>
  <si>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</si>
  <si>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</si>
  <si>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</si>
  <si>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</si>
  <si>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</si>
  <si>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</si>
  <si>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</si>
  <si>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</si>
  <si>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</si>
  <si>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</si>
  <si>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</si>
  <si>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</si>
  <si>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</si>
  <si>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</si>
  <si>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</si>
  <si>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</si>
  <si>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</si>
  <si>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</si>
  <si>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</si>
  <si>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</si>
  <si>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</si>
  <si>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</si>
  <si>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</si>
  <si>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</si>
  <si>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</si>
  <si>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</si>
  <si>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</si>
  <si>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</si>
  <si>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</si>
  <si>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</si>
  <si>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</si>
  <si>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</si>
  <si>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</si>
  <si>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</si>
  <si>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</si>
  <si>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</si>
  <si>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</si>
  <si>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</si>
  <si>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</si>
  <si>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</si>
  <si>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</si>
  <si>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</si>
  <si>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</si>
  <si>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</si>
  <si>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</si>
  <si>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</si>
  <si>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</si>
  <si>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</si>
  <si>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</si>
  <si>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</si>
  <si>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</si>
  <si>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</si>
  <si>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</si>
  <si>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</si>
  <si>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</si>
  <si>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</si>
  <si>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</si>
  <si>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</si>
  <si>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</si>
  <si>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</si>
  <si>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</si>
  <si>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</si>
  <si>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</si>
  <si>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</si>
  <si>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</si>
  <si>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</si>
  <si>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</si>
  <si>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</si>
  <si>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</si>
  <si>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</si>
  <si>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</si>
  <si>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</si>
  <si>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</si>
  <si>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</si>
  <si>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</si>
  <si>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</si>
  <si>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</si>
  <si>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</si>
  <si>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</si>
  <si>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</si>
  <si>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</si>
  <si>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</si>
  <si>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</si>
  <si>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</si>
  <si>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</si>
  <si>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</si>
  <si>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</si>
  <si>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</si>
  <si>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</si>
  <si>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</si>
  <si>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</si>
  <si>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</si>
  <si>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</si>
  <si>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</si>
  <si>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</si>
  <si>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</si>
  <si>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</si>
  <si>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</si>
  <si>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</si>
  <si>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</si>
  <si>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</si>
  <si>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</si>
  <si>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</si>
  <si>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</si>
  <si>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theme="1"/>
        <rFont val="Calibri"/>
        <family val="2"/>
      </rPr>
      <t xml:space="preserve">Año del Ejercicio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</si>
  <si>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</si>
  <si>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</si>
  <si>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</si>
  <si>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</si>
  <si>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</si>
  <si>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</si>
  <si>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</si>
  <si>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</si>
  <si>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</si>
  <si>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</si>
  <si>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</si>
  <si>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</si>
  <si>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</si>
  <si>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</si>
  <si>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</si>
  <si>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</si>
  <si>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</si>
  <si>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</si>
  <si>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</si>
  <si>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</si>
  <si>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</si>
  <si>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</si>
  <si>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</si>
  <si>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</si>
  <si>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rPr>
        <b/>
        <sz val="11"/>
        <color theme="1"/>
        <rFont val="Calibri"/>
        <family val="2"/>
      </rPr>
      <t xml:space="preserve">Año del Ejercicio 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</si>
  <si>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3. Total del Resultado de Egresos (3=1+2)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</si>
  <si>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</si>
  <si>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</si>
  <si>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</si>
  <si>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</si>
  <si>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</si>
  <si>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</si>
  <si>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</si>
  <si>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</si>
  <si>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</si>
  <si>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</si>
  <si>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</si>
  <si>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</si>
  <si>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</si>
  <si>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</si>
  <si>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</si>
  <si>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</si>
  <si>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</si>
  <si>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</si>
  <si>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</si>
  <si>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</si>
  <si>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</si>
  <si>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</si>
  <si>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</si>
  <si>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</si>
  <si>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</si>
  <si>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</si>
  <si>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</si>
  <si>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</si>
  <si>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</si>
  <si>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</si>
  <si>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</si>
  <si>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</si>
  <si>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</si>
  <si>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</si>
  <si>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</si>
  <si>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</si>
  <si>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</si>
  <si>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</si>
  <si>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</si>
  <si>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</si>
  <si>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</si>
  <si>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</si>
  <si>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</si>
  <si>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</si>
  <si>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</si>
  <si>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</si>
  <si>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</si>
  <si>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</si>
  <si>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</si>
  <si>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Al 31 de Diciembre de 2023 y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</si>
</sst>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D0CECE"/>
      <name val="Calibri"/>
      <family val="2"/>
    </font>
    <font>
      <sz val="11"/>
      <color rgb="FFD0CECE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22"/>
  </cellStyleXfs>
  <cellXfs count="129">
    <xf numFmtId="0" fontId="0" fillId="0" borderId="0" xfId="0"/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9" xfId="0" applyFont="1" applyBorder="1"/>
    <xf numFmtId="4" fontId="5" fillId="0" borderId="16" xfId="0" applyNumberFormat="1" applyFont="1" applyBorder="1"/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4" fontId="5" fillId="0" borderId="17" xfId="0" applyNumberFormat="1" applyFont="1" applyBorder="1"/>
    <xf numFmtId="4" fontId="5" fillId="2" borderId="20" xfId="0" applyNumberFormat="1" applyFont="1" applyFill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8" xfId="0" applyFont="1" applyBorder="1"/>
    <xf numFmtId="0" fontId="5" fillId="2" borderId="2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16" fontId="5" fillId="0" borderId="17" xfId="0" applyNumberFormat="1" applyFont="1" applyBorder="1" applyAlignment="1">
      <alignment vertical="center"/>
    </xf>
    <xf numFmtId="49" fontId="7" fillId="0" borderId="0" xfId="0" applyNumberFormat="1" applyFont="1"/>
    <xf numFmtId="49" fontId="4" fillId="0" borderId="14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left" vertical="center"/>
    </xf>
    <xf numFmtId="4" fontId="4" fillId="0" borderId="17" xfId="0" applyNumberFormat="1" applyFont="1" applyBorder="1"/>
    <xf numFmtId="49" fontId="5" fillId="0" borderId="17" xfId="0" applyNumberFormat="1" applyFont="1" applyBorder="1" applyAlignment="1">
      <alignment horizontal="left" vertical="center"/>
    </xf>
    <xf numFmtId="0" fontId="5" fillId="0" borderId="22" xfId="0" applyFont="1" applyBorder="1"/>
    <xf numFmtId="4" fontId="8" fillId="0" borderId="20" xfId="0" applyNumberFormat="1" applyFont="1" applyBorder="1"/>
    <xf numFmtId="4" fontId="9" fillId="0" borderId="20" xfId="0" applyNumberFormat="1" applyFont="1" applyBorder="1"/>
    <xf numFmtId="49" fontId="4" fillId="0" borderId="17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" fontId="5" fillId="0" borderId="18" xfId="0" applyNumberFormat="1" applyFont="1" applyBorder="1"/>
    <xf numFmtId="49" fontId="5" fillId="0" borderId="0" xfId="0" applyNumberFormat="1" applyFont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" fontId="5" fillId="0" borderId="16" xfId="0" applyNumberFormat="1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" fontId="5" fillId="2" borderId="20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top"/>
    </xf>
    <xf numFmtId="0" fontId="4" fillId="3" borderId="20" xfId="0" applyFont="1" applyFill="1" applyBorder="1" applyAlignment="1">
      <alignment horizontal="left" vertical="center"/>
    </xf>
    <xf numFmtId="4" fontId="5" fillId="0" borderId="25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/>
    </xf>
    <xf numFmtId="4" fontId="4" fillId="0" borderId="25" xfId="0" applyNumberFormat="1" applyFont="1" applyBorder="1" applyAlignment="1">
      <alignment horizontal="right" vertical="center"/>
    </xf>
    <xf numFmtId="164" fontId="5" fillId="0" borderId="0" xfId="0" applyNumberFormat="1" applyFont="1"/>
    <xf numFmtId="4" fontId="5" fillId="0" borderId="0" xfId="0" applyNumberFormat="1" applyFont="1"/>
    <xf numFmtId="4" fontId="4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2" fontId="7" fillId="0" borderId="0" xfId="0" applyNumberFormat="1" applyFont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left" vertical="top"/>
    </xf>
    <xf numFmtId="3" fontId="5" fillId="0" borderId="17" xfId="0" applyNumberFormat="1" applyFont="1" applyBorder="1" applyAlignment="1">
      <alignment vertical="center"/>
    </xf>
    <xf numFmtId="10" fontId="5" fillId="0" borderId="17" xfId="0" applyNumberFormat="1" applyFont="1" applyBorder="1" applyAlignment="1">
      <alignment vertical="center"/>
    </xf>
    <xf numFmtId="9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4" fontId="0" fillId="0" borderId="0" xfId="0" applyNumberFormat="1"/>
    <xf numFmtId="4" fontId="5" fillId="0" borderId="23" xfId="0" applyNumberFormat="1" applyFont="1" applyBorder="1"/>
    <xf numFmtId="4" fontId="5" fillId="0" borderId="23" xfId="0" applyNumberFormat="1" applyFont="1" applyBorder="1" applyAlignment="1">
      <alignment vertical="center"/>
    </xf>
    <xf numFmtId="0" fontId="0" fillId="0" borderId="31" xfId="1" applyNumberFormat="1" applyFont="1" applyFill="1" applyBorder="1" applyAlignment="1" applyProtection="1">
      <alignment vertical="center"/>
      <protection locked="0"/>
    </xf>
    <xf numFmtId="0" fontId="0" fillId="0" borderId="3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4" fillId="0" borderId="0" xfId="0" applyFont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topLeftCell="B21" workbookViewId="0">
      <selection activeCell="E47" sqref="E47"/>
    </sheetView>
  </sheetViews>
  <sheetFormatPr baseColWidth="10" defaultColWidth="14.44140625" defaultRowHeight="15" customHeight="1" x14ac:dyDescent="0.3"/>
  <cols>
    <col min="1" max="1" width="96.44140625" customWidth="1"/>
    <col min="2" max="3" width="15.5546875" customWidth="1"/>
    <col min="4" max="4" width="98.6640625" customWidth="1"/>
    <col min="5" max="6" width="15.5546875" customWidth="1"/>
    <col min="7" max="26" width="11" customWidth="1"/>
  </cols>
  <sheetData>
    <row r="1" spans="1:6" ht="40.5" customHeight="1" x14ac:dyDescent="0.3">
      <c r="A1" s="96" t="s">
        <v>0</v>
      </c>
      <c r="B1" s="97"/>
      <c r="C1" s="97"/>
      <c r="D1" s="97"/>
      <c r="E1" s="97"/>
      <c r="F1" s="98"/>
    </row>
    <row r="2" spans="1:6" ht="15" customHeight="1" x14ac:dyDescent="0.3">
      <c r="A2" s="99" t="s">
        <v>1</v>
      </c>
      <c r="B2" s="100"/>
      <c r="C2" s="100"/>
      <c r="D2" s="100"/>
      <c r="E2" s="100"/>
      <c r="F2" s="101"/>
    </row>
    <row r="3" spans="1:6" ht="15" customHeight="1" x14ac:dyDescent="0.3">
      <c r="A3" s="102" t="s">
        <v>2</v>
      </c>
      <c r="B3" s="103"/>
      <c r="C3" s="103"/>
      <c r="D3" s="103"/>
      <c r="E3" s="103"/>
      <c r="F3" s="104"/>
    </row>
    <row r="4" spans="1:6" ht="12.75" customHeight="1" x14ac:dyDescent="0.3">
      <c r="A4" s="102" t="s">
        <v>592</v>
      </c>
      <c r="B4" s="103"/>
      <c r="C4" s="103"/>
      <c r="D4" s="103"/>
      <c r="E4" s="103"/>
      <c r="F4" s="104"/>
    </row>
    <row r="5" spans="1:6" ht="12.75" customHeight="1" x14ac:dyDescent="0.3">
      <c r="A5" s="105" t="s">
        <v>3</v>
      </c>
      <c r="B5" s="106"/>
      <c r="C5" s="106"/>
      <c r="D5" s="106"/>
      <c r="E5" s="106"/>
      <c r="F5" s="107"/>
    </row>
    <row r="6" spans="1:6" ht="41.25" customHeight="1" x14ac:dyDescent="0.3">
      <c r="A6" s="1" t="s">
        <v>4</v>
      </c>
      <c r="B6" s="2" t="s">
        <v>5</v>
      </c>
      <c r="C6" s="3" t="s">
        <v>6</v>
      </c>
      <c r="D6" s="4" t="s">
        <v>7</v>
      </c>
      <c r="E6" s="2" t="s">
        <v>5</v>
      </c>
      <c r="F6" s="3" t="s">
        <v>6</v>
      </c>
    </row>
    <row r="7" spans="1:6" ht="12.75" customHeight="1" x14ac:dyDescent="0.3">
      <c r="A7" s="5" t="s">
        <v>8</v>
      </c>
      <c r="B7" s="6"/>
      <c r="C7" s="6"/>
      <c r="D7" s="5" t="s">
        <v>9</v>
      </c>
      <c r="E7" s="6"/>
      <c r="F7" s="6"/>
    </row>
    <row r="8" spans="1:6" ht="14.25" customHeight="1" x14ac:dyDescent="0.3">
      <c r="A8" s="7" t="s">
        <v>10</v>
      </c>
      <c r="B8" s="8"/>
      <c r="C8" s="8"/>
      <c r="D8" s="7" t="s">
        <v>11</v>
      </c>
      <c r="E8" s="8"/>
      <c r="F8" s="8"/>
    </row>
    <row r="9" spans="1:6" ht="14.25" customHeight="1" x14ac:dyDescent="0.3">
      <c r="A9" s="9" t="s">
        <v>12</v>
      </c>
      <c r="B9" s="94">
        <f>SUM(B10:B16)</f>
        <v>543012834.55999994</v>
      </c>
      <c r="C9" s="94">
        <f>SUM(C10:C16)</f>
        <v>385093744.57000005</v>
      </c>
      <c r="D9" s="9" t="s">
        <v>13</v>
      </c>
      <c r="E9" s="94">
        <f>SUM(E10:E18)</f>
        <v>8825149.5099999998</v>
      </c>
      <c r="F9" s="94">
        <f>SUM(F10:F18)</f>
        <v>91953273.439999998</v>
      </c>
    </row>
    <row r="10" spans="1:6" ht="14.25" customHeight="1" x14ac:dyDescent="0.3">
      <c r="A10" s="9" t="s">
        <v>14</v>
      </c>
      <c r="B10" s="94">
        <v>2923595.9</v>
      </c>
      <c r="C10" s="94">
        <v>626078.11</v>
      </c>
      <c r="D10" s="9" t="s">
        <v>15</v>
      </c>
      <c r="E10" s="94">
        <v>841337.28</v>
      </c>
      <c r="F10" s="94">
        <v>135081.1</v>
      </c>
    </row>
    <row r="11" spans="1:6" ht="14.25" customHeight="1" x14ac:dyDescent="0.3">
      <c r="A11" s="9" t="s">
        <v>16</v>
      </c>
      <c r="B11" s="94">
        <v>483297571.80000001</v>
      </c>
      <c r="C11" s="94">
        <v>255068918.99000001</v>
      </c>
      <c r="D11" s="9" t="s">
        <v>17</v>
      </c>
      <c r="E11" s="94">
        <v>4211883.54</v>
      </c>
      <c r="F11" s="94">
        <v>11932147.98</v>
      </c>
    </row>
    <row r="12" spans="1:6" ht="14.25" customHeight="1" x14ac:dyDescent="0.3">
      <c r="A12" s="9" t="s">
        <v>18</v>
      </c>
      <c r="B12" s="94">
        <v>0</v>
      </c>
      <c r="C12" s="94">
        <v>0</v>
      </c>
      <c r="D12" s="9" t="s">
        <v>19</v>
      </c>
      <c r="E12" s="94">
        <v>1002952.66</v>
      </c>
      <c r="F12" s="94">
        <v>25104349.199999999</v>
      </c>
    </row>
    <row r="13" spans="1:6" ht="14.25" customHeight="1" x14ac:dyDescent="0.3">
      <c r="A13" s="9" t="s">
        <v>20</v>
      </c>
      <c r="B13" s="94">
        <v>16277594.859999999</v>
      </c>
      <c r="C13" s="94">
        <v>100277840.05</v>
      </c>
      <c r="D13" s="9" t="s">
        <v>21</v>
      </c>
      <c r="E13" s="94">
        <v>0</v>
      </c>
      <c r="F13" s="94">
        <v>0</v>
      </c>
    </row>
    <row r="14" spans="1:6" ht="14.25" customHeight="1" x14ac:dyDescent="0.3">
      <c r="A14" s="9" t="s">
        <v>22</v>
      </c>
      <c r="B14" s="94">
        <v>40514072</v>
      </c>
      <c r="C14" s="94">
        <v>29120907.420000002</v>
      </c>
      <c r="D14" s="9" t="s">
        <v>23</v>
      </c>
      <c r="E14" s="94">
        <v>0</v>
      </c>
      <c r="F14" s="94">
        <v>0</v>
      </c>
    </row>
    <row r="15" spans="1:6" ht="14.25" customHeight="1" x14ac:dyDescent="0.3">
      <c r="A15" s="9" t="s">
        <v>24</v>
      </c>
      <c r="B15" s="94">
        <v>0</v>
      </c>
      <c r="C15" s="94">
        <v>0</v>
      </c>
      <c r="D15" s="9" t="s">
        <v>25</v>
      </c>
      <c r="E15" s="94">
        <v>0</v>
      </c>
      <c r="F15" s="94">
        <v>0</v>
      </c>
    </row>
    <row r="16" spans="1:6" ht="14.25" customHeight="1" x14ac:dyDescent="0.3">
      <c r="A16" s="9" t="s">
        <v>26</v>
      </c>
      <c r="B16" s="94">
        <v>0</v>
      </c>
      <c r="C16" s="94">
        <v>0</v>
      </c>
      <c r="D16" s="9" t="s">
        <v>27</v>
      </c>
      <c r="E16" s="94">
        <v>1247362.96</v>
      </c>
      <c r="F16" s="94">
        <v>3411864.78</v>
      </c>
    </row>
    <row r="17" spans="1:6" ht="14.25" customHeight="1" x14ac:dyDescent="0.3">
      <c r="A17" s="9" t="s">
        <v>28</v>
      </c>
      <c r="B17" s="94">
        <f>SUM(B18:B24)</f>
        <v>42597126.909999996</v>
      </c>
      <c r="C17" s="94">
        <f>SUM(C18:C24)</f>
        <v>63591281.699999996</v>
      </c>
      <c r="D17" s="9" t="s">
        <v>29</v>
      </c>
      <c r="E17" s="94">
        <v>0</v>
      </c>
      <c r="F17" s="94">
        <v>0</v>
      </c>
    </row>
    <row r="18" spans="1:6" ht="14.25" customHeight="1" x14ac:dyDescent="0.3">
      <c r="A18" s="9" t="s">
        <v>30</v>
      </c>
      <c r="B18" s="94">
        <v>0</v>
      </c>
      <c r="C18" s="94">
        <v>0</v>
      </c>
      <c r="D18" s="9" t="s">
        <v>31</v>
      </c>
      <c r="E18" s="94">
        <v>1521613.07</v>
      </c>
      <c r="F18" s="94">
        <v>51369830.380000003</v>
      </c>
    </row>
    <row r="19" spans="1:6" ht="14.25" customHeight="1" x14ac:dyDescent="0.3">
      <c r="A19" s="9" t="s">
        <v>32</v>
      </c>
      <c r="B19" s="94">
        <v>1510872.66</v>
      </c>
      <c r="C19" s="94">
        <v>0</v>
      </c>
      <c r="D19" s="9" t="s">
        <v>33</v>
      </c>
      <c r="E19" s="94">
        <f>SUM(E20:E22)</f>
        <v>0</v>
      </c>
      <c r="F19" s="94">
        <f>SUM(F20:F22)</f>
        <v>0</v>
      </c>
    </row>
    <row r="20" spans="1:6" ht="14.25" customHeight="1" x14ac:dyDescent="0.3">
      <c r="A20" s="9" t="s">
        <v>34</v>
      </c>
      <c r="B20" s="94">
        <v>2316317.7000000002</v>
      </c>
      <c r="C20" s="94">
        <v>3795096.62</v>
      </c>
      <c r="D20" s="9" t="s">
        <v>35</v>
      </c>
      <c r="E20" s="94">
        <v>0</v>
      </c>
      <c r="F20" s="94">
        <v>0</v>
      </c>
    </row>
    <row r="21" spans="1:6" ht="14.25" customHeight="1" x14ac:dyDescent="0.3">
      <c r="A21" s="9" t="s">
        <v>36</v>
      </c>
      <c r="B21" s="94">
        <v>0</v>
      </c>
      <c r="C21" s="94">
        <v>0</v>
      </c>
      <c r="D21" s="9" t="s">
        <v>37</v>
      </c>
      <c r="E21" s="94">
        <v>0</v>
      </c>
      <c r="F21" s="94">
        <v>0</v>
      </c>
    </row>
    <row r="22" spans="1:6" ht="14.25" customHeight="1" x14ac:dyDescent="0.3">
      <c r="A22" s="9" t="s">
        <v>38</v>
      </c>
      <c r="B22" s="94">
        <v>2102.86</v>
      </c>
      <c r="C22" s="94">
        <v>0</v>
      </c>
      <c r="D22" s="9" t="s">
        <v>39</v>
      </c>
      <c r="E22" s="94">
        <v>0</v>
      </c>
      <c r="F22" s="94">
        <v>0</v>
      </c>
    </row>
    <row r="23" spans="1:6" ht="14.25" customHeight="1" x14ac:dyDescent="0.3">
      <c r="A23" s="9" t="s">
        <v>40</v>
      </c>
      <c r="B23" s="94">
        <v>0</v>
      </c>
      <c r="C23" s="94">
        <v>0</v>
      </c>
      <c r="D23" s="9" t="s">
        <v>41</v>
      </c>
      <c r="E23" s="94">
        <f>E24+E25</f>
        <v>0</v>
      </c>
      <c r="F23" s="94">
        <f>F24+F25</f>
        <v>0</v>
      </c>
    </row>
    <row r="24" spans="1:6" ht="14.25" customHeight="1" x14ac:dyDescent="0.3">
      <c r="A24" s="9" t="s">
        <v>42</v>
      </c>
      <c r="B24" s="94">
        <v>38767833.689999998</v>
      </c>
      <c r="C24" s="94">
        <v>59796185.079999998</v>
      </c>
      <c r="D24" s="9" t="s">
        <v>43</v>
      </c>
      <c r="E24" s="94">
        <v>0</v>
      </c>
      <c r="F24" s="94">
        <v>0</v>
      </c>
    </row>
    <row r="25" spans="1:6" ht="14.25" customHeight="1" x14ac:dyDescent="0.3">
      <c r="A25" s="9" t="s">
        <v>44</v>
      </c>
      <c r="B25" s="94">
        <f>SUM(B26:B30)</f>
        <v>29519214.84</v>
      </c>
      <c r="C25" s="94">
        <f>SUM(C26:C30)</f>
        <v>58510181.939999998</v>
      </c>
      <c r="D25" s="9" t="s">
        <v>45</v>
      </c>
      <c r="E25" s="94">
        <v>0</v>
      </c>
      <c r="F25" s="94">
        <v>0</v>
      </c>
    </row>
    <row r="26" spans="1:6" ht="14.25" customHeight="1" x14ac:dyDescent="0.3">
      <c r="A26" s="9" t="s">
        <v>46</v>
      </c>
      <c r="B26" s="94">
        <v>1616209.54</v>
      </c>
      <c r="C26" s="94">
        <v>0</v>
      </c>
      <c r="D26" s="9" t="s">
        <v>47</v>
      </c>
      <c r="E26" s="94">
        <v>0</v>
      </c>
      <c r="F26" s="94">
        <v>0</v>
      </c>
    </row>
    <row r="27" spans="1:6" ht="14.25" customHeight="1" x14ac:dyDescent="0.3">
      <c r="A27" s="9" t="s">
        <v>48</v>
      </c>
      <c r="B27" s="94">
        <v>995002.5</v>
      </c>
      <c r="C27" s="94">
        <v>0</v>
      </c>
      <c r="D27" s="9" t="s">
        <v>49</v>
      </c>
      <c r="E27" s="94">
        <f>SUM(E28:E30)</f>
        <v>15287632.810000001</v>
      </c>
      <c r="F27" s="94">
        <f>SUM(F28:F30)</f>
        <v>6993226.8499999996</v>
      </c>
    </row>
    <row r="28" spans="1:6" ht="14.25" customHeight="1" x14ac:dyDescent="0.3">
      <c r="A28" s="9" t="s">
        <v>50</v>
      </c>
      <c r="B28" s="94">
        <v>1077586.21</v>
      </c>
      <c r="C28" s="94">
        <v>0</v>
      </c>
      <c r="D28" s="9" t="s">
        <v>51</v>
      </c>
      <c r="E28" s="94">
        <v>15287632.810000001</v>
      </c>
      <c r="F28" s="94">
        <v>6993226.8499999996</v>
      </c>
    </row>
    <row r="29" spans="1:6" ht="14.25" customHeight="1" x14ac:dyDescent="0.3">
      <c r="A29" s="9" t="s">
        <v>52</v>
      </c>
      <c r="B29" s="94">
        <v>25830416.59</v>
      </c>
      <c r="C29" s="94">
        <v>58510181.939999998</v>
      </c>
      <c r="D29" s="9" t="s">
        <v>53</v>
      </c>
      <c r="E29" s="94">
        <v>0</v>
      </c>
      <c r="F29" s="94">
        <v>0</v>
      </c>
    </row>
    <row r="30" spans="1:6" ht="14.25" customHeight="1" x14ac:dyDescent="0.3">
      <c r="A30" s="9" t="s">
        <v>54</v>
      </c>
      <c r="B30" s="94">
        <v>0</v>
      </c>
      <c r="C30" s="94">
        <v>0</v>
      </c>
      <c r="D30" s="9" t="s">
        <v>55</v>
      </c>
      <c r="E30" s="94">
        <v>0</v>
      </c>
      <c r="F30" s="94">
        <v>0</v>
      </c>
    </row>
    <row r="31" spans="1:6" ht="14.25" customHeight="1" x14ac:dyDescent="0.3">
      <c r="A31" s="9" t="s">
        <v>56</v>
      </c>
      <c r="B31" s="94">
        <f>SUM(B32:B36)</f>
        <v>0</v>
      </c>
      <c r="C31" s="94">
        <f>SUM(C32:C36)</f>
        <v>0</v>
      </c>
      <c r="D31" s="9" t="s">
        <v>57</v>
      </c>
      <c r="E31" s="94">
        <f>SUM(E32:E37)</f>
        <v>0</v>
      </c>
      <c r="F31" s="94">
        <f>SUM(F32:F37)</f>
        <v>0</v>
      </c>
    </row>
    <row r="32" spans="1:6" ht="14.25" customHeight="1" x14ac:dyDescent="0.3">
      <c r="A32" s="9" t="s">
        <v>58</v>
      </c>
      <c r="B32" s="94">
        <v>0</v>
      </c>
      <c r="C32" s="94">
        <v>0</v>
      </c>
      <c r="D32" s="9" t="s">
        <v>59</v>
      </c>
      <c r="E32" s="94">
        <v>0</v>
      </c>
      <c r="F32" s="94">
        <v>0</v>
      </c>
    </row>
    <row r="33" spans="1:6" ht="14.25" customHeight="1" x14ac:dyDescent="0.3">
      <c r="A33" s="9" t="s">
        <v>60</v>
      </c>
      <c r="B33" s="94">
        <v>0</v>
      </c>
      <c r="C33" s="94">
        <v>0</v>
      </c>
      <c r="D33" s="9" t="s">
        <v>61</v>
      </c>
      <c r="E33" s="94">
        <v>0</v>
      </c>
      <c r="F33" s="94">
        <v>0</v>
      </c>
    </row>
    <row r="34" spans="1:6" ht="14.25" customHeight="1" x14ac:dyDescent="0.3">
      <c r="A34" s="9" t="s">
        <v>62</v>
      </c>
      <c r="B34" s="94">
        <v>0</v>
      </c>
      <c r="C34" s="94">
        <v>0</v>
      </c>
      <c r="D34" s="9" t="s">
        <v>63</v>
      </c>
      <c r="E34" s="94">
        <v>0</v>
      </c>
      <c r="F34" s="94">
        <v>0</v>
      </c>
    </row>
    <row r="35" spans="1:6" ht="14.25" customHeight="1" x14ac:dyDescent="0.3">
      <c r="A35" s="9" t="s">
        <v>64</v>
      </c>
      <c r="B35" s="94">
        <v>0</v>
      </c>
      <c r="C35" s="94">
        <v>0</v>
      </c>
      <c r="D35" s="9" t="s">
        <v>65</v>
      </c>
      <c r="E35" s="94">
        <v>0</v>
      </c>
      <c r="F35" s="94">
        <v>0</v>
      </c>
    </row>
    <row r="36" spans="1:6" ht="14.25" customHeight="1" x14ac:dyDescent="0.3">
      <c r="A36" s="9" t="s">
        <v>66</v>
      </c>
      <c r="B36" s="94">
        <v>0</v>
      </c>
      <c r="C36" s="94">
        <v>0</v>
      </c>
      <c r="D36" s="9" t="s">
        <v>67</v>
      </c>
      <c r="E36" s="94">
        <v>0</v>
      </c>
      <c r="F36" s="94">
        <v>0</v>
      </c>
    </row>
    <row r="37" spans="1:6" ht="14.25" customHeight="1" x14ac:dyDescent="0.3">
      <c r="A37" s="9" t="s">
        <v>68</v>
      </c>
      <c r="B37" s="94">
        <v>10845391.9</v>
      </c>
      <c r="C37" s="94">
        <v>8792110.7300000004</v>
      </c>
      <c r="D37" s="9" t="s">
        <v>69</v>
      </c>
      <c r="E37" s="94">
        <v>0</v>
      </c>
      <c r="F37" s="94">
        <v>0</v>
      </c>
    </row>
    <row r="38" spans="1:6" ht="14.25" customHeight="1" x14ac:dyDescent="0.3">
      <c r="A38" s="9" t="s">
        <v>70</v>
      </c>
      <c r="B38" s="94">
        <f>SUM(B39:B40)</f>
        <v>0</v>
      </c>
      <c r="C38" s="94">
        <f>SUM(C39:C40)</f>
        <v>0</v>
      </c>
      <c r="D38" s="9" t="s">
        <v>71</v>
      </c>
      <c r="E38" s="94">
        <f>SUM(E39:E41)</f>
        <v>0</v>
      </c>
      <c r="F38" s="94">
        <f>SUM(F39:F41)</f>
        <v>0</v>
      </c>
    </row>
    <row r="39" spans="1:6" ht="14.25" customHeight="1" x14ac:dyDescent="0.3">
      <c r="A39" s="9" t="s">
        <v>72</v>
      </c>
      <c r="B39" s="94">
        <v>0</v>
      </c>
      <c r="C39" s="94">
        <v>0</v>
      </c>
      <c r="D39" s="9" t="s">
        <v>73</v>
      </c>
      <c r="E39" s="94">
        <v>0</v>
      </c>
      <c r="F39" s="94">
        <v>0</v>
      </c>
    </row>
    <row r="40" spans="1:6" ht="14.25" customHeight="1" x14ac:dyDescent="0.3">
      <c r="A40" s="9" t="s">
        <v>74</v>
      </c>
      <c r="B40" s="94">
        <v>0</v>
      </c>
      <c r="C40" s="94">
        <v>0</v>
      </c>
      <c r="D40" s="9" t="s">
        <v>75</v>
      </c>
      <c r="E40" s="94">
        <v>0</v>
      </c>
      <c r="F40" s="94">
        <v>0</v>
      </c>
    </row>
    <row r="41" spans="1:6" ht="14.25" customHeight="1" x14ac:dyDescent="0.3">
      <c r="A41" s="9" t="s">
        <v>76</v>
      </c>
      <c r="B41" s="94">
        <f>SUM(B42:B45)</f>
        <v>0</v>
      </c>
      <c r="C41" s="94">
        <f>SUM(C42:C45)</f>
        <v>0</v>
      </c>
      <c r="D41" s="9" t="s">
        <v>77</v>
      </c>
      <c r="E41" s="94">
        <v>0</v>
      </c>
      <c r="F41" s="94">
        <v>0</v>
      </c>
    </row>
    <row r="42" spans="1:6" ht="14.25" customHeight="1" x14ac:dyDescent="0.3">
      <c r="A42" s="9" t="s">
        <v>78</v>
      </c>
      <c r="B42" s="94">
        <v>0</v>
      </c>
      <c r="C42" s="94">
        <v>0</v>
      </c>
      <c r="D42" s="9" t="s">
        <v>79</v>
      </c>
      <c r="E42" s="94">
        <f>SUM(E43:E45)</f>
        <v>0</v>
      </c>
      <c r="F42" s="94">
        <f>SUM(F43:F45)</f>
        <v>0</v>
      </c>
    </row>
    <row r="43" spans="1:6" ht="14.25" customHeight="1" x14ac:dyDescent="0.3">
      <c r="A43" s="9" t="s">
        <v>80</v>
      </c>
      <c r="B43" s="94">
        <v>0</v>
      </c>
      <c r="C43" s="94">
        <v>0</v>
      </c>
      <c r="D43" s="9" t="s">
        <v>81</v>
      </c>
      <c r="E43" s="94">
        <v>0</v>
      </c>
      <c r="F43" s="94">
        <v>0</v>
      </c>
    </row>
    <row r="44" spans="1:6" ht="14.25" customHeight="1" x14ac:dyDescent="0.3">
      <c r="A44" s="9" t="s">
        <v>82</v>
      </c>
      <c r="B44" s="94">
        <v>0</v>
      </c>
      <c r="C44" s="94">
        <v>0</v>
      </c>
      <c r="D44" s="9" t="s">
        <v>83</v>
      </c>
      <c r="E44" s="94">
        <v>0</v>
      </c>
      <c r="F44" s="94">
        <v>0</v>
      </c>
    </row>
    <row r="45" spans="1:6" ht="14.25" customHeight="1" x14ac:dyDescent="0.3">
      <c r="A45" s="9" t="s">
        <v>84</v>
      </c>
      <c r="B45" s="94">
        <v>0</v>
      </c>
      <c r="C45" s="94">
        <v>0</v>
      </c>
      <c r="D45" s="9" t="s">
        <v>85</v>
      </c>
      <c r="E45" s="94">
        <v>0</v>
      </c>
      <c r="F45" s="94">
        <v>0</v>
      </c>
    </row>
    <row r="46" spans="1:6" ht="14.25" customHeight="1" x14ac:dyDescent="0.3">
      <c r="A46" s="8"/>
      <c r="B46" s="10"/>
      <c r="C46" s="10"/>
      <c r="D46" s="8"/>
      <c r="E46" s="10"/>
      <c r="F46" s="10"/>
    </row>
    <row r="47" spans="1:6" ht="14.25" customHeight="1" x14ac:dyDescent="0.3">
      <c r="A47" s="7" t="s">
        <v>86</v>
      </c>
      <c r="B47" s="11">
        <f>B9+B17+B25+B31+B38+B41+B37</f>
        <v>625974568.20999992</v>
      </c>
      <c r="C47" s="11">
        <f>C9+C17+C25+C31+C38+C41+C37</f>
        <v>515987318.94000006</v>
      </c>
      <c r="D47" s="7" t="s">
        <v>87</v>
      </c>
      <c r="E47" s="11">
        <f t="shared" ref="E47:F47" si="0">E9+E19+E23+E26+E27+E31+E38+E42</f>
        <v>24112782.32</v>
      </c>
      <c r="F47" s="11">
        <f t="shared" si="0"/>
        <v>98946500.289999992</v>
      </c>
    </row>
    <row r="48" spans="1:6" ht="14.25" customHeight="1" x14ac:dyDescent="0.3">
      <c r="A48" s="8"/>
      <c r="B48" s="10"/>
      <c r="C48" s="10"/>
      <c r="D48" s="8"/>
      <c r="E48" s="10"/>
      <c r="F48" s="10"/>
    </row>
    <row r="49" spans="1:6" ht="14.25" customHeight="1" x14ac:dyDescent="0.3">
      <c r="A49" s="7" t="s">
        <v>88</v>
      </c>
      <c r="B49" s="10"/>
      <c r="C49" s="10"/>
      <c r="D49" s="7" t="s">
        <v>89</v>
      </c>
      <c r="E49" s="10"/>
      <c r="F49" s="10"/>
    </row>
    <row r="50" spans="1:6" ht="14.25" customHeight="1" x14ac:dyDescent="0.3">
      <c r="A50" s="9" t="s">
        <v>90</v>
      </c>
      <c r="B50" s="94">
        <v>0</v>
      </c>
      <c r="C50" s="94">
        <v>0</v>
      </c>
      <c r="D50" s="9" t="s">
        <v>91</v>
      </c>
      <c r="E50" s="10">
        <v>0</v>
      </c>
      <c r="F50" s="10">
        <v>0</v>
      </c>
    </row>
    <row r="51" spans="1:6" ht="14.25" customHeight="1" x14ac:dyDescent="0.3">
      <c r="A51" s="9" t="s">
        <v>92</v>
      </c>
      <c r="B51" s="94">
        <v>0</v>
      </c>
      <c r="C51" s="94">
        <v>100000000</v>
      </c>
      <c r="D51" s="9" t="s">
        <v>93</v>
      </c>
      <c r="E51" s="10">
        <v>0</v>
      </c>
      <c r="F51" s="10">
        <v>0</v>
      </c>
    </row>
    <row r="52" spans="1:6" ht="14.25" customHeight="1" x14ac:dyDescent="0.3">
      <c r="A52" s="9" t="s">
        <v>94</v>
      </c>
      <c r="B52" s="94">
        <v>929207635.13999999</v>
      </c>
      <c r="C52" s="94">
        <v>933339989.64999998</v>
      </c>
      <c r="D52" s="9" t="s">
        <v>95</v>
      </c>
      <c r="E52" s="10">
        <v>0</v>
      </c>
      <c r="F52" s="10">
        <v>0</v>
      </c>
    </row>
    <row r="53" spans="1:6" ht="14.25" customHeight="1" x14ac:dyDescent="0.3">
      <c r="A53" s="9" t="s">
        <v>96</v>
      </c>
      <c r="B53" s="94">
        <v>447237686.07999998</v>
      </c>
      <c r="C53" s="94">
        <v>415757817.93000001</v>
      </c>
      <c r="D53" s="9" t="s">
        <v>97</v>
      </c>
      <c r="E53" s="10">
        <v>0</v>
      </c>
      <c r="F53" s="10">
        <v>0</v>
      </c>
    </row>
    <row r="54" spans="1:6" ht="14.25" customHeight="1" x14ac:dyDescent="0.3">
      <c r="A54" s="9" t="s">
        <v>98</v>
      </c>
      <c r="B54" s="94">
        <v>4052197.11</v>
      </c>
      <c r="C54" s="94">
        <v>3860564.84</v>
      </c>
      <c r="D54" s="9" t="s">
        <v>99</v>
      </c>
      <c r="E54" s="10">
        <v>0</v>
      </c>
      <c r="F54" s="10">
        <v>0</v>
      </c>
    </row>
    <row r="55" spans="1:6" ht="14.25" customHeight="1" x14ac:dyDescent="0.3">
      <c r="A55" s="9" t="s">
        <v>100</v>
      </c>
      <c r="B55" s="94">
        <v>-645626047.38</v>
      </c>
      <c r="C55" s="94">
        <v>-591679140.71000004</v>
      </c>
      <c r="D55" s="12" t="s">
        <v>101</v>
      </c>
      <c r="E55" s="10">
        <v>0</v>
      </c>
      <c r="F55" s="10">
        <v>0</v>
      </c>
    </row>
    <row r="56" spans="1:6" ht="14.25" customHeight="1" x14ac:dyDescent="0.3">
      <c r="A56" s="9" t="s">
        <v>102</v>
      </c>
      <c r="B56" s="94">
        <v>4511375.41</v>
      </c>
      <c r="C56" s="94">
        <v>4347972.8499999996</v>
      </c>
      <c r="D56" s="8"/>
      <c r="E56" s="10"/>
      <c r="F56" s="10"/>
    </row>
    <row r="57" spans="1:6" ht="14.25" customHeight="1" x14ac:dyDescent="0.3">
      <c r="A57" s="9" t="s">
        <v>103</v>
      </c>
      <c r="B57" s="94">
        <v>0</v>
      </c>
      <c r="C57" s="94">
        <v>0</v>
      </c>
      <c r="D57" s="7" t="s">
        <v>104</v>
      </c>
      <c r="E57" s="11">
        <f t="shared" ref="E57:F57" si="1">SUM(E50:E55)</f>
        <v>0</v>
      </c>
      <c r="F57" s="11">
        <f t="shared" si="1"/>
        <v>0</v>
      </c>
    </row>
    <row r="58" spans="1:6" ht="14.25" customHeight="1" x14ac:dyDescent="0.3">
      <c r="A58" s="9" t="s">
        <v>105</v>
      </c>
      <c r="B58" s="94">
        <v>0</v>
      </c>
      <c r="C58" s="94">
        <v>0</v>
      </c>
      <c r="D58" s="8"/>
      <c r="E58" s="10"/>
      <c r="F58" s="10"/>
    </row>
    <row r="59" spans="1:6" ht="14.25" customHeight="1" x14ac:dyDescent="0.3">
      <c r="A59" s="8"/>
      <c r="B59" s="10"/>
      <c r="C59" s="10"/>
      <c r="D59" s="7" t="s">
        <v>106</v>
      </c>
      <c r="E59" s="11">
        <f t="shared" ref="E59:F59" si="2">E47+E57</f>
        <v>24112782.32</v>
      </c>
      <c r="F59" s="11">
        <f t="shared" si="2"/>
        <v>98946500.289999992</v>
      </c>
    </row>
    <row r="60" spans="1:6" ht="14.25" customHeight="1" x14ac:dyDescent="0.3">
      <c r="A60" s="7" t="s">
        <v>107</v>
      </c>
      <c r="B60" s="11">
        <f t="shared" ref="B60:C60" si="3">SUM(B50:B58)</f>
        <v>739382846.3599999</v>
      </c>
      <c r="C60" s="11">
        <f t="shared" si="3"/>
        <v>865627204.55999982</v>
      </c>
      <c r="D60" s="8"/>
      <c r="E60" s="10"/>
      <c r="F60" s="10"/>
    </row>
    <row r="61" spans="1:6" ht="14.25" customHeight="1" x14ac:dyDescent="0.3">
      <c r="A61" s="8"/>
      <c r="B61" s="10"/>
      <c r="C61" s="10"/>
      <c r="D61" s="13" t="s">
        <v>108</v>
      </c>
      <c r="E61" s="10"/>
      <c r="F61" s="10"/>
    </row>
    <row r="62" spans="1:6" ht="14.25" customHeight="1" x14ac:dyDescent="0.3">
      <c r="A62" s="7" t="s">
        <v>109</v>
      </c>
      <c r="B62" s="11">
        <f t="shared" ref="B62:C62" si="4">SUM(B47+B60)</f>
        <v>1365357414.5699997</v>
      </c>
      <c r="C62" s="11">
        <f t="shared" si="4"/>
        <v>1381614523.5</v>
      </c>
      <c r="D62" s="8"/>
      <c r="E62" s="10"/>
      <c r="F62" s="10"/>
    </row>
    <row r="63" spans="1:6" ht="14.25" customHeight="1" x14ac:dyDescent="0.3">
      <c r="A63" s="8"/>
      <c r="B63" s="8"/>
      <c r="C63" s="8"/>
      <c r="D63" s="9" t="s">
        <v>110</v>
      </c>
      <c r="E63" s="94">
        <f>SUM(E64:E66)</f>
        <v>422252078.91000003</v>
      </c>
      <c r="F63" s="94">
        <f>SUM(F64:F66)</f>
        <v>422252078.91000003</v>
      </c>
    </row>
    <row r="64" spans="1:6" ht="14.25" customHeight="1" x14ac:dyDescent="0.3">
      <c r="A64" s="8"/>
      <c r="B64" s="8"/>
      <c r="C64" s="8"/>
      <c r="D64" s="9" t="s">
        <v>111</v>
      </c>
      <c r="E64" s="94">
        <v>4610300.5999999996</v>
      </c>
      <c r="F64" s="94">
        <v>4610300.5999999996</v>
      </c>
    </row>
    <row r="65" spans="1:6" ht="14.25" customHeight="1" x14ac:dyDescent="0.3">
      <c r="A65" s="8"/>
      <c r="B65" s="8"/>
      <c r="C65" s="8"/>
      <c r="D65" s="12" t="s">
        <v>112</v>
      </c>
      <c r="E65" s="94">
        <v>34624403.649999999</v>
      </c>
      <c r="F65" s="94">
        <v>34624403.649999999</v>
      </c>
    </row>
    <row r="66" spans="1:6" ht="14.25" customHeight="1" x14ac:dyDescent="0.3">
      <c r="A66" s="8"/>
      <c r="B66" s="8"/>
      <c r="C66" s="8"/>
      <c r="D66" s="9" t="s">
        <v>113</v>
      </c>
      <c r="E66" s="94">
        <v>383017374.66000003</v>
      </c>
      <c r="F66" s="94">
        <v>383017374.66000003</v>
      </c>
    </row>
    <row r="67" spans="1:6" ht="14.25" customHeight="1" x14ac:dyDescent="0.3">
      <c r="A67" s="8"/>
      <c r="B67" s="8"/>
      <c r="C67" s="8"/>
      <c r="D67" s="8"/>
      <c r="E67" s="95"/>
      <c r="F67" s="95"/>
    </row>
    <row r="68" spans="1:6" ht="14.25" customHeight="1" x14ac:dyDescent="0.3">
      <c r="A68" s="8"/>
      <c r="B68" s="8"/>
      <c r="C68" s="8"/>
      <c r="D68" s="9" t="s">
        <v>114</v>
      </c>
      <c r="E68" s="94">
        <f>SUM(E69:E73)</f>
        <v>918992553.34000003</v>
      </c>
      <c r="F68" s="94">
        <f>SUM(F69:F73)</f>
        <v>860415944.30000007</v>
      </c>
    </row>
    <row r="69" spans="1:6" ht="14.25" customHeight="1" x14ac:dyDescent="0.3">
      <c r="A69" s="14"/>
      <c r="B69" s="8"/>
      <c r="C69" s="8"/>
      <c r="D69" s="9" t="s">
        <v>115</v>
      </c>
      <c r="E69" s="94">
        <v>59069824.090000004</v>
      </c>
      <c r="F69" s="94">
        <v>-27609336.030000001</v>
      </c>
    </row>
    <row r="70" spans="1:6" ht="14.25" customHeight="1" x14ac:dyDescent="0.3">
      <c r="A70" s="14"/>
      <c r="B70" s="8"/>
      <c r="C70" s="8"/>
      <c r="D70" s="9" t="s">
        <v>116</v>
      </c>
      <c r="E70" s="94">
        <v>852607583.38</v>
      </c>
      <c r="F70" s="94">
        <v>880710134.46000004</v>
      </c>
    </row>
    <row r="71" spans="1:6" ht="14.25" customHeight="1" x14ac:dyDescent="0.3">
      <c r="A71" s="14"/>
      <c r="B71" s="8"/>
      <c r="C71" s="8"/>
      <c r="D71" s="9" t="s">
        <v>117</v>
      </c>
      <c r="E71" s="94">
        <v>5064933.6100000003</v>
      </c>
      <c r="F71" s="94">
        <v>5064933.6100000003</v>
      </c>
    </row>
    <row r="72" spans="1:6" ht="14.25" customHeight="1" x14ac:dyDescent="0.3">
      <c r="A72" s="14"/>
      <c r="B72" s="8"/>
      <c r="C72" s="8"/>
      <c r="D72" s="9" t="s">
        <v>118</v>
      </c>
      <c r="E72" s="94">
        <v>0</v>
      </c>
      <c r="F72" s="94">
        <v>0</v>
      </c>
    </row>
    <row r="73" spans="1:6" ht="14.25" customHeight="1" x14ac:dyDescent="0.3">
      <c r="A73" s="14"/>
      <c r="B73" s="8"/>
      <c r="C73" s="8"/>
      <c r="D73" s="9" t="s">
        <v>119</v>
      </c>
      <c r="E73" s="94">
        <v>2250212.2599999998</v>
      </c>
      <c r="F73" s="94">
        <v>2250212.2599999998</v>
      </c>
    </row>
    <row r="74" spans="1:6" ht="14.25" customHeight="1" x14ac:dyDescent="0.3">
      <c r="A74" s="14"/>
      <c r="B74" s="8"/>
      <c r="C74" s="8"/>
      <c r="D74" s="8"/>
      <c r="E74" s="95"/>
      <c r="F74" s="95"/>
    </row>
    <row r="75" spans="1:6" ht="14.25" customHeight="1" x14ac:dyDescent="0.3">
      <c r="A75" s="14"/>
      <c r="B75" s="8"/>
      <c r="C75" s="8"/>
      <c r="D75" s="9" t="s">
        <v>120</v>
      </c>
      <c r="E75" s="94">
        <f>E76+E77</f>
        <v>0</v>
      </c>
      <c r="F75" s="94">
        <f>F76+F77</f>
        <v>0</v>
      </c>
    </row>
    <row r="76" spans="1:6" ht="14.25" customHeight="1" x14ac:dyDescent="0.3">
      <c r="A76" s="14"/>
      <c r="B76" s="8"/>
      <c r="C76" s="8"/>
      <c r="D76" s="9" t="s">
        <v>121</v>
      </c>
      <c r="E76" s="94">
        <v>0</v>
      </c>
      <c r="F76" s="94">
        <v>0</v>
      </c>
    </row>
    <row r="77" spans="1:6" ht="14.25" customHeight="1" x14ac:dyDescent="0.3">
      <c r="A77" s="14"/>
      <c r="B77" s="8"/>
      <c r="C77" s="8"/>
      <c r="D77" s="9" t="s">
        <v>122</v>
      </c>
      <c r="E77" s="94">
        <v>0</v>
      </c>
      <c r="F77" s="94">
        <v>0</v>
      </c>
    </row>
    <row r="78" spans="1:6" ht="14.25" customHeight="1" x14ac:dyDescent="0.3">
      <c r="A78" s="14"/>
      <c r="B78" s="8"/>
      <c r="C78" s="8"/>
      <c r="D78" s="8"/>
      <c r="E78" s="10"/>
      <c r="F78" s="10"/>
    </row>
    <row r="79" spans="1:6" ht="14.25" customHeight="1" x14ac:dyDescent="0.3">
      <c r="A79" s="14"/>
      <c r="B79" s="8"/>
      <c r="C79" s="8"/>
      <c r="D79" s="7" t="s">
        <v>123</v>
      </c>
      <c r="E79" s="11">
        <f t="shared" ref="E79:F79" si="5">E63+E68+E75</f>
        <v>1341244632.25</v>
      </c>
      <c r="F79" s="11">
        <f t="shared" si="5"/>
        <v>1282668023.21</v>
      </c>
    </row>
    <row r="80" spans="1:6" ht="14.25" customHeight="1" x14ac:dyDescent="0.3">
      <c r="A80" s="14"/>
      <c r="B80" s="8"/>
      <c r="C80" s="8"/>
      <c r="D80" s="8"/>
      <c r="E80" s="10"/>
      <c r="F80" s="10"/>
    </row>
    <row r="81" spans="1:6" ht="14.25" customHeight="1" x14ac:dyDescent="0.3">
      <c r="A81" s="14"/>
      <c r="B81" s="8"/>
      <c r="C81" s="8"/>
      <c r="D81" s="7" t="s">
        <v>124</v>
      </c>
      <c r="E81" s="11">
        <f t="shared" ref="E81:F81" si="6">E59+E79</f>
        <v>1365357414.5699999</v>
      </c>
      <c r="F81" s="11">
        <f t="shared" si="6"/>
        <v>1381614523.5</v>
      </c>
    </row>
    <row r="82" spans="1:6" ht="14.25" customHeight="1" x14ac:dyDescent="0.3">
      <c r="A82" s="15"/>
      <c r="B82" s="16"/>
      <c r="C82" s="16"/>
      <c r="D82" s="16"/>
      <c r="E82" s="17"/>
      <c r="F82" s="17"/>
    </row>
    <row r="83" spans="1:6" ht="14.25" customHeight="1" x14ac:dyDescent="0.3"/>
    <row r="84" spans="1:6" ht="14.25" customHeight="1" x14ac:dyDescent="0.3"/>
    <row r="85" spans="1:6" ht="14.25" customHeight="1" x14ac:dyDescent="0.3"/>
    <row r="86" spans="1:6" ht="14.25" customHeight="1" x14ac:dyDescent="0.3"/>
    <row r="87" spans="1:6" ht="14.25" customHeight="1" x14ac:dyDescent="0.3"/>
    <row r="88" spans="1:6" ht="14.25" customHeight="1" x14ac:dyDescent="0.3"/>
    <row r="89" spans="1:6" ht="14.25" customHeight="1" x14ac:dyDescent="0.3"/>
    <row r="90" spans="1:6" ht="14.25" customHeight="1" x14ac:dyDescent="0.3"/>
    <row r="91" spans="1:6" ht="14.25" customHeight="1" x14ac:dyDescent="0.3"/>
    <row r="92" spans="1:6" ht="14.25" customHeight="1" x14ac:dyDescent="0.3"/>
    <row r="93" spans="1:6" ht="14.25" customHeight="1" x14ac:dyDescent="0.3"/>
    <row r="94" spans="1:6" ht="14.25" customHeight="1" x14ac:dyDescent="0.3"/>
    <row r="95" spans="1:6" ht="14.25" customHeight="1" x14ac:dyDescent="0.3"/>
    <row r="96" spans="1: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B59:C62 E47:F47 B46:C49 E50:F62 E78:F81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sqref="A1:G1"/>
    </sheetView>
  </sheetViews>
  <sheetFormatPr baseColWidth="10" defaultColWidth="14.44140625" defaultRowHeight="15" customHeight="1" x14ac:dyDescent="0.3"/>
  <cols>
    <col min="1" max="1" width="54.5546875" customWidth="1"/>
    <col min="2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25" customHeight="1" x14ac:dyDescent="0.3">
      <c r="A1" s="125" t="s">
        <v>479</v>
      </c>
      <c r="B1" s="109"/>
      <c r="C1" s="109"/>
      <c r="D1" s="109"/>
      <c r="E1" s="109"/>
      <c r="F1" s="109"/>
      <c r="G1" s="10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">
      <c r="A3" s="102" t="s">
        <v>480</v>
      </c>
      <c r="B3" s="103"/>
      <c r="C3" s="103"/>
      <c r="D3" s="103"/>
      <c r="E3" s="103"/>
      <c r="F3" s="103"/>
      <c r="G3" s="104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 x14ac:dyDescent="0.3">
      <c r="A4" s="102" t="s">
        <v>3</v>
      </c>
      <c r="B4" s="103"/>
      <c r="C4" s="103"/>
      <c r="D4" s="103"/>
      <c r="E4" s="103"/>
      <c r="F4" s="103"/>
      <c r="G4" s="10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 x14ac:dyDescent="0.3">
      <c r="A5" s="102" t="s">
        <v>481</v>
      </c>
      <c r="B5" s="103"/>
      <c r="C5" s="103"/>
      <c r="D5" s="103"/>
      <c r="E5" s="103"/>
      <c r="F5" s="103"/>
      <c r="G5" s="104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 x14ac:dyDescent="0.3">
      <c r="A6" s="115" t="s">
        <v>482</v>
      </c>
      <c r="B6" s="80">
        <v>2022</v>
      </c>
      <c r="C6" s="115">
        <f t="shared" ref="C6:G6" si="0">+B6+1</f>
        <v>2023</v>
      </c>
      <c r="D6" s="115">
        <f t="shared" si="0"/>
        <v>2024</v>
      </c>
      <c r="E6" s="115">
        <f t="shared" si="0"/>
        <v>2025</v>
      </c>
      <c r="F6" s="115">
        <f t="shared" si="0"/>
        <v>2026</v>
      </c>
      <c r="G6" s="115">
        <f t="shared" si="0"/>
        <v>2027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83.25" customHeight="1" x14ac:dyDescent="0.3">
      <c r="A7" s="116"/>
      <c r="B7" s="81" t="s">
        <v>483</v>
      </c>
      <c r="C7" s="116"/>
      <c r="D7" s="116"/>
      <c r="E7" s="116"/>
      <c r="F7" s="116"/>
      <c r="G7" s="116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 x14ac:dyDescent="0.3">
      <c r="A8" s="82" t="s">
        <v>484</v>
      </c>
      <c r="B8" s="83">
        <f t="shared" ref="B8:G8" si="1">SUM(B9:B20)</f>
        <v>0</v>
      </c>
      <c r="C8" s="83">
        <f t="shared" si="1"/>
        <v>0</v>
      </c>
      <c r="D8" s="83">
        <f t="shared" si="1"/>
        <v>0</v>
      </c>
      <c r="E8" s="83">
        <f t="shared" si="1"/>
        <v>0</v>
      </c>
      <c r="F8" s="83">
        <f t="shared" si="1"/>
        <v>0</v>
      </c>
      <c r="G8" s="83">
        <f t="shared" si="1"/>
        <v>0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 x14ac:dyDescent="0.3">
      <c r="A9" s="9" t="s">
        <v>242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 x14ac:dyDescent="0.3">
      <c r="A10" s="9" t="s">
        <v>243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 x14ac:dyDescent="0.3">
      <c r="A11" s="9" t="s">
        <v>244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 x14ac:dyDescent="0.3">
      <c r="A12" s="9" t="s">
        <v>485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 x14ac:dyDescent="0.3">
      <c r="A13" s="9" t="s">
        <v>246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 x14ac:dyDescent="0.3">
      <c r="A14" s="9" t="s">
        <v>247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 x14ac:dyDescent="0.3">
      <c r="A15" s="58" t="s">
        <v>486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 x14ac:dyDescent="0.3">
      <c r="A16" s="58" t="s">
        <v>487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customHeight="1" x14ac:dyDescent="0.3">
      <c r="A17" s="12" t="s">
        <v>488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 x14ac:dyDescent="0.3">
      <c r="A18" s="9" t="s">
        <v>267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customHeight="1" x14ac:dyDescent="0.3">
      <c r="A19" s="9" t="s">
        <v>268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 x14ac:dyDescent="0.3">
      <c r="A20" s="9" t="s">
        <v>489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customHeight="1" x14ac:dyDescent="0.3">
      <c r="A21" s="8"/>
      <c r="B21" s="8"/>
      <c r="C21" s="8"/>
      <c r="D21" s="8"/>
      <c r="E21" s="8"/>
      <c r="F21" s="8"/>
      <c r="G21" s="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customHeight="1" x14ac:dyDescent="0.3">
      <c r="A22" s="7" t="s">
        <v>490</v>
      </c>
      <c r="B22" s="33">
        <f t="shared" ref="B22:G22" si="2">SUM(B23:B27)</f>
        <v>0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 x14ac:dyDescent="0.3">
      <c r="A23" s="9" t="s">
        <v>491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 x14ac:dyDescent="0.3">
      <c r="A24" s="9" t="s">
        <v>492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customHeight="1" x14ac:dyDescent="0.3">
      <c r="A25" s="9" t="s">
        <v>493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customHeight="1" x14ac:dyDescent="0.3">
      <c r="A26" s="58" t="s">
        <v>293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 x14ac:dyDescent="0.3">
      <c r="A27" s="9" t="s">
        <v>294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 x14ac:dyDescent="0.3">
      <c r="A28" s="8"/>
      <c r="B28" s="8"/>
      <c r="C28" s="8"/>
      <c r="D28" s="8"/>
      <c r="E28" s="8"/>
      <c r="F28" s="8"/>
      <c r="G28" s="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 x14ac:dyDescent="0.3">
      <c r="A29" s="7" t="s">
        <v>494</v>
      </c>
      <c r="B29" s="33">
        <f t="shared" ref="B29:G29" si="3">B30</f>
        <v>0</v>
      </c>
      <c r="C29" s="33">
        <f t="shared" si="3"/>
        <v>0</v>
      </c>
      <c r="D29" s="33">
        <f t="shared" si="3"/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 x14ac:dyDescent="0.3">
      <c r="A30" s="9" t="s">
        <v>297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 x14ac:dyDescent="0.3">
      <c r="A31" s="8"/>
      <c r="B31" s="8"/>
      <c r="C31" s="8"/>
      <c r="D31" s="8"/>
      <c r="E31" s="8"/>
      <c r="F31" s="8"/>
      <c r="G31" s="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 x14ac:dyDescent="0.3">
      <c r="A32" s="13" t="s">
        <v>495</v>
      </c>
      <c r="B32" s="33">
        <f t="shared" ref="B32:G32" si="4">B29+B22+B8</f>
        <v>0</v>
      </c>
      <c r="C32" s="33">
        <f t="shared" si="4"/>
        <v>0</v>
      </c>
      <c r="D32" s="33">
        <f t="shared" si="4"/>
        <v>0</v>
      </c>
      <c r="E32" s="33">
        <f t="shared" si="4"/>
        <v>0</v>
      </c>
      <c r="F32" s="33">
        <f t="shared" si="4"/>
        <v>0</v>
      </c>
      <c r="G32" s="33">
        <f t="shared" si="4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 x14ac:dyDescent="0.3">
      <c r="A33" s="8"/>
      <c r="B33" s="8"/>
      <c r="C33" s="8"/>
      <c r="D33" s="8"/>
      <c r="E33" s="8"/>
      <c r="F33" s="8"/>
      <c r="G33" s="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x14ac:dyDescent="0.3">
      <c r="A34" s="7" t="s">
        <v>299</v>
      </c>
      <c r="B34" s="33"/>
      <c r="C34" s="33"/>
      <c r="D34" s="33"/>
      <c r="E34" s="33"/>
      <c r="F34" s="33"/>
      <c r="G34" s="33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45" customHeight="1" x14ac:dyDescent="0.3">
      <c r="A35" s="58" t="s">
        <v>496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45" customHeight="1" x14ac:dyDescent="0.3">
      <c r="A36" s="58" t="s">
        <v>301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 x14ac:dyDescent="0.3">
      <c r="A37" s="7" t="s">
        <v>497</v>
      </c>
      <c r="B37" s="33">
        <f t="shared" ref="B37:G37" si="5">B36+B35</f>
        <v>0</v>
      </c>
      <c r="C37" s="33">
        <f t="shared" si="5"/>
        <v>0</v>
      </c>
      <c r="D37" s="33">
        <f t="shared" si="5"/>
        <v>0</v>
      </c>
      <c r="E37" s="33">
        <f t="shared" si="5"/>
        <v>0</v>
      </c>
      <c r="F37" s="33">
        <f t="shared" si="5"/>
        <v>0</v>
      </c>
      <c r="G37" s="33">
        <f t="shared" si="5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 x14ac:dyDescent="0.3">
      <c r="A38" s="16"/>
      <c r="B38" s="15"/>
      <c r="C38" s="15"/>
      <c r="D38" s="15"/>
      <c r="E38" s="15"/>
      <c r="F38" s="15"/>
      <c r="G38" s="15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 x14ac:dyDescent="0.3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 x14ac:dyDescent="0.3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 x14ac:dyDescent="0.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 x14ac:dyDescent="0.3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 x14ac:dyDescent="0.3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 x14ac:dyDescent="0.3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 x14ac:dyDescent="0.3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7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 x14ac:dyDescent="0.3"/>
  <cols>
    <col min="1" max="1" width="70.33203125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8" max="26" width="11.44140625" customWidth="1"/>
  </cols>
  <sheetData>
    <row r="1" spans="1:7" ht="14.25" customHeight="1" x14ac:dyDescent="0.3">
      <c r="A1" s="125" t="s">
        <v>498</v>
      </c>
      <c r="B1" s="109"/>
      <c r="C1" s="109"/>
      <c r="D1" s="109"/>
      <c r="E1" s="109"/>
      <c r="F1" s="109"/>
      <c r="G1" s="109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499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3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">
        <v>481</v>
      </c>
      <c r="B5" s="103"/>
      <c r="C5" s="103"/>
      <c r="D5" s="103"/>
      <c r="E5" s="103"/>
      <c r="F5" s="103"/>
      <c r="G5" s="104"/>
    </row>
    <row r="6" spans="1:7" ht="14.25" customHeight="1" x14ac:dyDescent="0.3">
      <c r="A6" s="126" t="s">
        <v>500</v>
      </c>
      <c r="B6" s="80">
        <v>2022</v>
      </c>
      <c r="C6" s="115">
        <f t="shared" ref="C6:G6" si="0">+B6+1</f>
        <v>2023</v>
      </c>
      <c r="D6" s="115">
        <f t="shared" si="0"/>
        <v>2024</v>
      </c>
      <c r="E6" s="115">
        <f t="shared" si="0"/>
        <v>2025</v>
      </c>
      <c r="F6" s="115">
        <f t="shared" si="0"/>
        <v>2026</v>
      </c>
      <c r="G6" s="115">
        <f t="shared" si="0"/>
        <v>2027</v>
      </c>
    </row>
    <row r="7" spans="1:7" ht="57.75" customHeight="1" x14ac:dyDescent="0.3">
      <c r="A7" s="116"/>
      <c r="B7" s="81" t="s">
        <v>483</v>
      </c>
      <c r="C7" s="116"/>
      <c r="D7" s="116"/>
      <c r="E7" s="116"/>
      <c r="F7" s="116"/>
      <c r="G7" s="116"/>
    </row>
    <row r="8" spans="1:7" ht="14.25" customHeight="1" x14ac:dyDescent="0.3">
      <c r="A8" s="5" t="s">
        <v>501</v>
      </c>
      <c r="B8" s="84">
        <f t="shared" ref="B8:G8" si="1">SUM(B9:B17)</f>
        <v>0</v>
      </c>
      <c r="C8" s="84">
        <f t="shared" si="1"/>
        <v>0</v>
      </c>
      <c r="D8" s="84">
        <f t="shared" si="1"/>
        <v>0</v>
      </c>
      <c r="E8" s="84">
        <f t="shared" si="1"/>
        <v>0</v>
      </c>
      <c r="F8" s="84">
        <f t="shared" si="1"/>
        <v>0</v>
      </c>
      <c r="G8" s="84">
        <f t="shared" si="1"/>
        <v>0</v>
      </c>
    </row>
    <row r="9" spans="1:7" ht="14.25" customHeight="1" x14ac:dyDescent="0.3">
      <c r="A9" s="9" t="s">
        <v>502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25" customHeight="1" x14ac:dyDescent="0.3">
      <c r="A10" s="9" t="s">
        <v>503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25" customHeight="1" x14ac:dyDescent="0.3">
      <c r="A11" s="9" t="s">
        <v>504</v>
      </c>
      <c r="B11" s="8">
        <v>0</v>
      </c>
      <c r="C11" s="8"/>
      <c r="D11" s="8">
        <v>0</v>
      </c>
      <c r="E11" s="8">
        <v>0</v>
      </c>
      <c r="F11" s="8">
        <v>0</v>
      </c>
      <c r="G11" s="8">
        <v>0</v>
      </c>
    </row>
    <row r="12" spans="1:7" ht="14.25" customHeight="1" x14ac:dyDescent="0.3">
      <c r="A12" s="58" t="s">
        <v>505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25" customHeight="1" x14ac:dyDescent="0.3">
      <c r="A13" s="58" t="s">
        <v>506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25" customHeight="1" x14ac:dyDescent="0.3">
      <c r="A14" s="9" t="s">
        <v>507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25" customHeight="1" x14ac:dyDescent="0.3">
      <c r="A15" s="58" t="s">
        <v>508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25" customHeight="1" x14ac:dyDescent="0.3">
      <c r="A16" s="9" t="s">
        <v>509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25" customHeight="1" x14ac:dyDescent="0.3">
      <c r="A17" s="9" t="s">
        <v>510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25" customHeight="1" x14ac:dyDescent="0.3">
      <c r="A18" s="14"/>
      <c r="B18" s="8"/>
      <c r="C18" s="8"/>
      <c r="D18" s="8"/>
      <c r="E18" s="8"/>
      <c r="F18" s="8"/>
      <c r="G18" s="8"/>
    </row>
    <row r="19" spans="1:7" ht="14.25" customHeight="1" x14ac:dyDescent="0.3">
      <c r="A19" s="7" t="s">
        <v>511</v>
      </c>
      <c r="B19" s="33">
        <f t="shared" ref="B19:G19" si="2">SUM(B20:B28)</f>
        <v>0</v>
      </c>
      <c r="C19" s="33">
        <f t="shared" si="2"/>
        <v>0</v>
      </c>
      <c r="D19" s="33">
        <f t="shared" si="2"/>
        <v>0</v>
      </c>
      <c r="E19" s="33">
        <f t="shared" si="2"/>
        <v>0</v>
      </c>
      <c r="F19" s="33">
        <f t="shared" si="2"/>
        <v>0</v>
      </c>
      <c r="G19" s="33">
        <f t="shared" si="2"/>
        <v>0</v>
      </c>
    </row>
    <row r="20" spans="1:7" ht="14.25" customHeight="1" x14ac:dyDescent="0.3">
      <c r="A20" s="9" t="s">
        <v>502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4.25" customHeight="1" x14ac:dyDescent="0.3">
      <c r="A21" s="9" t="s">
        <v>503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4.25" customHeight="1" x14ac:dyDescent="0.3">
      <c r="A22" s="9" t="s">
        <v>504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4.25" customHeight="1" x14ac:dyDescent="0.3">
      <c r="A23" s="58" t="s">
        <v>505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4.25" customHeight="1" x14ac:dyDescent="0.3">
      <c r="A24" s="58" t="s">
        <v>506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4.25" customHeight="1" x14ac:dyDescent="0.3">
      <c r="A25" s="58" t="s">
        <v>507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4.25" customHeight="1" x14ac:dyDescent="0.3">
      <c r="A26" s="58" t="s">
        <v>508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4.25" customHeight="1" x14ac:dyDescent="0.3">
      <c r="A27" s="9" t="s">
        <v>512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4.25" customHeight="1" x14ac:dyDescent="0.3">
      <c r="A28" s="9" t="s">
        <v>510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4.25" customHeight="1" x14ac:dyDescent="0.3">
      <c r="A29" s="8"/>
      <c r="B29" s="8"/>
      <c r="C29" s="8"/>
      <c r="D29" s="8"/>
      <c r="E29" s="8"/>
      <c r="F29" s="8"/>
      <c r="G29" s="8"/>
    </row>
    <row r="30" spans="1:7" ht="14.25" customHeight="1" x14ac:dyDescent="0.3">
      <c r="A30" s="7" t="s">
        <v>513</v>
      </c>
      <c r="B30" s="85">
        <f t="shared" ref="B30:G30" si="3">B8+B19</f>
        <v>0</v>
      </c>
      <c r="C30" s="85">
        <f t="shared" si="3"/>
        <v>0</v>
      </c>
      <c r="D30" s="85">
        <f t="shared" si="3"/>
        <v>0</v>
      </c>
      <c r="E30" s="85">
        <f t="shared" si="3"/>
        <v>0</v>
      </c>
      <c r="F30" s="85">
        <f t="shared" si="3"/>
        <v>0</v>
      </c>
      <c r="G30" s="85">
        <f t="shared" si="3"/>
        <v>0</v>
      </c>
    </row>
    <row r="31" spans="1:7" ht="14.25" customHeight="1" x14ac:dyDescent="0.3">
      <c r="A31" s="16"/>
      <c r="B31" s="16"/>
      <c r="C31" s="16"/>
      <c r="D31" s="16"/>
      <c r="E31" s="16"/>
      <c r="F31" s="16"/>
      <c r="G31" s="16"/>
    </row>
    <row r="32" spans="1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0">
      <formula1>-1.79769313486231E+100</formula1>
      <formula2>1.79769313486231E+100</formula2>
    </dataValidation>
  </dataValidations>
  <pageMargins left="0.70866141732283472" right="0" top="1.1417322834645669" bottom="0.74803149606299213" header="0" footer="0"/>
  <pageSetup scale="7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 x14ac:dyDescent="0.3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25" customHeight="1" x14ac:dyDescent="0.3">
      <c r="A1" s="125" t="s">
        <v>514</v>
      </c>
      <c r="B1" s="109"/>
      <c r="C1" s="109"/>
      <c r="D1" s="109"/>
      <c r="E1" s="109"/>
      <c r="F1" s="109"/>
      <c r="G1" s="109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515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5" t="s">
        <v>3</v>
      </c>
      <c r="B4" s="106"/>
      <c r="C4" s="106"/>
      <c r="D4" s="106"/>
      <c r="E4" s="106"/>
      <c r="F4" s="106"/>
      <c r="G4" s="107"/>
    </row>
    <row r="5" spans="1:7" ht="14.25" customHeight="1" x14ac:dyDescent="0.3">
      <c r="A5" s="121" t="s">
        <v>482</v>
      </c>
      <c r="B5" s="121">
        <v>2017</v>
      </c>
      <c r="C5" s="121">
        <f t="shared" ref="C5:G5" si="0">+B5+1</f>
        <v>2018</v>
      </c>
      <c r="D5" s="121">
        <f t="shared" si="0"/>
        <v>2019</v>
      </c>
      <c r="E5" s="121">
        <f t="shared" si="0"/>
        <v>2020</v>
      </c>
      <c r="F5" s="121">
        <f t="shared" si="0"/>
        <v>2021</v>
      </c>
      <c r="G5" s="80">
        <f t="shared" si="0"/>
        <v>2022</v>
      </c>
    </row>
    <row r="6" spans="1:7" ht="14.25" customHeight="1" x14ac:dyDescent="0.3">
      <c r="A6" s="116"/>
      <c r="B6" s="116"/>
      <c r="C6" s="116"/>
      <c r="D6" s="116"/>
      <c r="E6" s="116"/>
      <c r="F6" s="116"/>
      <c r="G6" s="81" t="s">
        <v>516</v>
      </c>
    </row>
    <row r="7" spans="1:7" ht="14.25" customHeight="1" x14ac:dyDescent="0.3">
      <c r="A7" s="5" t="s">
        <v>484</v>
      </c>
      <c r="B7" s="84">
        <f>SUM(B9:B19)</f>
        <v>0</v>
      </c>
      <c r="C7" s="84">
        <f t="shared" ref="C7:G7" si="1">SUM(C8:C19)</f>
        <v>0</v>
      </c>
      <c r="D7" s="84">
        <f t="shared" si="1"/>
        <v>0</v>
      </c>
      <c r="E7" s="84">
        <f t="shared" si="1"/>
        <v>0</v>
      </c>
      <c r="F7" s="84">
        <f t="shared" si="1"/>
        <v>0</v>
      </c>
      <c r="G7" s="84">
        <f t="shared" si="1"/>
        <v>0</v>
      </c>
    </row>
    <row r="8" spans="1:7" ht="14.25" customHeight="1" x14ac:dyDescent="0.3">
      <c r="A8" s="9" t="s">
        <v>517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25" customHeight="1" x14ac:dyDescent="0.3">
      <c r="A9" s="9" t="s">
        <v>518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25" customHeight="1" x14ac:dyDescent="0.3">
      <c r="A10" s="9" t="s">
        <v>519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25" customHeight="1" x14ac:dyDescent="0.3">
      <c r="A11" s="9" t="s">
        <v>520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25" customHeight="1" x14ac:dyDescent="0.3">
      <c r="A12" s="9" t="s">
        <v>521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25" customHeight="1" x14ac:dyDescent="0.3">
      <c r="A13" s="9" t="s">
        <v>522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 x14ac:dyDescent="0.3">
      <c r="A14" s="58" t="s">
        <v>523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25" customHeight="1" x14ac:dyDescent="0.3">
      <c r="A15" s="9" t="s">
        <v>524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25" customHeight="1" x14ac:dyDescent="0.3">
      <c r="A16" s="12" t="s">
        <v>525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25" customHeight="1" x14ac:dyDescent="0.3">
      <c r="A17" s="9" t="s">
        <v>526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25" customHeight="1" x14ac:dyDescent="0.3">
      <c r="A18" s="9" t="s">
        <v>527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25" customHeight="1" x14ac:dyDescent="0.3">
      <c r="A19" s="9" t="s">
        <v>528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25" customHeight="1" x14ac:dyDescent="0.3">
      <c r="A20" s="8"/>
      <c r="B20" s="8"/>
      <c r="C20" s="8"/>
      <c r="D20" s="8"/>
      <c r="E20" s="8"/>
      <c r="F20" s="8"/>
      <c r="G20" s="8"/>
    </row>
    <row r="21" spans="1:7" ht="14.25" customHeight="1" x14ac:dyDescent="0.3">
      <c r="A21" s="7" t="s">
        <v>490</v>
      </c>
      <c r="B21" s="33">
        <f t="shared" ref="B21:G21" si="2">SUM(B22:B26)</f>
        <v>0</v>
      </c>
      <c r="C21" s="33">
        <f t="shared" si="2"/>
        <v>0</v>
      </c>
      <c r="D21" s="33">
        <f t="shared" si="2"/>
        <v>0</v>
      </c>
      <c r="E21" s="33">
        <f t="shared" si="2"/>
        <v>0</v>
      </c>
      <c r="F21" s="33">
        <f t="shared" si="2"/>
        <v>0</v>
      </c>
      <c r="G21" s="33">
        <f t="shared" si="2"/>
        <v>0</v>
      </c>
    </row>
    <row r="22" spans="1:7" ht="14.25" customHeight="1" x14ac:dyDescent="0.3">
      <c r="A22" s="9" t="s">
        <v>529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4.25" customHeight="1" x14ac:dyDescent="0.3">
      <c r="A23" s="9" t="s">
        <v>530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4.25" customHeight="1" x14ac:dyDescent="0.3">
      <c r="A24" s="9" t="s">
        <v>531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45" customHeight="1" x14ac:dyDescent="0.3">
      <c r="A25" s="58" t="s">
        <v>532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4.25" customHeight="1" x14ac:dyDescent="0.3">
      <c r="A26" s="9" t="s">
        <v>533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4.25" customHeight="1" x14ac:dyDescent="0.3">
      <c r="A27" s="8"/>
      <c r="B27" s="8"/>
      <c r="C27" s="8"/>
      <c r="D27" s="8"/>
      <c r="E27" s="8"/>
      <c r="F27" s="8"/>
      <c r="G27" s="8"/>
    </row>
    <row r="28" spans="1:7" ht="14.25" customHeight="1" x14ac:dyDescent="0.3">
      <c r="A28" s="7" t="s">
        <v>494</v>
      </c>
      <c r="B28" s="33">
        <f t="shared" ref="B28:G28" si="3">B29</f>
        <v>0</v>
      </c>
      <c r="C28" s="33">
        <f t="shared" si="3"/>
        <v>0</v>
      </c>
      <c r="D28" s="33">
        <f t="shared" si="3"/>
        <v>0</v>
      </c>
      <c r="E28" s="33">
        <f t="shared" si="3"/>
        <v>0</v>
      </c>
      <c r="F28" s="33">
        <f t="shared" si="3"/>
        <v>0</v>
      </c>
      <c r="G28" s="33">
        <f t="shared" si="3"/>
        <v>0</v>
      </c>
    </row>
    <row r="29" spans="1:7" ht="14.25" customHeight="1" x14ac:dyDescent="0.3">
      <c r="A29" s="9" t="s">
        <v>297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4.25" customHeight="1" x14ac:dyDescent="0.3">
      <c r="A30" s="8"/>
      <c r="B30" s="8"/>
      <c r="C30" s="8"/>
      <c r="D30" s="8"/>
      <c r="E30" s="8"/>
      <c r="F30" s="8"/>
      <c r="G30" s="8"/>
    </row>
    <row r="31" spans="1:7" ht="14.25" customHeight="1" x14ac:dyDescent="0.3">
      <c r="A31" s="7" t="s">
        <v>534</v>
      </c>
      <c r="B31" s="85">
        <f t="shared" ref="B31:G31" si="4">B7+B21+B28</f>
        <v>0</v>
      </c>
      <c r="C31" s="85">
        <f t="shared" si="4"/>
        <v>0</v>
      </c>
      <c r="D31" s="85">
        <f t="shared" si="4"/>
        <v>0</v>
      </c>
      <c r="E31" s="85">
        <f t="shared" si="4"/>
        <v>0</v>
      </c>
      <c r="F31" s="85">
        <f t="shared" si="4"/>
        <v>0</v>
      </c>
      <c r="G31" s="85">
        <f t="shared" si="4"/>
        <v>0</v>
      </c>
    </row>
    <row r="32" spans="1:7" ht="14.25" customHeight="1" x14ac:dyDescent="0.3">
      <c r="A32" s="8"/>
      <c r="B32" s="8"/>
      <c r="C32" s="8"/>
      <c r="D32" s="8"/>
      <c r="E32" s="8"/>
      <c r="F32" s="8"/>
      <c r="G32" s="8"/>
    </row>
    <row r="33" spans="1:7" ht="14.25" customHeight="1" x14ac:dyDescent="0.3">
      <c r="A33" s="7" t="s">
        <v>299</v>
      </c>
      <c r="B33" s="33"/>
      <c r="C33" s="33"/>
      <c r="D33" s="33"/>
      <c r="E33" s="33"/>
      <c r="F33" s="33"/>
      <c r="G33" s="33"/>
    </row>
    <row r="34" spans="1:7" ht="45" customHeight="1" x14ac:dyDescent="0.3">
      <c r="A34" s="58" t="s">
        <v>496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45" customHeight="1" x14ac:dyDescent="0.3">
      <c r="A35" s="58" t="s">
        <v>535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ht="14.25" customHeight="1" x14ac:dyDescent="0.3">
      <c r="A36" s="7" t="s">
        <v>536</v>
      </c>
      <c r="B36" s="33">
        <f t="shared" ref="B36:G36" si="5">B34+B35</f>
        <v>0</v>
      </c>
      <c r="C36" s="33">
        <f t="shared" si="5"/>
        <v>0</v>
      </c>
      <c r="D36" s="33">
        <f t="shared" si="5"/>
        <v>0</v>
      </c>
      <c r="E36" s="33">
        <f t="shared" si="5"/>
        <v>0</v>
      </c>
      <c r="F36" s="33">
        <f t="shared" si="5"/>
        <v>0</v>
      </c>
      <c r="G36" s="33">
        <f t="shared" si="5"/>
        <v>0</v>
      </c>
    </row>
    <row r="37" spans="1:7" ht="5.25" customHeight="1" x14ac:dyDescent="0.3">
      <c r="A37" s="16"/>
      <c r="B37" s="15"/>
      <c r="C37" s="15"/>
      <c r="D37" s="15"/>
      <c r="E37" s="15"/>
      <c r="F37" s="15"/>
      <c r="G37" s="15"/>
    </row>
    <row r="38" spans="1:7" ht="14.25" customHeight="1" x14ac:dyDescent="0.3">
      <c r="A38" s="29"/>
    </row>
    <row r="39" spans="1:7" ht="14.25" customHeight="1" x14ac:dyDescent="0.3">
      <c r="A39" s="108" t="s">
        <v>537</v>
      </c>
      <c r="B39" s="109"/>
      <c r="C39" s="109"/>
      <c r="D39" s="109"/>
      <c r="E39" s="109"/>
      <c r="F39" s="109"/>
      <c r="G39" s="109"/>
    </row>
    <row r="40" spans="1:7" ht="14.25" customHeight="1" x14ac:dyDescent="0.3">
      <c r="A40" s="108" t="s">
        <v>538</v>
      </c>
      <c r="B40" s="109"/>
      <c r="C40" s="109"/>
      <c r="D40" s="109"/>
      <c r="E40" s="109"/>
      <c r="F40" s="109"/>
      <c r="G40" s="109"/>
    </row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36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 x14ac:dyDescent="0.3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25" customHeight="1" x14ac:dyDescent="0.3">
      <c r="A1" s="125" t="s">
        <v>539</v>
      </c>
      <c r="B1" s="109"/>
      <c r="C1" s="109"/>
      <c r="D1" s="109"/>
      <c r="E1" s="109"/>
      <c r="F1" s="109"/>
      <c r="G1" s="109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540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5" t="s">
        <v>3</v>
      </c>
      <c r="B4" s="106"/>
      <c r="C4" s="106"/>
      <c r="D4" s="106"/>
      <c r="E4" s="106"/>
      <c r="F4" s="106"/>
      <c r="G4" s="107"/>
    </row>
    <row r="5" spans="1:7" ht="14.25" customHeight="1" x14ac:dyDescent="0.3">
      <c r="A5" s="127" t="s">
        <v>500</v>
      </c>
      <c r="B5" s="121">
        <v>2017</v>
      </c>
      <c r="C5" s="121">
        <f t="shared" ref="C5:F5" si="0">+B5+1</f>
        <v>2018</v>
      </c>
      <c r="D5" s="121">
        <f t="shared" si="0"/>
        <v>2019</v>
      </c>
      <c r="E5" s="121">
        <f t="shared" si="0"/>
        <v>2020</v>
      </c>
      <c r="F5" s="121">
        <f t="shared" si="0"/>
        <v>2021</v>
      </c>
      <c r="G5" s="80">
        <v>2022</v>
      </c>
    </row>
    <row r="6" spans="1:7" ht="48.75" customHeight="1" x14ac:dyDescent="0.3">
      <c r="A6" s="116"/>
      <c r="B6" s="116"/>
      <c r="C6" s="116"/>
      <c r="D6" s="116"/>
      <c r="E6" s="116"/>
      <c r="F6" s="116"/>
      <c r="G6" s="81" t="s">
        <v>541</v>
      </c>
    </row>
    <row r="7" spans="1:7" ht="14.25" customHeight="1" x14ac:dyDescent="0.3">
      <c r="A7" s="5" t="s">
        <v>501</v>
      </c>
      <c r="B7" s="84">
        <f t="shared" ref="B7:G7" si="1">SUM(B8:B16)</f>
        <v>0</v>
      </c>
      <c r="C7" s="84">
        <f t="shared" si="1"/>
        <v>0</v>
      </c>
      <c r="D7" s="84">
        <f t="shared" si="1"/>
        <v>0</v>
      </c>
      <c r="E7" s="84">
        <f t="shared" si="1"/>
        <v>0</v>
      </c>
      <c r="F7" s="84">
        <f t="shared" si="1"/>
        <v>0</v>
      </c>
      <c r="G7" s="84">
        <f t="shared" si="1"/>
        <v>0</v>
      </c>
    </row>
    <row r="8" spans="1:7" ht="14.25" customHeight="1" x14ac:dyDescent="0.3">
      <c r="A8" s="9" t="s">
        <v>502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25" customHeight="1" x14ac:dyDescent="0.3">
      <c r="A9" s="9" t="s">
        <v>503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25" customHeight="1" x14ac:dyDescent="0.3">
      <c r="A10" s="9" t="s">
        <v>504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30" customHeight="1" x14ac:dyDescent="0.3">
      <c r="A11" s="58" t="s">
        <v>505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30" customHeight="1" x14ac:dyDescent="0.3">
      <c r="A12" s="58" t="s">
        <v>506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25" customHeight="1" x14ac:dyDescent="0.3">
      <c r="A13" s="9" t="s">
        <v>507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 x14ac:dyDescent="0.3">
      <c r="A14" s="58" t="s">
        <v>508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25" customHeight="1" x14ac:dyDescent="0.3">
      <c r="A15" s="9" t="s">
        <v>509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25" customHeight="1" x14ac:dyDescent="0.3">
      <c r="A16" s="9" t="s">
        <v>510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25" customHeight="1" x14ac:dyDescent="0.3">
      <c r="A17" s="8"/>
      <c r="B17" s="8"/>
      <c r="C17" s="8"/>
      <c r="D17" s="8"/>
      <c r="E17" s="8"/>
      <c r="F17" s="8"/>
      <c r="G17" s="8"/>
    </row>
    <row r="18" spans="1:7" ht="14.25" customHeight="1" x14ac:dyDescent="0.3">
      <c r="A18" s="7" t="s">
        <v>511</v>
      </c>
      <c r="B18" s="33">
        <f t="shared" ref="B18:G18" si="2">SUM(B19:B27)</f>
        <v>0</v>
      </c>
      <c r="C18" s="33">
        <f t="shared" si="2"/>
        <v>0</v>
      </c>
      <c r="D18" s="33">
        <f t="shared" si="2"/>
        <v>0</v>
      </c>
      <c r="E18" s="33">
        <f t="shared" si="2"/>
        <v>0</v>
      </c>
      <c r="F18" s="33">
        <f t="shared" si="2"/>
        <v>0</v>
      </c>
      <c r="G18" s="33">
        <f t="shared" si="2"/>
        <v>0</v>
      </c>
    </row>
    <row r="19" spans="1:7" ht="14.25" customHeight="1" x14ac:dyDescent="0.3">
      <c r="A19" s="9" t="s">
        <v>502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25" customHeight="1" x14ac:dyDescent="0.3">
      <c r="A20" s="9" t="s">
        <v>503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4.25" customHeight="1" x14ac:dyDescent="0.3">
      <c r="A21" s="9" t="s">
        <v>504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30" customHeight="1" x14ac:dyDescent="0.3">
      <c r="A22" s="58" t="s">
        <v>505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4.25" customHeight="1" x14ac:dyDescent="0.3">
      <c r="A23" s="9" t="s">
        <v>506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4.25" customHeight="1" x14ac:dyDescent="0.3">
      <c r="A24" s="9" t="s">
        <v>507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4.25" customHeight="1" x14ac:dyDescent="0.3">
      <c r="A25" s="9" t="s">
        <v>508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4.25" customHeight="1" x14ac:dyDescent="0.3">
      <c r="A26" s="9" t="s">
        <v>512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4.25" customHeight="1" x14ac:dyDescent="0.3">
      <c r="A27" s="9" t="s">
        <v>510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4.25" customHeight="1" x14ac:dyDescent="0.3">
      <c r="A28" s="8"/>
      <c r="B28" s="8"/>
      <c r="C28" s="8"/>
      <c r="D28" s="8"/>
      <c r="E28" s="8"/>
      <c r="F28" s="8"/>
      <c r="G28" s="8"/>
    </row>
    <row r="29" spans="1:7" ht="14.25" customHeight="1" x14ac:dyDescent="0.3">
      <c r="A29" s="7" t="s">
        <v>542</v>
      </c>
      <c r="B29" s="85">
        <f t="shared" ref="B29:G29" si="3">B7+B18</f>
        <v>0</v>
      </c>
      <c r="C29" s="85">
        <f t="shared" si="3"/>
        <v>0</v>
      </c>
      <c r="D29" s="85">
        <f t="shared" si="3"/>
        <v>0</v>
      </c>
      <c r="E29" s="85">
        <f t="shared" si="3"/>
        <v>0</v>
      </c>
      <c r="F29" s="85">
        <f t="shared" si="3"/>
        <v>0</v>
      </c>
      <c r="G29" s="85">
        <f t="shared" si="3"/>
        <v>0</v>
      </c>
    </row>
    <row r="30" spans="1:7" ht="14.25" customHeight="1" x14ac:dyDescent="0.3">
      <c r="A30" s="16"/>
      <c r="B30" s="16"/>
      <c r="C30" s="16"/>
      <c r="D30" s="16"/>
      <c r="E30" s="16"/>
      <c r="F30" s="16"/>
      <c r="G30" s="16"/>
    </row>
    <row r="31" spans="1:7" ht="14.25" customHeight="1" x14ac:dyDescent="0.3">
      <c r="A31" s="29"/>
    </row>
    <row r="32" spans="1:7" ht="14.25" customHeight="1" x14ac:dyDescent="0.3">
      <c r="A32" s="108" t="s">
        <v>543</v>
      </c>
      <c r="B32" s="109"/>
      <c r="C32" s="109"/>
      <c r="D32" s="109"/>
      <c r="E32" s="109"/>
      <c r="F32" s="109"/>
      <c r="G32" s="109"/>
    </row>
    <row r="33" spans="1:7" ht="14.25" customHeight="1" x14ac:dyDescent="0.3">
      <c r="A33" s="108" t="s">
        <v>544</v>
      </c>
      <c r="B33" s="109"/>
      <c r="C33" s="109"/>
      <c r="D33" s="109"/>
      <c r="E33" s="109"/>
      <c r="F33" s="109"/>
      <c r="G33" s="109"/>
    </row>
    <row r="34" spans="1:7" ht="14.25" customHeight="1" x14ac:dyDescent="0.3"/>
    <row r="35" spans="1:7" ht="14.25" customHeight="1" x14ac:dyDescent="0.3"/>
    <row r="36" spans="1:7" ht="14.25" customHeight="1" x14ac:dyDescent="0.3"/>
    <row r="37" spans="1:7" ht="14.25" customHeight="1" x14ac:dyDescent="0.3"/>
    <row r="38" spans="1:7" ht="14.25" customHeight="1" x14ac:dyDescent="0.3"/>
    <row r="39" spans="1:7" ht="14.25" customHeight="1" x14ac:dyDescent="0.3"/>
    <row r="40" spans="1:7" ht="14.25" customHeight="1" x14ac:dyDescent="0.3"/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29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 x14ac:dyDescent="0.3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 x14ac:dyDescent="0.3">
      <c r="A1" s="128" t="s">
        <v>545</v>
      </c>
      <c r="B1" s="109"/>
      <c r="C1" s="109"/>
      <c r="D1" s="109"/>
      <c r="E1" s="109"/>
      <c r="F1" s="109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9.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1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29.25" customHeight="1" x14ac:dyDescent="0.3">
      <c r="A3" s="105" t="s">
        <v>546</v>
      </c>
      <c r="B3" s="106"/>
      <c r="C3" s="106"/>
      <c r="D3" s="106"/>
      <c r="E3" s="106"/>
      <c r="F3" s="107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ht="35.25" customHeight="1" x14ac:dyDescent="0.3">
      <c r="A4" s="39"/>
      <c r="B4" s="39" t="s">
        <v>547</v>
      </c>
      <c r="C4" s="39" t="s">
        <v>548</v>
      </c>
      <c r="D4" s="39" t="s">
        <v>549</v>
      </c>
      <c r="E4" s="39" t="s">
        <v>550</v>
      </c>
      <c r="F4" s="39" t="s">
        <v>551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2.75" customHeight="1" x14ac:dyDescent="0.3">
      <c r="A5" s="60" t="s">
        <v>552</v>
      </c>
      <c r="B5" s="14"/>
      <c r="C5" s="14"/>
      <c r="D5" s="14"/>
      <c r="E5" s="14"/>
      <c r="F5" s="14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9.5" customHeight="1" x14ac:dyDescent="0.3">
      <c r="A6" s="58" t="s">
        <v>553</v>
      </c>
      <c r="B6" s="8"/>
      <c r="C6" s="8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19.5" customHeight="1" x14ac:dyDescent="0.3">
      <c r="A7" s="58" t="s">
        <v>554</v>
      </c>
      <c r="B7" s="8"/>
      <c r="C7" s="8"/>
      <c r="D7" s="8"/>
      <c r="E7" s="8"/>
      <c r="F7" s="8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9.5" customHeight="1" x14ac:dyDescent="0.3">
      <c r="A8" s="58"/>
      <c r="B8" s="8"/>
      <c r="C8" s="8"/>
      <c r="D8" s="8"/>
      <c r="E8" s="8"/>
      <c r="F8" s="8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9.5" customHeight="1" x14ac:dyDescent="0.3">
      <c r="A9" s="60" t="s">
        <v>555</v>
      </c>
      <c r="B9" s="8"/>
      <c r="C9" s="8"/>
      <c r="D9" s="8"/>
      <c r="E9" s="8"/>
      <c r="F9" s="8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9.5" customHeight="1" x14ac:dyDescent="0.3">
      <c r="A10" s="58" t="s">
        <v>556</v>
      </c>
      <c r="B10" s="8"/>
      <c r="C10" s="8"/>
      <c r="D10" s="8"/>
      <c r="E10" s="8"/>
      <c r="F10" s="8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9.5" customHeight="1" x14ac:dyDescent="0.3">
      <c r="A11" s="58" t="s">
        <v>557</v>
      </c>
      <c r="B11" s="8"/>
      <c r="C11" s="8"/>
      <c r="D11" s="8"/>
      <c r="E11" s="8"/>
      <c r="F11" s="8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9.5" customHeight="1" x14ac:dyDescent="0.3">
      <c r="A12" s="58" t="s">
        <v>558</v>
      </c>
      <c r="B12" s="8"/>
      <c r="C12" s="8"/>
      <c r="D12" s="8"/>
      <c r="E12" s="8"/>
      <c r="F12" s="8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19.5" customHeight="1" x14ac:dyDescent="0.3">
      <c r="A13" s="58" t="s">
        <v>559</v>
      </c>
      <c r="B13" s="8"/>
      <c r="C13" s="8"/>
      <c r="D13" s="8"/>
      <c r="E13" s="8"/>
      <c r="F13" s="8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19.5" customHeight="1" x14ac:dyDescent="0.3">
      <c r="A14" s="58" t="s">
        <v>560</v>
      </c>
      <c r="B14" s="8"/>
      <c r="C14" s="8"/>
      <c r="D14" s="8"/>
      <c r="E14" s="8"/>
      <c r="F14" s="8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19.5" customHeight="1" x14ac:dyDescent="0.3">
      <c r="A15" s="58" t="s">
        <v>557</v>
      </c>
      <c r="B15" s="8"/>
      <c r="C15" s="8"/>
      <c r="D15" s="8"/>
      <c r="E15" s="8"/>
      <c r="F15" s="8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19.5" customHeight="1" x14ac:dyDescent="0.3">
      <c r="A16" s="58" t="s">
        <v>558</v>
      </c>
      <c r="B16" s="8"/>
      <c r="C16" s="8"/>
      <c r="D16" s="8"/>
      <c r="E16" s="8"/>
      <c r="F16" s="8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9.5" customHeight="1" x14ac:dyDescent="0.3">
      <c r="A17" s="58" t="s">
        <v>559</v>
      </c>
      <c r="B17" s="8"/>
      <c r="C17" s="8"/>
      <c r="D17" s="8"/>
      <c r="E17" s="8"/>
      <c r="F17" s="8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19.5" customHeight="1" x14ac:dyDescent="0.3">
      <c r="A18" s="58" t="s">
        <v>561</v>
      </c>
      <c r="B18" s="87"/>
      <c r="C18" s="8"/>
      <c r="D18" s="8"/>
      <c r="E18" s="8"/>
      <c r="F18" s="8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9.5" customHeight="1" x14ac:dyDescent="0.3">
      <c r="A19" s="58" t="s">
        <v>562</v>
      </c>
      <c r="B19" s="8"/>
      <c r="C19" s="8"/>
      <c r="D19" s="8"/>
      <c r="E19" s="8"/>
      <c r="F19" s="8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9.5" customHeight="1" x14ac:dyDescent="0.3">
      <c r="A20" s="58" t="s">
        <v>563</v>
      </c>
      <c r="B20" s="88"/>
      <c r="C20" s="88"/>
      <c r="D20" s="88"/>
      <c r="E20" s="88"/>
      <c r="F20" s="88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9.5" customHeight="1" x14ac:dyDescent="0.3">
      <c r="A21" s="58" t="s">
        <v>564</v>
      </c>
      <c r="B21" s="88"/>
      <c r="C21" s="88"/>
      <c r="D21" s="88"/>
      <c r="E21" s="88"/>
      <c r="F21" s="88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9.5" customHeight="1" x14ac:dyDescent="0.3">
      <c r="A22" s="58" t="s">
        <v>565</v>
      </c>
      <c r="B22" s="88"/>
      <c r="C22" s="88"/>
      <c r="D22" s="88"/>
      <c r="E22" s="88"/>
      <c r="F22" s="88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9.5" customHeight="1" x14ac:dyDescent="0.3">
      <c r="A23" s="58" t="s">
        <v>566</v>
      </c>
      <c r="B23" s="88"/>
      <c r="C23" s="88"/>
      <c r="D23" s="88"/>
      <c r="E23" s="88"/>
      <c r="F23" s="88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9.5" customHeight="1" x14ac:dyDescent="0.3">
      <c r="A24" s="58" t="s">
        <v>567</v>
      </c>
      <c r="B24" s="89"/>
      <c r="C24" s="8"/>
      <c r="D24" s="8"/>
      <c r="E24" s="8"/>
      <c r="F24" s="8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9.5" customHeight="1" x14ac:dyDescent="0.3">
      <c r="A25" s="58" t="s">
        <v>568</v>
      </c>
      <c r="B25" s="89"/>
      <c r="C25" s="8"/>
      <c r="D25" s="8"/>
      <c r="E25" s="8"/>
      <c r="F25" s="8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9.5" customHeight="1" x14ac:dyDescent="0.3">
      <c r="A26" s="58"/>
      <c r="B26" s="8"/>
      <c r="C26" s="8"/>
      <c r="D26" s="8"/>
      <c r="E26" s="8"/>
      <c r="F26" s="8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ht="19.5" customHeight="1" x14ac:dyDescent="0.3">
      <c r="A27" s="60" t="s">
        <v>569</v>
      </c>
      <c r="B27" s="8"/>
      <c r="C27" s="8"/>
      <c r="D27" s="8"/>
      <c r="E27" s="8"/>
      <c r="F27" s="8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ht="19.5" customHeight="1" x14ac:dyDescent="0.3">
      <c r="A28" s="58" t="s">
        <v>570</v>
      </c>
      <c r="B28" s="8"/>
      <c r="C28" s="8"/>
      <c r="D28" s="8"/>
      <c r="E28" s="8"/>
      <c r="F28" s="8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19.5" customHeight="1" x14ac:dyDescent="0.3">
      <c r="A29" s="58"/>
      <c r="B29" s="8"/>
      <c r="C29" s="8"/>
      <c r="D29" s="8"/>
      <c r="E29" s="8"/>
      <c r="F29" s="8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ht="19.5" customHeight="1" x14ac:dyDescent="0.3">
      <c r="A30" s="60" t="s">
        <v>571</v>
      </c>
      <c r="B30" s="8"/>
      <c r="C30" s="8"/>
      <c r="D30" s="8"/>
      <c r="E30" s="8"/>
      <c r="F30" s="8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ht="19.5" customHeight="1" x14ac:dyDescent="0.3">
      <c r="A31" s="58" t="s">
        <v>556</v>
      </c>
      <c r="B31" s="8"/>
      <c r="C31" s="8"/>
      <c r="D31" s="8"/>
      <c r="E31" s="8"/>
      <c r="F31" s="8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ht="19.5" customHeight="1" x14ac:dyDescent="0.3">
      <c r="A32" s="58" t="s">
        <v>560</v>
      </c>
      <c r="B32" s="8"/>
      <c r="C32" s="8"/>
      <c r="D32" s="8"/>
      <c r="E32" s="8"/>
      <c r="F32" s="8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ht="19.5" customHeight="1" x14ac:dyDescent="0.3">
      <c r="A33" s="58" t="s">
        <v>572</v>
      </c>
      <c r="B33" s="8"/>
      <c r="C33" s="8"/>
      <c r="D33" s="8"/>
      <c r="E33" s="8"/>
      <c r="F33" s="8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9.5" customHeight="1" x14ac:dyDescent="0.3">
      <c r="A34" s="58"/>
      <c r="B34" s="8"/>
      <c r="C34" s="8"/>
      <c r="D34" s="8"/>
      <c r="E34" s="8"/>
      <c r="F34" s="8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19.5" customHeight="1" x14ac:dyDescent="0.3">
      <c r="A35" s="60" t="s">
        <v>573</v>
      </c>
      <c r="B35" s="8"/>
      <c r="C35" s="8"/>
      <c r="D35" s="8"/>
      <c r="E35" s="8"/>
      <c r="F35" s="8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 ht="19.5" customHeight="1" x14ac:dyDescent="0.3">
      <c r="A36" s="58" t="s">
        <v>574</v>
      </c>
      <c r="B36" s="8"/>
      <c r="C36" s="8"/>
      <c r="D36" s="8"/>
      <c r="E36" s="8"/>
      <c r="F36" s="8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9.5" customHeight="1" x14ac:dyDescent="0.3">
      <c r="A37" s="58" t="s">
        <v>575</v>
      </c>
      <c r="B37" s="8"/>
      <c r="C37" s="8"/>
      <c r="D37" s="8"/>
      <c r="E37" s="8"/>
      <c r="F37" s="8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9.5" customHeight="1" x14ac:dyDescent="0.3">
      <c r="A38" s="58" t="s">
        <v>576</v>
      </c>
      <c r="B38" s="89"/>
      <c r="C38" s="8"/>
      <c r="D38" s="8"/>
      <c r="E38" s="8"/>
      <c r="F38" s="8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9.5" customHeight="1" x14ac:dyDescent="0.3">
      <c r="A39" s="58"/>
      <c r="B39" s="8"/>
      <c r="C39" s="8"/>
      <c r="D39" s="8"/>
      <c r="E39" s="8"/>
      <c r="F39" s="8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spans="1:26" ht="19.5" customHeight="1" x14ac:dyDescent="0.3">
      <c r="A40" s="60" t="s">
        <v>577</v>
      </c>
      <c r="B40" s="8"/>
      <c r="C40" s="8"/>
      <c r="D40" s="8"/>
      <c r="E40" s="8"/>
      <c r="F40" s="8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6" ht="19.5" customHeight="1" x14ac:dyDescent="0.3">
      <c r="A41" s="58"/>
      <c r="B41" s="8"/>
      <c r="C41" s="8"/>
      <c r="D41" s="8"/>
      <c r="E41" s="8"/>
      <c r="F41" s="8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spans="1:26" ht="19.5" customHeight="1" x14ac:dyDescent="0.3">
      <c r="A42" s="60" t="s">
        <v>578</v>
      </c>
      <c r="B42" s="8"/>
      <c r="C42" s="8"/>
      <c r="D42" s="8"/>
      <c r="E42" s="8"/>
      <c r="F42" s="8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ht="19.5" customHeight="1" x14ac:dyDescent="0.3">
      <c r="A43" s="58" t="s">
        <v>579</v>
      </c>
      <c r="B43" s="8"/>
      <c r="C43" s="8"/>
      <c r="D43" s="8"/>
      <c r="E43" s="8"/>
      <c r="F43" s="8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 ht="19.5" customHeight="1" x14ac:dyDescent="0.3">
      <c r="A44" s="58" t="s">
        <v>580</v>
      </c>
      <c r="B44" s="8"/>
      <c r="C44" s="8"/>
      <c r="D44" s="8"/>
      <c r="E44" s="8"/>
      <c r="F44" s="8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6" ht="19.5" customHeight="1" x14ac:dyDescent="0.3">
      <c r="A45" s="58" t="s">
        <v>581</v>
      </c>
      <c r="B45" s="8"/>
      <c r="C45" s="8"/>
      <c r="D45" s="8"/>
      <c r="E45" s="8"/>
      <c r="F45" s="8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spans="1:26" ht="19.5" customHeight="1" x14ac:dyDescent="0.3">
      <c r="A46" s="58"/>
      <c r="B46" s="8"/>
      <c r="C46" s="8"/>
      <c r="D46" s="8"/>
      <c r="E46" s="8"/>
      <c r="F46" s="8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 ht="19.5" customHeight="1" x14ac:dyDescent="0.3">
      <c r="A47" s="60" t="s">
        <v>582</v>
      </c>
      <c r="B47" s="8"/>
      <c r="C47" s="8"/>
      <c r="D47" s="8"/>
      <c r="E47" s="8"/>
      <c r="F47" s="8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 ht="19.5" customHeight="1" x14ac:dyDescent="0.3">
      <c r="A48" s="58" t="s">
        <v>580</v>
      </c>
      <c r="B48" s="88"/>
      <c r="C48" s="88"/>
      <c r="D48" s="88"/>
      <c r="E48" s="88"/>
      <c r="F48" s="88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 ht="19.5" customHeight="1" x14ac:dyDescent="0.3">
      <c r="A49" s="58" t="s">
        <v>581</v>
      </c>
      <c r="B49" s="88"/>
      <c r="C49" s="88"/>
      <c r="D49" s="88"/>
      <c r="E49" s="88"/>
      <c r="F49" s="88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 ht="19.5" customHeight="1" x14ac:dyDescent="0.3">
      <c r="A50" s="58"/>
      <c r="B50" s="8"/>
      <c r="C50" s="8"/>
      <c r="D50" s="8"/>
      <c r="E50" s="8"/>
      <c r="F50" s="8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spans="1:26" ht="19.5" customHeight="1" x14ac:dyDescent="0.3">
      <c r="A51" s="60" t="s">
        <v>583</v>
      </c>
      <c r="B51" s="8"/>
      <c r="C51" s="8"/>
      <c r="D51" s="8"/>
      <c r="E51" s="8"/>
      <c r="F51" s="8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spans="1:26" ht="19.5" customHeight="1" x14ac:dyDescent="0.3">
      <c r="A52" s="58" t="s">
        <v>580</v>
      </c>
      <c r="B52" s="8"/>
      <c r="C52" s="8"/>
      <c r="D52" s="8"/>
      <c r="E52" s="8"/>
      <c r="F52" s="8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9.5" customHeight="1" x14ac:dyDescent="0.3">
      <c r="A53" s="58" t="s">
        <v>581</v>
      </c>
      <c r="B53" s="8"/>
      <c r="C53" s="8"/>
      <c r="D53" s="8"/>
      <c r="E53" s="8"/>
      <c r="F53" s="8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9.5" customHeight="1" x14ac:dyDescent="0.3">
      <c r="A54" s="58" t="s">
        <v>584</v>
      </c>
      <c r="B54" s="8"/>
      <c r="C54" s="8"/>
      <c r="D54" s="8"/>
      <c r="E54" s="8"/>
      <c r="F54" s="8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 ht="19.5" customHeight="1" x14ac:dyDescent="0.3">
      <c r="A55" s="58"/>
      <c r="B55" s="8"/>
      <c r="C55" s="8"/>
      <c r="D55" s="8"/>
      <c r="E55" s="8"/>
      <c r="F55" s="8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1:26" ht="44.25" customHeight="1" x14ac:dyDescent="0.3">
      <c r="A56" s="60" t="s">
        <v>585</v>
      </c>
      <c r="B56" s="8"/>
      <c r="C56" s="8"/>
      <c r="D56" s="8"/>
      <c r="E56" s="8"/>
      <c r="F56" s="8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spans="1:26" ht="19.5" customHeight="1" x14ac:dyDescent="0.3">
      <c r="A57" s="58" t="s">
        <v>580</v>
      </c>
      <c r="B57" s="8"/>
      <c r="C57" s="8"/>
      <c r="D57" s="8"/>
      <c r="E57" s="8"/>
      <c r="F57" s="8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 ht="19.5" customHeight="1" x14ac:dyDescent="0.3">
      <c r="A58" s="58" t="s">
        <v>581</v>
      </c>
      <c r="B58" s="8"/>
      <c r="C58" s="8"/>
      <c r="D58" s="8"/>
      <c r="E58" s="8"/>
      <c r="F58" s="8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 ht="19.5" customHeight="1" x14ac:dyDescent="0.3">
      <c r="A59" s="58"/>
      <c r="B59" s="8"/>
      <c r="C59" s="8"/>
      <c r="D59" s="8"/>
      <c r="E59" s="8"/>
      <c r="F59" s="8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 ht="19.5" customHeight="1" x14ac:dyDescent="0.3">
      <c r="A60" s="60" t="s">
        <v>586</v>
      </c>
      <c r="B60" s="8"/>
      <c r="C60" s="8"/>
      <c r="D60" s="8"/>
      <c r="E60" s="8"/>
      <c r="F60" s="8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 ht="19.5" customHeight="1" x14ac:dyDescent="0.3">
      <c r="A61" s="58" t="s">
        <v>587</v>
      </c>
      <c r="B61" s="8"/>
      <c r="C61" s="8"/>
      <c r="D61" s="8"/>
      <c r="E61" s="8"/>
      <c r="F61" s="8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 ht="19.5" customHeight="1" x14ac:dyDescent="0.3">
      <c r="A62" s="58" t="s">
        <v>588</v>
      </c>
      <c r="B62" s="89"/>
      <c r="C62" s="8"/>
      <c r="D62" s="8"/>
      <c r="E62" s="8"/>
      <c r="F62" s="8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 ht="19.5" customHeight="1" x14ac:dyDescent="0.3">
      <c r="A63" s="58"/>
      <c r="B63" s="8"/>
      <c r="C63" s="8"/>
      <c r="D63" s="8"/>
      <c r="E63" s="8"/>
      <c r="F63" s="8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 ht="19.5" customHeight="1" x14ac:dyDescent="0.3">
      <c r="A64" s="60" t="s">
        <v>589</v>
      </c>
      <c r="B64" s="8"/>
      <c r="C64" s="8"/>
      <c r="D64" s="8"/>
      <c r="E64" s="8"/>
      <c r="F64" s="8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 ht="19.5" customHeight="1" x14ac:dyDescent="0.3">
      <c r="A65" s="58" t="s">
        <v>590</v>
      </c>
      <c r="B65" s="8"/>
      <c r="C65" s="8"/>
      <c r="D65" s="8"/>
      <c r="E65" s="8"/>
      <c r="F65" s="8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 ht="19.5" customHeight="1" x14ac:dyDescent="0.3">
      <c r="A66" s="58" t="s">
        <v>591</v>
      </c>
      <c r="B66" s="8"/>
      <c r="C66" s="8"/>
      <c r="D66" s="8"/>
      <c r="E66" s="8"/>
      <c r="F66" s="8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9.5" customHeight="1" x14ac:dyDescent="0.3">
      <c r="A67" s="90"/>
      <c r="B67" s="16"/>
      <c r="C67" s="16"/>
      <c r="D67" s="16"/>
      <c r="E67" s="16"/>
      <c r="F67" s="1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9.5" customHeight="1" x14ac:dyDescent="0.3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9.5" customHeight="1" x14ac:dyDescent="0.3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9.5" customHeight="1" x14ac:dyDescent="0.3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9.5" customHeight="1" x14ac:dyDescent="0.3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ht="19.5" customHeight="1" x14ac:dyDescent="0.3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ht="19.5" customHeight="1" x14ac:dyDescent="0.3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9.5" customHeight="1" x14ac:dyDescent="0.3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ht="19.5" customHeight="1" x14ac:dyDescent="0.3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ht="19.5" customHeight="1" x14ac:dyDescent="0.3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ht="19.5" customHeight="1" x14ac:dyDescent="0.3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9.5" customHeight="1" x14ac:dyDescent="0.3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9.5" customHeight="1" x14ac:dyDescent="0.3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 ht="19.5" customHeight="1" x14ac:dyDescent="0.3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 ht="19.5" customHeight="1" x14ac:dyDescent="0.3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 ht="19.5" customHeight="1" x14ac:dyDescent="0.3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ht="19.5" customHeight="1" x14ac:dyDescent="0.3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ht="19.5" customHeight="1" x14ac:dyDescent="0.3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9.5" customHeight="1" x14ac:dyDescent="0.3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9.5" customHeight="1" x14ac:dyDescent="0.3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ht="19.5" customHeight="1" x14ac:dyDescent="0.3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ht="19.5" customHeight="1" x14ac:dyDescent="0.3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ht="19.5" customHeight="1" x14ac:dyDescent="0.3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ht="19.5" customHeight="1" x14ac:dyDescent="0.3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9.5" customHeight="1" x14ac:dyDescent="0.3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9.5" customHeight="1" x14ac:dyDescent="0.3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9.5" customHeight="1" x14ac:dyDescent="0.3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9.5" customHeight="1" x14ac:dyDescent="0.3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9.5" customHeight="1" x14ac:dyDescent="0.3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9.5" customHeight="1" x14ac:dyDescent="0.3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 ht="19.5" customHeight="1" x14ac:dyDescent="0.3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9.5" customHeight="1" x14ac:dyDescent="0.3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 ht="19.5" customHeight="1" x14ac:dyDescent="0.3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 ht="19.5" customHeight="1" x14ac:dyDescent="0.3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 ht="19.5" customHeight="1" x14ac:dyDescent="0.3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 ht="19.5" customHeight="1" x14ac:dyDescent="0.3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ht="19.5" customHeight="1" x14ac:dyDescent="0.3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ht="19.5" customHeight="1" x14ac:dyDescent="0.3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ht="19.5" customHeight="1" x14ac:dyDescent="0.3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ht="19.5" customHeight="1" x14ac:dyDescent="0.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9.5" customHeight="1" x14ac:dyDescent="0.3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ht="19.5" customHeight="1" x14ac:dyDescent="0.3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ht="19.5" customHeight="1" x14ac:dyDescent="0.3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ht="19.5" customHeight="1" x14ac:dyDescent="0.3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ht="19.5" customHeight="1" x14ac:dyDescent="0.3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ht="19.5" customHeight="1" x14ac:dyDescent="0.3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ht="19.5" customHeight="1" x14ac:dyDescent="0.3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ht="19.5" customHeight="1" x14ac:dyDescent="0.3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ht="19.5" customHeight="1" x14ac:dyDescent="0.3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ht="19.5" customHeight="1" x14ac:dyDescent="0.3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9.5" customHeight="1" x14ac:dyDescent="0.3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ht="19.5" customHeight="1" x14ac:dyDescent="0.3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ht="19.5" customHeight="1" x14ac:dyDescent="0.3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9.5" customHeight="1" x14ac:dyDescent="0.3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ht="19.5" customHeight="1" x14ac:dyDescent="0.3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ht="19.5" customHeight="1" x14ac:dyDescent="0.3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ht="19.5" customHeight="1" x14ac:dyDescent="0.3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ht="19.5" customHeight="1" x14ac:dyDescent="0.3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ht="19.5" customHeight="1" x14ac:dyDescent="0.3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ht="19.5" customHeight="1" x14ac:dyDescent="0.3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ht="19.5" customHeight="1" x14ac:dyDescent="0.3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ht="19.5" customHeight="1" x14ac:dyDescent="0.3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ht="19.5" customHeight="1" x14ac:dyDescent="0.3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ht="19.5" customHeight="1" x14ac:dyDescent="0.3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9.5" customHeight="1" x14ac:dyDescent="0.3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9.5" customHeight="1" x14ac:dyDescent="0.3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ht="19.5" customHeight="1" x14ac:dyDescent="0.3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ht="19.5" customHeight="1" x14ac:dyDescent="0.3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ht="19.5" customHeight="1" x14ac:dyDescent="0.3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ht="19.5" customHeight="1" x14ac:dyDescent="0.3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ht="19.5" customHeight="1" x14ac:dyDescent="0.3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ht="19.5" customHeight="1" x14ac:dyDescent="0.3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ht="19.5" customHeight="1" x14ac:dyDescent="0.3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ht="19.5" customHeight="1" x14ac:dyDescent="0.3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9.5" customHeight="1" x14ac:dyDescent="0.3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ht="19.5" customHeight="1" x14ac:dyDescent="0.3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ht="19.5" customHeight="1" x14ac:dyDescent="0.3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ht="19.5" customHeight="1" x14ac:dyDescent="0.3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ht="19.5" customHeight="1" x14ac:dyDescent="0.3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ht="19.5" customHeight="1" x14ac:dyDescent="0.3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ht="19.5" customHeight="1" x14ac:dyDescent="0.3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ht="19.5" customHeight="1" x14ac:dyDescent="0.3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ht="19.5" customHeight="1" x14ac:dyDescent="0.3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ht="19.5" customHeight="1" x14ac:dyDescent="0.3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ht="19.5" customHeight="1" x14ac:dyDescent="0.3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ht="19.5" customHeight="1" x14ac:dyDescent="0.3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ht="19.5" customHeight="1" x14ac:dyDescent="0.3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ht="19.5" customHeight="1" x14ac:dyDescent="0.3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ht="19.5" customHeight="1" x14ac:dyDescent="0.3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ht="19.5" customHeight="1" x14ac:dyDescent="0.3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9.5" customHeight="1" x14ac:dyDescent="0.3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ht="19.5" customHeight="1" x14ac:dyDescent="0.3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ht="19.5" customHeight="1" x14ac:dyDescent="0.3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ht="19.5" customHeight="1" x14ac:dyDescent="0.3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ht="19.5" customHeight="1" x14ac:dyDescent="0.3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ht="19.5" customHeight="1" x14ac:dyDescent="0.3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ht="19.5" customHeight="1" x14ac:dyDescent="0.3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ht="19.5" customHeight="1" x14ac:dyDescent="0.3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ht="19.5" customHeight="1" x14ac:dyDescent="0.3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ht="19.5" customHeight="1" x14ac:dyDescent="0.3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ht="19.5" customHeight="1" x14ac:dyDescent="0.3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ht="19.5" customHeight="1" x14ac:dyDescent="0.3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19.5" customHeight="1" x14ac:dyDescent="0.3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ht="19.5" customHeight="1" x14ac:dyDescent="0.3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ht="19.5" customHeight="1" x14ac:dyDescent="0.3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ht="19.5" customHeight="1" x14ac:dyDescent="0.3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ht="19.5" customHeight="1" x14ac:dyDescent="0.3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ht="19.5" customHeight="1" x14ac:dyDescent="0.3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ht="19.5" customHeight="1" x14ac:dyDescent="0.3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ht="19.5" customHeight="1" x14ac:dyDescent="0.3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ht="19.5" customHeight="1" x14ac:dyDescent="0.3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ht="19.5" customHeight="1" x14ac:dyDescent="0.3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ht="19.5" customHeight="1" x14ac:dyDescent="0.3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ht="19.5" customHeight="1" x14ac:dyDescent="0.3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ht="19.5" customHeight="1" x14ac:dyDescent="0.3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ht="19.5" customHeight="1" x14ac:dyDescent="0.3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ht="19.5" customHeight="1" x14ac:dyDescent="0.3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ht="19.5" customHeight="1" x14ac:dyDescent="0.3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ht="19.5" customHeight="1" x14ac:dyDescent="0.3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ht="19.5" customHeight="1" x14ac:dyDescent="0.3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ht="19.5" customHeight="1" x14ac:dyDescent="0.3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ht="19.5" customHeight="1" x14ac:dyDescent="0.3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ht="19.5" customHeight="1" x14ac:dyDescent="0.3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ht="19.5" customHeight="1" x14ac:dyDescent="0.3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ht="19.5" customHeight="1" x14ac:dyDescent="0.3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ht="19.5" customHeight="1" x14ac:dyDescent="0.3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ht="19.5" customHeight="1" x14ac:dyDescent="0.3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ht="19.5" customHeight="1" x14ac:dyDescent="0.3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ht="19.5" customHeight="1" x14ac:dyDescent="0.3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ht="19.5" customHeight="1" x14ac:dyDescent="0.3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ht="19.5" customHeight="1" x14ac:dyDescent="0.3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ht="19.5" customHeight="1" x14ac:dyDescent="0.3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ht="19.5" customHeight="1" x14ac:dyDescent="0.3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ht="19.5" customHeight="1" x14ac:dyDescent="0.3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ht="19.5" customHeight="1" x14ac:dyDescent="0.3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ht="19.5" customHeight="1" x14ac:dyDescent="0.3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ht="19.5" customHeight="1" x14ac:dyDescent="0.3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ht="19.5" customHeight="1" x14ac:dyDescent="0.3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ht="19.5" customHeight="1" x14ac:dyDescent="0.3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ht="19.5" customHeight="1" x14ac:dyDescent="0.3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 ht="19.5" customHeight="1" x14ac:dyDescent="0.3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 ht="19.5" customHeight="1" x14ac:dyDescent="0.3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 ht="19.5" customHeight="1" x14ac:dyDescent="0.3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 ht="19.5" customHeight="1" x14ac:dyDescent="0.3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 ht="19.5" customHeight="1" x14ac:dyDescent="0.3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 ht="19.5" customHeight="1" x14ac:dyDescent="0.3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 ht="19.5" customHeight="1" x14ac:dyDescent="0.3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 ht="19.5" customHeight="1" x14ac:dyDescent="0.3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 ht="19.5" customHeight="1" x14ac:dyDescent="0.3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 ht="19.5" customHeight="1" x14ac:dyDescent="0.3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 ht="19.5" customHeight="1" x14ac:dyDescent="0.3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 ht="19.5" customHeight="1" x14ac:dyDescent="0.3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 ht="19.5" customHeight="1" x14ac:dyDescent="0.3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 ht="19.5" customHeight="1" x14ac:dyDescent="0.3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 ht="19.5" customHeight="1" x14ac:dyDescent="0.3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 ht="19.5" customHeight="1" x14ac:dyDescent="0.3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 ht="19.5" customHeight="1" x14ac:dyDescent="0.3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 ht="19.5" customHeight="1" x14ac:dyDescent="0.3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 ht="19.5" customHeight="1" x14ac:dyDescent="0.3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 ht="19.5" customHeight="1" x14ac:dyDescent="0.3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 ht="19.5" customHeight="1" x14ac:dyDescent="0.3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 ht="19.5" customHeight="1" x14ac:dyDescent="0.3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 ht="19.5" customHeight="1" x14ac:dyDescent="0.3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 ht="19.5" customHeight="1" x14ac:dyDescent="0.3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 ht="19.5" customHeight="1" x14ac:dyDescent="0.3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 ht="19.5" customHeight="1" x14ac:dyDescent="0.3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 ht="19.5" customHeight="1" x14ac:dyDescent="0.3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 ht="19.5" customHeight="1" x14ac:dyDescent="0.3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 ht="19.5" customHeight="1" x14ac:dyDescent="0.3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 ht="19.5" customHeight="1" x14ac:dyDescent="0.3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 ht="19.5" customHeight="1" x14ac:dyDescent="0.3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 ht="19.5" customHeight="1" x14ac:dyDescent="0.3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 ht="19.5" customHeight="1" x14ac:dyDescent="0.3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 ht="19.5" customHeight="1" x14ac:dyDescent="0.3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 ht="19.5" customHeight="1" x14ac:dyDescent="0.3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 ht="19.5" customHeight="1" x14ac:dyDescent="0.3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 ht="19.5" customHeight="1" x14ac:dyDescent="0.3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 ht="19.5" customHeight="1" x14ac:dyDescent="0.3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 ht="19.5" customHeight="1" x14ac:dyDescent="0.3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ht="19.5" customHeight="1" x14ac:dyDescent="0.3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 ht="19.5" customHeight="1" x14ac:dyDescent="0.3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 ht="19.5" customHeight="1" x14ac:dyDescent="0.3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 ht="19.5" customHeight="1" x14ac:dyDescent="0.3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9.5" customHeight="1" x14ac:dyDescent="0.3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9.5" customHeight="1" x14ac:dyDescent="0.3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9.5" customHeight="1" x14ac:dyDescent="0.3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9.5" customHeight="1" x14ac:dyDescent="0.3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9.5" customHeight="1" x14ac:dyDescent="0.3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9.5" customHeight="1" x14ac:dyDescent="0.3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9.5" customHeight="1" x14ac:dyDescent="0.3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9.5" customHeight="1" x14ac:dyDescent="0.3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9.5" customHeight="1" x14ac:dyDescent="0.3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9.5" customHeight="1" x14ac:dyDescent="0.3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9.5" customHeight="1" x14ac:dyDescent="0.3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9.5" customHeight="1" x14ac:dyDescent="0.3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9.5" customHeight="1" x14ac:dyDescent="0.3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9.5" customHeight="1" x14ac:dyDescent="0.3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9.5" customHeight="1" x14ac:dyDescent="0.3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9.5" customHeight="1" x14ac:dyDescent="0.3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9.5" customHeight="1" x14ac:dyDescent="0.3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9.5" customHeight="1" x14ac:dyDescent="0.3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9.5" customHeight="1" x14ac:dyDescent="0.3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9.5" customHeight="1" x14ac:dyDescent="0.3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9.5" customHeight="1" x14ac:dyDescent="0.3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9.5" customHeight="1" x14ac:dyDescent="0.3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9.5" customHeight="1" x14ac:dyDescent="0.3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9.5" customHeight="1" x14ac:dyDescent="0.3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9.5" customHeight="1" x14ac:dyDescent="0.3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9.5" customHeight="1" x14ac:dyDescent="0.3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9.5" customHeight="1" x14ac:dyDescent="0.3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9.5" customHeight="1" x14ac:dyDescent="0.3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9.5" customHeight="1" x14ac:dyDescent="0.3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9.5" customHeight="1" x14ac:dyDescent="0.3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9.5" customHeight="1" x14ac:dyDescent="0.3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9.5" customHeight="1" x14ac:dyDescent="0.3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9.5" customHeight="1" x14ac:dyDescent="0.3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9.5" customHeight="1" x14ac:dyDescent="0.3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9.5" customHeight="1" x14ac:dyDescent="0.3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9.5" customHeight="1" x14ac:dyDescent="0.3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9.5" customHeight="1" x14ac:dyDescent="0.3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9.5" customHeight="1" x14ac:dyDescent="0.3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9.5" customHeight="1" x14ac:dyDescent="0.3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9.5" customHeight="1" x14ac:dyDescent="0.3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9.5" customHeight="1" x14ac:dyDescent="0.3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9.5" customHeight="1" x14ac:dyDescent="0.3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9.5" customHeight="1" x14ac:dyDescent="0.3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9.5" customHeight="1" x14ac:dyDescent="0.3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9.5" customHeight="1" x14ac:dyDescent="0.3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9.5" customHeight="1" x14ac:dyDescent="0.3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9.5" customHeight="1" x14ac:dyDescent="0.3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9.5" customHeight="1" x14ac:dyDescent="0.3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9.5" customHeight="1" x14ac:dyDescent="0.3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9.5" customHeight="1" x14ac:dyDescent="0.3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9.5" customHeight="1" x14ac:dyDescent="0.3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9.5" customHeight="1" x14ac:dyDescent="0.3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9.5" customHeight="1" x14ac:dyDescent="0.3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9.5" customHeight="1" x14ac:dyDescent="0.3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9.5" customHeight="1" x14ac:dyDescent="0.3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9.5" customHeight="1" x14ac:dyDescent="0.3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9.5" customHeight="1" x14ac:dyDescent="0.3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9.5" customHeight="1" x14ac:dyDescent="0.3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9.5" customHeight="1" x14ac:dyDescent="0.3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9.5" customHeight="1" x14ac:dyDescent="0.3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9.5" customHeight="1" x14ac:dyDescent="0.3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9.5" customHeight="1" x14ac:dyDescent="0.3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9.5" customHeight="1" x14ac:dyDescent="0.3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9.5" customHeight="1" x14ac:dyDescent="0.3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9.5" customHeight="1" x14ac:dyDescent="0.3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9.5" customHeight="1" x14ac:dyDescent="0.3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9.5" customHeight="1" x14ac:dyDescent="0.3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9.5" customHeight="1" x14ac:dyDescent="0.3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9.5" customHeight="1" x14ac:dyDescent="0.3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9.5" customHeight="1" x14ac:dyDescent="0.3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9.5" customHeight="1" x14ac:dyDescent="0.3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9.5" customHeight="1" x14ac:dyDescent="0.3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9.5" customHeight="1" x14ac:dyDescent="0.3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9.5" customHeight="1" x14ac:dyDescent="0.3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9.5" customHeight="1" x14ac:dyDescent="0.3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9.5" customHeight="1" x14ac:dyDescent="0.3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9.5" customHeight="1" x14ac:dyDescent="0.3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9.5" customHeight="1" x14ac:dyDescent="0.3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9.5" customHeight="1" x14ac:dyDescent="0.3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9.5" customHeight="1" x14ac:dyDescent="0.3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9.5" customHeight="1" x14ac:dyDescent="0.3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9.5" customHeight="1" x14ac:dyDescent="0.3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9.5" customHeight="1" x14ac:dyDescent="0.3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9.5" customHeight="1" x14ac:dyDescent="0.3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9.5" customHeight="1" x14ac:dyDescent="0.3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9.5" customHeight="1" x14ac:dyDescent="0.3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9.5" customHeight="1" x14ac:dyDescent="0.3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9.5" customHeight="1" x14ac:dyDescent="0.3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9.5" customHeight="1" x14ac:dyDescent="0.3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9.5" customHeight="1" x14ac:dyDescent="0.3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9.5" customHeight="1" x14ac:dyDescent="0.3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9.5" customHeight="1" x14ac:dyDescent="0.3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9.5" customHeight="1" x14ac:dyDescent="0.3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9.5" customHeight="1" x14ac:dyDescent="0.3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9.5" customHeight="1" x14ac:dyDescent="0.3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9.5" customHeight="1" x14ac:dyDescent="0.3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9.5" customHeight="1" x14ac:dyDescent="0.3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9.5" customHeight="1" x14ac:dyDescent="0.3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9.5" customHeight="1" x14ac:dyDescent="0.3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9.5" customHeight="1" x14ac:dyDescent="0.3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9.5" customHeight="1" x14ac:dyDescent="0.3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9.5" customHeight="1" x14ac:dyDescent="0.3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9.5" customHeight="1" x14ac:dyDescent="0.3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9.5" customHeight="1" x14ac:dyDescent="0.3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9.5" customHeight="1" x14ac:dyDescent="0.3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9.5" customHeight="1" x14ac:dyDescent="0.3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9.5" customHeight="1" x14ac:dyDescent="0.3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9.5" customHeight="1" x14ac:dyDescent="0.3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9.5" customHeight="1" x14ac:dyDescent="0.3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9.5" customHeight="1" x14ac:dyDescent="0.3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9.5" customHeight="1" x14ac:dyDescent="0.3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9.5" customHeight="1" x14ac:dyDescent="0.3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9.5" customHeight="1" x14ac:dyDescent="0.3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9.5" customHeight="1" x14ac:dyDescent="0.3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9.5" customHeight="1" x14ac:dyDescent="0.3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9.5" customHeight="1" x14ac:dyDescent="0.3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9.5" customHeight="1" x14ac:dyDescent="0.3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9.5" customHeight="1" x14ac:dyDescent="0.3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9.5" customHeight="1" x14ac:dyDescent="0.3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9.5" customHeight="1" x14ac:dyDescent="0.3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9.5" customHeight="1" x14ac:dyDescent="0.3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9.5" customHeight="1" x14ac:dyDescent="0.3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9.5" customHeight="1" x14ac:dyDescent="0.3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9.5" customHeight="1" x14ac:dyDescent="0.3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9.5" customHeight="1" x14ac:dyDescent="0.3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9.5" customHeight="1" x14ac:dyDescent="0.3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9.5" customHeight="1" x14ac:dyDescent="0.3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9.5" customHeight="1" x14ac:dyDescent="0.3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9.5" customHeight="1" x14ac:dyDescent="0.3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9.5" customHeight="1" x14ac:dyDescent="0.3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9.5" customHeight="1" x14ac:dyDescent="0.3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9.5" customHeight="1" x14ac:dyDescent="0.3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9.5" customHeight="1" x14ac:dyDescent="0.3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9.5" customHeight="1" x14ac:dyDescent="0.3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9.5" customHeight="1" x14ac:dyDescent="0.3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9.5" customHeight="1" x14ac:dyDescent="0.3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9.5" customHeight="1" x14ac:dyDescent="0.3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9.5" customHeight="1" x14ac:dyDescent="0.3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9.5" customHeight="1" x14ac:dyDescent="0.3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9.5" customHeight="1" x14ac:dyDescent="0.3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9.5" customHeight="1" x14ac:dyDescent="0.3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9.5" customHeight="1" x14ac:dyDescent="0.3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9.5" customHeight="1" x14ac:dyDescent="0.3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9.5" customHeight="1" x14ac:dyDescent="0.3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9.5" customHeight="1" x14ac:dyDescent="0.3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9.5" customHeight="1" x14ac:dyDescent="0.3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9.5" customHeight="1" x14ac:dyDescent="0.3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9.5" customHeight="1" x14ac:dyDescent="0.3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9.5" customHeight="1" x14ac:dyDescent="0.3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9.5" customHeight="1" x14ac:dyDescent="0.3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9.5" customHeight="1" x14ac:dyDescent="0.3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9.5" customHeight="1" x14ac:dyDescent="0.3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9.5" customHeight="1" x14ac:dyDescent="0.3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9.5" customHeight="1" x14ac:dyDescent="0.3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9.5" customHeight="1" x14ac:dyDescent="0.3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9.5" customHeight="1" x14ac:dyDescent="0.3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9.5" customHeight="1" x14ac:dyDescent="0.3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9.5" customHeight="1" x14ac:dyDescent="0.3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9.5" customHeight="1" x14ac:dyDescent="0.3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9.5" customHeight="1" x14ac:dyDescent="0.3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9.5" customHeight="1" x14ac:dyDescent="0.3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9.5" customHeight="1" x14ac:dyDescent="0.3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9.5" customHeight="1" x14ac:dyDescent="0.3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9.5" customHeight="1" x14ac:dyDescent="0.3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9.5" customHeight="1" x14ac:dyDescent="0.3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9.5" customHeight="1" x14ac:dyDescent="0.3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9.5" customHeight="1" x14ac:dyDescent="0.3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9.5" customHeight="1" x14ac:dyDescent="0.3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9.5" customHeight="1" x14ac:dyDescent="0.3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9.5" customHeight="1" x14ac:dyDescent="0.3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9.5" customHeight="1" x14ac:dyDescent="0.3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9.5" customHeight="1" x14ac:dyDescent="0.3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9.5" customHeight="1" x14ac:dyDescent="0.3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9.5" customHeight="1" x14ac:dyDescent="0.3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9.5" customHeight="1" x14ac:dyDescent="0.3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9.5" customHeight="1" x14ac:dyDescent="0.3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9.5" customHeight="1" x14ac:dyDescent="0.3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9.5" customHeight="1" x14ac:dyDescent="0.3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9.5" customHeight="1" x14ac:dyDescent="0.3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9.5" customHeight="1" x14ac:dyDescent="0.3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9.5" customHeight="1" x14ac:dyDescent="0.3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9.5" customHeight="1" x14ac:dyDescent="0.3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9.5" customHeight="1" x14ac:dyDescent="0.3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9.5" customHeight="1" x14ac:dyDescent="0.3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9.5" customHeight="1" x14ac:dyDescent="0.3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9.5" customHeight="1" x14ac:dyDescent="0.3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9.5" customHeight="1" x14ac:dyDescent="0.3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9.5" customHeight="1" x14ac:dyDescent="0.3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9.5" customHeight="1" x14ac:dyDescent="0.3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9.5" customHeight="1" x14ac:dyDescent="0.3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9.5" customHeight="1" x14ac:dyDescent="0.3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9.5" customHeight="1" x14ac:dyDescent="0.3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9.5" customHeight="1" x14ac:dyDescent="0.3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9.5" customHeight="1" x14ac:dyDescent="0.3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9.5" customHeight="1" x14ac:dyDescent="0.3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9.5" customHeight="1" x14ac:dyDescent="0.3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9.5" customHeight="1" x14ac:dyDescent="0.3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9.5" customHeight="1" x14ac:dyDescent="0.3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9.5" customHeight="1" x14ac:dyDescent="0.3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9.5" customHeight="1" x14ac:dyDescent="0.3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9.5" customHeight="1" x14ac:dyDescent="0.3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9.5" customHeight="1" x14ac:dyDescent="0.3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9.5" customHeight="1" x14ac:dyDescent="0.3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9.5" customHeight="1" x14ac:dyDescent="0.3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9.5" customHeight="1" x14ac:dyDescent="0.3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9.5" customHeight="1" x14ac:dyDescent="0.3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9.5" customHeight="1" x14ac:dyDescent="0.3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9.5" customHeight="1" x14ac:dyDescent="0.3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9.5" customHeight="1" x14ac:dyDescent="0.3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9.5" customHeight="1" x14ac:dyDescent="0.3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9.5" customHeight="1" x14ac:dyDescent="0.3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9.5" customHeight="1" x14ac:dyDescent="0.3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9.5" customHeight="1" x14ac:dyDescent="0.3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9.5" customHeight="1" x14ac:dyDescent="0.3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9.5" customHeight="1" x14ac:dyDescent="0.3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9.5" customHeight="1" x14ac:dyDescent="0.3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9.5" customHeight="1" x14ac:dyDescent="0.3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9.5" customHeight="1" x14ac:dyDescent="0.3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9.5" customHeight="1" x14ac:dyDescent="0.3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9.5" customHeight="1" x14ac:dyDescent="0.3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9.5" customHeight="1" x14ac:dyDescent="0.3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9.5" customHeight="1" x14ac:dyDescent="0.3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9.5" customHeight="1" x14ac:dyDescent="0.3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9.5" customHeight="1" x14ac:dyDescent="0.3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9.5" customHeight="1" x14ac:dyDescent="0.3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9.5" customHeight="1" x14ac:dyDescent="0.3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9.5" customHeight="1" x14ac:dyDescent="0.3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9.5" customHeight="1" x14ac:dyDescent="0.3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9.5" customHeight="1" x14ac:dyDescent="0.3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9.5" customHeight="1" x14ac:dyDescent="0.3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9.5" customHeight="1" x14ac:dyDescent="0.3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9.5" customHeight="1" x14ac:dyDescent="0.3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9.5" customHeight="1" x14ac:dyDescent="0.3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9.5" customHeight="1" x14ac:dyDescent="0.3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9.5" customHeight="1" x14ac:dyDescent="0.3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9.5" customHeight="1" x14ac:dyDescent="0.3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9.5" customHeight="1" x14ac:dyDescent="0.3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9.5" customHeight="1" x14ac:dyDescent="0.3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9.5" customHeight="1" x14ac:dyDescent="0.3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9.5" customHeight="1" x14ac:dyDescent="0.3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9.5" customHeight="1" x14ac:dyDescent="0.3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9.5" customHeight="1" x14ac:dyDescent="0.3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9.5" customHeight="1" x14ac:dyDescent="0.3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9.5" customHeight="1" x14ac:dyDescent="0.3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9.5" customHeight="1" x14ac:dyDescent="0.3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9.5" customHeight="1" x14ac:dyDescent="0.3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9.5" customHeight="1" x14ac:dyDescent="0.3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9.5" customHeight="1" x14ac:dyDescent="0.3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9.5" customHeight="1" x14ac:dyDescent="0.3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9.5" customHeight="1" x14ac:dyDescent="0.3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9.5" customHeight="1" x14ac:dyDescent="0.3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9.5" customHeight="1" x14ac:dyDescent="0.3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9.5" customHeight="1" x14ac:dyDescent="0.3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9.5" customHeight="1" x14ac:dyDescent="0.3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9.5" customHeight="1" x14ac:dyDescent="0.3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9.5" customHeight="1" x14ac:dyDescent="0.3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9.5" customHeight="1" x14ac:dyDescent="0.3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9.5" customHeight="1" x14ac:dyDescent="0.3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9.5" customHeight="1" x14ac:dyDescent="0.3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9.5" customHeight="1" x14ac:dyDescent="0.3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9.5" customHeight="1" x14ac:dyDescent="0.3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9.5" customHeight="1" x14ac:dyDescent="0.3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9.5" customHeight="1" x14ac:dyDescent="0.3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9.5" customHeight="1" x14ac:dyDescent="0.3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9.5" customHeight="1" x14ac:dyDescent="0.3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9.5" customHeight="1" x14ac:dyDescent="0.3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9.5" customHeight="1" x14ac:dyDescent="0.3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9.5" customHeight="1" x14ac:dyDescent="0.3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9.5" customHeight="1" x14ac:dyDescent="0.3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9.5" customHeight="1" x14ac:dyDescent="0.3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9.5" customHeight="1" x14ac:dyDescent="0.3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9.5" customHeight="1" x14ac:dyDescent="0.3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9.5" customHeight="1" x14ac:dyDescent="0.3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9.5" customHeight="1" x14ac:dyDescent="0.3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9.5" customHeight="1" x14ac:dyDescent="0.3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9.5" customHeight="1" x14ac:dyDescent="0.3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9.5" customHeight="1" x14ac:dyDescent="0.3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9.5" customHeight="1" x14ac:dyDescent="0.3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9.5" customHeight="1" x14ac:dyDescent="0.3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9.5" customHeight="1" x14ac:dyDescent="0.3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9.5" customHeight="1" x14ac:dyDescent="0.3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9.5" customHeight="1" x14ac:dyDescent="0.3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9.5" customHeight="1" x14ac:dyDescent="0.3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9.5" customHeight="1" x14ac:dyDescent="0.3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9.5" customHeight="1" x14ac:dyDescent="0.3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9.5" customHeight="1" x14ac:dyDescent="0.3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9.5" customHeight="1" x14ac:dyDescent="0.3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9.5" customHeight="1" x14ac:dyDescent="0.3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9.5" customHeight="1" x14ac:dyDescent="0.3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9.5" customHeight="1" x14ac:dyDescent="0.3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9.5" customHeight="1" x14ac:dyDescent="0.3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9.5" customHeight="1" x14ac:dyDescent="0.3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9.5" customHeight="1" x14ac:dyDescent="0.3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9.5" customHeight="1" x14ac:dyDescent="0.3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9.5" customHeight="1" x14ac:dyDescent="0.3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9.5" customHeight="1" x14ac:dyDescent="0.3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9.5" customHeight="1" x14ac:dyDescent="0.3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9.5" customHeight="1" x14ac:dyDescent="0.3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9.5" customHeight="1" x14ac:dyDescent="0.3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9.5" customHeight="1" x14ac:dyDescent="0.3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9.5" customHeight="1" x14ac:dyDescent="0.3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9.5" customHeight="1" x14ac:dyDescent="0.3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9.5" customHeight="1" x14ac:dyDescent="0.3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9.5" customHeight="1" x14ac:dyDescent="0.3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9.5" customHeight="1" x14ac:dyDescent="0.3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9.5" customHeight="1" x14ac:dyDescent="0.3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9.5" customHeight="1" x14ac:dyDescent="0.3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9.5" customHeight="1" x14ac:dyDescent="0.3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9.5" customHeight="1" x14ac:dyDescent="0.3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9.5" customHeight="1" x14ac:dyDescent="0.3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9.5" customHeight="1" x14ac:dyDescent="0.3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9.5" customHeight="1" x14ac:dyDescent="0.3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9.5" customHeight="1" x14ac:dyDescent="0.3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9.5" customHeight="1" x14ac:dyDescent="0.3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9.5" customHeight="1" x14ac:dyDescent="0.3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9.5" customHeight="1" x14ac:dyDescent="0.3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9.5" customHeight="1" x14ac:dyDescent="0.3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9.5" customHeight="1" x14ac:dyDescent="0.3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9.5" customHeight="1" x14ac:dyDescent="0.3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9.5" customHeight="1" x14ac:dyDescent="0.3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9.5" customHeight="1" x14ac:dyDescent="0.3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9.5" customHeight="1" x14ac:dyDescent="0.3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9.5" customHeight="1" x14ac:dyDescent="0.3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9.5" customHeight="1" x14ac:dyDescent="0.3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9.5" customHeight="1" x14ac:dyDescent="0.3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9.5" customHeight="1" x14ac:dyDescent="0.3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9.5" customHeight="1" x14ac:dyDescent="0.3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9.5" customHeight="1" x14ac:dyDescent="0.3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9.5" customHeight="1" x14ac:dyDescent="0.3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9.5" customHeight="1" x14ac:dyDescent="0.3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9.5" customHeight="1" x14ac:dyDescent="0.3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9.5" customHeight="1" x14ac:dyDescent="0.3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9.5" customHeight="1" x14ac:dyDescent="0.3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9.5" customHeight="1" x14ac:dyDescent="0.3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9.5" customHeight="1" x14ac:dyDescent="0.3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9.5" customHeight="1" x14ac:dyDescent="0.3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9.5" customHeight="1" x14ac:dyDescent="0.3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9.5" customHeight="1" x14ac:dyDescent="0.3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9.5" customHeight="1" x14ac:dyDescent="0.3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9.5" customHeight="1" x14ac:dyDescent="0.3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9.5" customHeight="1" x14ac:dyDescent="0.3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9.5" customHeight="1" x14ac:dyDescent="0.3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9.5" customHeight="1" x14ac:dyDescent="0.3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9.5" customHeight="1" x14ac:dyDescent="0.3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9.5" customHeight="1" x14ac:dyDescent="0.3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9.5" customHeight="1" x14ac:dyDescent="0.3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9.5" customHeight="1" x14ac:dyDescent="0.3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9.5" customHeight="1" x14ac:dyDescent="0.3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9.5" customHeight="1" x14ac:dyDescent="0.3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9.5" customHeight="1" x14ac:dyDescent="0.3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9.5" customHeight="1" x14ac:dyDescent="0.3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9.5" customHeight="1" x14ac:dyDescent="0.3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9.5" customHeight="1" x14ac:dyDescent="0.3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9.5" customHeight="1" x14ac:dyDescent="0.3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9.5" customHeight="1" x14ac:dyDescent="0.3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9.5" customHeight="1" x14ac:dyDescent="0.3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9.5" customHeight="1" x14ac:dyDescent="0.3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9.5" customHeight="1" x14ac:dyDescent="0.3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9.5" customHeight="1" x14ac:dyDescent="0.3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9.5" customHeight="1" x14ac:dyDescent="0.3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9.5" customHeight="1" x14ac:dyDescent="0.3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9.5" customHeight="1" x14ac:dyDescent="0.3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9.5" customHeight="1" x14ac:dyDescent="0.3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9.5" customHeight="1" x14ac:dyDescent="0.3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9.5" customHeight="1" x14ac:dyDescent="0.3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9.5" customHeight="1" x14ac:dyDescent="0.3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9.5" customHeight="1" x14ac:dyDescent="0.3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9.5" customHeight="1" x14ac:dyDescent="0.3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9.5" customHeight="1" x14ac:dyDescent="0.3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9.5" customHeight="1" x14ac:dyDescent="0.3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9.5" customHeight="1" x14ac:dyDescent="0.3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9.5" customHeight="1" x14ac:dyDescent="0.3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9.5" customHeight="1" x14ac:dyDescent="0.3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9.5" customHeight="1" x14ac:dyDescent="0.3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9.5" customHeight="1" x14ac:dyDescent="0.3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9.5" customHeight="1" x14ac:dyDescent="0.3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9.5" customHeight="1" x14ac:dyDescent="0.3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9.5" customHeight="1" x14ac:dyDescent="0.3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9.5" customHeight="1" x14ac:dyDescent="0.3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9.5" customHeight="1" x14ac:dyDescent="0.3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9.5" customHeight="1" x14ac:dyDescent="0.3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9.5" customHeight="1" x14ac:dyDescent="0.3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9.5" customHeight="1" x14ac:dyDescent="0.3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9.5" customHeight="1" x14ac:dyDescent="0.3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9.5" customHeight="1" x14ac:dyDescent="0.3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9.5" customHeight="1" x14ac:dyDescent="0.3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9.5" customHeight="1" x14ac:dyDescent="0.3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9.5" customHeight="1" x14ac:dyDescent="0.3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9.5" customHeight="1" x14ac:dyDescent="0.3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9.5" customHeight="1" x14ac:dyDescent="0.3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9.5" customHeight="1" x14ac:dyDescent="0.3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9.5" customHeight="1" x14ac:dyDescent="0.3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9.5" customHeight="1" x14ac:dyDescent="0.3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9.5" customHeight="1" x14ac:dyDescent="0.3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9.5" customHeight="1" x14ac:dyDescent="0.3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9.5" customHeight="1" x14ac:dyDescent="0.3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9.5" customHeight="1" x14ac:dyDescent="0.3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9.5" customHeight="1" x14ac:dyDescent="0.3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9.5" customHeight="1" x14ac:dyDescent="0.3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9.5" customHeight="1" x14ac:dyDescent="0.3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9.5" customHeight="1" x14ac:dyDescent="0.3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9.5" customHeight="1" x14ac:dyDescent="0.3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9.5" customHeight="1" x14ac:dyDescent="0.3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9.5" customHeight="1" x14ac:dyDescent="0.3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9.5" customHeight="1" x14ac:dyDescent="0.3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9.5" customHeight="1" x14ac:dyDescent="0.3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9.5" customHeight="1" x14ac:dyDescent="0.3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9.5" customHeight="1" x14ac:dyDescent="0.3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9.5" customHeight="1" x14ac:dyDescent="0.3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9.5" customHeight="1" x14ac:dyDescent="0.3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9.5" customHeight="1" x14ac:dyDescent="0.3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9.5" customHeight="1" x14ac:dyDescent="0.3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9.5" customHeight="1" x14ac:dyDescent="0.3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9.5" customHeight="1" x14ac:dyDescent="0.3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9.5" customHeight="1" x14ac:dyDescent="0.3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9.5" customHeight="1" x14ac:dyDescent="0.3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9.5" customHeight="1" x14ac:dyDescent="0.3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9.5" customHeight="1" x14ac:dyDescent="0.3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9.5" customHeight="1" x14ac:dyDescent="0.3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9.5" customHeight="1" x14ac:dyDescent="0.3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9.5" customHeight="1" x14ac:dyDescent="0.3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9.5" customHeight="1" x14ac:dyDescent="0.3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9.5" customHeight="1" x14ac:dyDescent="0.3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9.5" customHeight="1" x14ac:dyDescent="0.3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9.5" customHeight="1" x14ac:dyDescent="0.3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9.5" customHeight="1" x14ac:dyDescent="0.3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9.5" customHeight="1" x14ac:dyDescent="0.3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9.5" customHeight="1" x14ac:dyDescent="0.3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9.5" customHeight="1" x14ac:dyDescent="0.3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9.5" customHeight="1" x14ac:dyDescent="0.3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9.5" customHeight="1" x14ac:dyDescent="0.3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9.5" customHeight="1" x14ac:dyDescent="0.3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9.5" customHeight="1" x14ac:dyDescent="0.3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9.5" customHeight="1" x14ac:dyDescent="0.3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9.5" customHeight="1" x14ac:dyDescent="0.3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9.5" customHeight="1" x14ac:dyDescent="0.3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9.5" customHeight="1" x14ac:dyDescent="0.3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9.5" customHeight="1" x14ac:dyDescent="0.3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9.5" customHeight="1" x14ac:dyDescent="0.3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9.5" customHeight="1" x14ac:dyDescent="0.3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9.5" customHeight="1" x14ac:dyDescent="0.3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9.5" customHeight="1" x14ac:dyDescent="0.3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9.5" customHeight="1" x14ac:dyDescent="0.3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9.5" customHeight="1" x14ac:dyDescent="0.3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9.5" customHeight="1" x14ac:dyDescent="0.3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9.5" customHeight="1" x14ac:dyDescent="0.3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9.5" customHeight="1" x14ac:dyDescent="0.3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9.5" customHeight="1" x14ac:dyDescent="0.3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9.5" customHeight="1" x14ac:dyDescent="0.3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9.5" customHeight="1" x14ac:dyDescent="0.3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9.5" customHeight="1" x14ac:dyDescent="0.3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9.5" customHeight="1" x14ac:dyDescent="0.3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9.5" customHeight="1" x14ac:dyDescent="0.3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9.5" customHeight="1" x14ac:dyDescent="0.3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9.5" customHeight="1" x14ac:dyDescent="0.3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9.5" customHeight="1" x14ac:dyDescent="0.3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9.5" customHeight="1" x14ac:dyDescent="0.3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9.5" customHeight="1" x14ac:dyDescent="0.3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9.5" customHeight="1" x14ac:dyDescent="0.3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9.5" customHeight="1" x14ac:dyDescent="0.3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9.5" customHeight="1" x14ac:dyDescent="0.3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9.5" customHeight="1" x14ac:dyDescent="0.3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9.5" customHeight="1" x14ac:dyDescent="0.3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9.5" customHeight="1" x14ac:dyDescent="0.3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9.5" customHeight="1" x14ac:dyDescent="0.3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9.5" customHeight="1" x14ac:dyDescent="0.3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9.5" customHeight="1" x14ac:dyDescent="0.3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9.5" customHeight="1" x14ac:dyDescent="0.3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9.5" customHeight="1" x14ac:dyDescent="0.3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9.5" customHeight="1" x14ac:dyDescent="0.3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9.5" customHeight="1" x14ac:dyDescent="0.3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9.5" customHeight="1" x14ac:dyDescent="0.3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9.5" customHeight="1" x14ac:dyDescent="0.3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9.5" customHeight="1" x14ac:dyDescent="0.3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9.5" customHeight="1" x14ac:dyDescent="0.3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9.5" customHeight="1" x14ac:dyDescent="0.3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9.5" customHeight="1" x14ac:dyDescent="0.3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9.5" customHeight="1" x14ac:dyDescent="0.3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9.5" customHeight="1" x14ac:dyDescent="0.3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9.5" customHeight="1" x14ac:dyDescent="0.3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9.5" customHeight="1" x14ac:dyDescent="0.3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9.5" customHeight="1" x14ac:dyDescent="0.3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9.5" customHeight="1" x14ac:dyDescent="0.3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9.5" customHeight="1" x14ac:dyDescent="0.3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9.5" customHeight="1" x14ac:dyDescent="0.3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9.5" customHeight="1" x14ac:dyDescent="0.3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9.5" customHeight="1" x14ac:dyDescent="0.3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9.5" customHeight="1" x14ac:dyDescent="0.3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9.5" customHeight="1" x14ac:dyDescent="0.3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9.5" customHeight="1" x14ac:dyDescent="0.3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9.5" customHeight="1" x14ac:dyDescent="0.3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9.5" customHeight="1" x14ac:dyDescent="0.3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9.5" customHeight="1" x14ac:dyDescent="0.3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9.5" customHeight="1" x14ac:dyDescent="0.3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9.5" customHeight="1" x14ac:dyDescent="0.3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9.5" customHeight="1" x14ac:dyDescent="0.3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9.5" customHeight="1" x14ac:dyDescent="0.3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9.5" customHeight="1" x14ac:dyDescent="0.3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9.5" customHeight="1" x14ac:dyDescent="0.3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9.5" customHeight="1" x14ac:dyDescent="0.3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9.5" customHeight="1" x14ac:dyDescent="0.3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9.5" customHeight="1" x14ac:dyDescent="0.3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9.5" customHeight="1" x14ac:dyDescent="0.3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9.5" customHeight="1" x14ac:dyDescent="0.3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9.5" customHeight="1" x14ac:dyDescent="0.3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9.5" customHeight="1" x14ac:dyDescent="0.3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9.5" customHeight="1" x14ac:dyDescent="0.3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9.5" customHeight="1" x14ac:dyDescent="0.3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9.5" customHeight="1" x14ac:dyDescent="0.3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9.5" customHeight="1" x14ac:dyDescent="0.3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9.5" customHeight="1" x14ac:dyDescent="0.3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9.5" customHeight="1" x14ac:dyDescent="0.3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9.5" customHeight="1" x14ac:dyDescent="0.3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9.5" customHeight="1" x14ac:dyDescent="0.3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9.5" customHeight="1" x14ac:dyDescent="0.3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9.5" customHeight="1" x14ac:dyDescent="0.3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9.5" customHeight="1" x14ac:dyDescent="0.3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9.5" customHeight="1" x14ac:dyDescent="0.3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9.5" customHeight="1" x14ac:dyDescent="0.3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9.5" customHeight="1" x14ac:dyDescent="0.3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9.5" customHeight="1" x14ac:dyDescent="0.3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9.5" customHeight="1" x14ac:dyDescent="0.3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9.5" customHeight="1" x14ac:dyDescent="0.3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9.5" customHeight="1" x14ac:dyDescent="0.3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9.5" customHeight="1" x14ac:dyDescent="0.3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9.5" customHeight="1" x14ac:dyDescent="0.3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9.5" customHeight="1" x14ac:dyDescent="0.3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9.5" customHeight="1" x14ac:dyDescent="0.3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9.5" customHeight="1" x14ac:dyDescent="0.3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9.5" customHeight="1" x14ac:dyDescent="0.3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9.5" customHeight="1" x14ac:dyDescent="0.3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9.5" customHeight="1" x14ac:dyDescent="0.3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9.5" customHeight="1" x14ac:dyDescent="0.3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9.5" customHeight="1" x14ac:dyDescent="0.3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9.5" customHeight="1" x14ac:dyDescent="0.3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9.5" customHeight="1" x14ac:dyDescent="0.3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9.5" customHeight="1" x14ac:dyDescent="0.3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9.5" customHeight="1" x14ac:dyDescent="0.3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9.5" customHeight="1" x14ac:dyDescent="0.3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9.5" customHeight="1" x14ac:dyDescent="0.3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9.5" customHeight="1" x14ac:dyDescent="0.3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9.5" customHeight="1" x14ac:dyDescent="0.3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9.5" customHeight="1" x14ac:dyDescent="0.3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9.5" customHeight="1" x14ac:dyDescent="0.3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9.5" customHeight="1" x14ac:dyDescent="0.3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9.5" customHeight="1" x14ac:dyDescent="0.3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9.5" customHeight="1" x14ac:dyDescent="0.3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9.5" customHeight="1" x14ac:dyDescent="0.3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9.5" customHeight="1" x14ac:dyDescent="0.3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9.5" customHeight="1" x14ac:dyDescent="0.3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9.5" customHeight="1" x14ac:dyDescent="0.3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9.5" customHeight="1" x14ac:dyDescent="0.3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9.5" customHeight="1" x14ac:dyDescent="0.3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9.5" customHeight="1" x14ac:dyDescent="0.3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9.5" customHeight="1" x14ac:dyDescent="0.3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9.5" customHeight="1" x14ac:dyDescent="0.3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9.5" customHeight="1" x14ac:dyDescent="0.3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9.5" customHeight="1" x14ac:dyDescent="0.3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9.5" customHeight="1" x14ac:dyDescent="0.3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9.5" customHeight="1" x14ac:dyDescent="0.3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9.5" customHeight="1" x14ac:dyDescent="0.3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9.5" customHeight="1" x14ac:dyDescent="0.3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9.5" customHeight="1" x14ac:dyDescent="0.3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9.5" customHeight="1" x14ac:dyDescent="0.3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9.5" customHeight="1" x14ac:dyDescent="0.3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9.5" customHeight="1" x14ac:dyDescent="0.3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9.5" customHeight="1" x14ac:dyDescent="0.3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9.5" customHeight="1" x14ac:dyDescent="0.3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9.5" customHeight="1" x14ac:dyDescent="0.3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9.5" customHeight="1" x14ac:dyDescent="0.3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9.5" customHeight="1" x14ac:dyDescent="0.3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9.5" customHeight="1" x14ac:dyDescent="0.3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9.5" customHeight="1" x14ac:dyDescent="0.3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9.5" customHeight="1" x14ac:dyDescent="0.3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9.5" customHeight="1" x14ac:dyDescent="0.3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9.5" customHeight="1" x14ac:dyDescent="0.3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9.5" customHeight="1" x14ac:dyDescent="0.3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9.5" customHeight="1" x14ac:dyDescent="0.3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9.5" customHeight="1" x14ac:dyDescent="0.3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9.5" customHeight="1" x14ac:dyDescent="0.3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9.5" customHeight="1" x14ac:dyDescent="0.3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9.5" customHeight="1" x14ac:dyDescent="0.3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9.5" customHeight="1" x14ac:dyDescent="0.3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9.5" customHeight="1" x14ac:dyDescent="0.3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9.5" customHeight="1" x14ac:dyDescent="0.3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9.5" customHeight="1" x14ac:dyDescent="0.3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9.5" customHeight="1" x14ac:dyDescent="0.3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9.5" customHeight="1" x14ac:dyDescent="0.3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9.5" customHeight="1" x14ac:dyDescent="0.3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9.5" customHeight="1" x14ac:dyDescent="0.3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9.5" customHeight="1" x14ac:dyDescent="0.3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9.5" customHeight="1" x14ac:dyDescent="0.3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9.5" customHeight="1" x14ac:dyDescent="0.3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9.5" customHeight="1" x14ac:dyDescent="0.3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9.5" customHeight="1" x14ac:dyDescent="0.3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9.5" customHeight="1" x14ac:dyDescent="0.3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9.5" customHeight="1" x14ac:dyDescent="0.3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9.5" customHeight="1" x14ac:dyDescent="0.3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9.5" customHeight="1" x14ac:dyDescent="0.3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9.5" customHeight="1" x14ac:dyDescent="0.3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9.5" customHeight="1" x14ac:dyDescent="0.3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9.5" customHeight="1" x14ac:dyDescent="0.3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9.5" customHeight="1" x14ac:dyDescent="0.3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9.5" customHeight="1" x14ac:dyDescent="0.3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9.5" customHeight="1" x14ac:dyDescent="0.3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9.5" customHeight="1" x14ac:dyDescent="0.3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9.5" customHeight="1" x14ac:dyDescent="0.3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9.5" customHeight="1" x14ac:dyDescent="0.3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9.5" customHeight="1" x14ac:dyDescent="0.3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9.5" customHeight="1" x14ac:dyDescent="0.3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9.5" customHeight="1" x14ac:dyDescent="0.3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9.5" customHeight="1" x14ac:dyDescent="0.3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9.5" customHeight="1" x14ac:dyDescent="0.3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9.5" customHeight="1" x14ac:dyDescent="0.3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9.5" customHeight="1" x14ac:dyDescent="0.3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9.5" customHeight="1" x14ac:dyDescent="0.3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9.5" customHeight="1" x14ac:dyDescent="0.3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9.5" customHeight="1" x14ac:dyDescent="0.3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9.5" customHeight="1" x14ac:dyDescent="0.3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9.5" customHeight="1" x14ac:dyDescent="0.3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9.5" customHeight="1" x14ac:dyDescent="0.3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9.5" customHeight="1" x14ac:dyDescent="0.3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9.5" customHeight="1" x14ac:dyDescent="0.3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9.5" customHeight="1" x14ac:dyDescent="0.3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9.5" customHeight="1" x14ac:dyDescent="0.3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9.5" customHeight="1" x14ac:dyDescent="0.3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9.5" customHeight="1" x14ac:dyDescent="0.3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9.5" customHeight="1" x14ac:dyDescent="0.3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9.5" customHeight="1" x14ac:dyDescent="0.3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9.5" customHeight="1" x14ac:dyDescent="0.3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9.5" customHeight="1" x14ac:dyDescent="0.3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9.5" customHeight="1" x14ac:dyDescent="0.3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9.5" customHeight="1" x14ac:dyDescent="0.3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9.5" customHeight="1" x14ac:dyDescent="0.3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9.5" customHeight="1" x14ac:dyDescent="0.3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9.5" customHeight="1" x14ac:dyDescent="0.3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9.5" customHeight="1" x14ac:dyDescent="0.3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9.5" customHeight="1" x14ac:dyDescent="0.3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9.5" customHeight="1" x14ac:dyDescent="0.3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9.5" customHeight="1" x14ac:dyDescent="0.3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9.5" customHeight="1" x14ac:dyDescent="0.3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9.5" customHeight="1" x14ac:dyDescent="0.3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9.5" customHeight="1" x14ac:dyDescent="0.3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9.5" customHeight="1" x14ac:dyDescent="0.3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9.5" customHeight="1" x14ac:dyDescent="0.3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9.5" customHeight="1" x14ac:dyDescent="0.3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9.5" customHeight="1" x14ac:dyDescent="0.3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9.5" customHeight="1" x14ac:dyDescent="0.3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9.5" customHeight="1" x14ac:dyDescent="0.3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9.5" customHeight="1" x14ac:dyDescent="0.3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9.5" customHeight="1" x14ac:dyDescent="0.3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9.5" customHeight="1" x14ac:dyDescent="0.3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9.5" customHeight="1" x14ac:dyDescent="0.3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9.5" customHeight="1" x14ac:dyDescent="0.3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9.5" customHeight="1" x14ac:dyDescent="0.3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9.5" customHeight="1" x14ac:dyDescent="0.3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9.5" customHeight="1" x14ac:dyDescent="0.3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9.5" customHeight="1" x14ac:dyDescent="0.3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9.5" customHeight="1" x14ac:dyDescent="0.3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9.5" customHeight="1" x14ac:dyDescent="0.3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9.5" customHeight="1" x14ac:dyDescent="0.3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9.5" customHeight="1" x14ac:dyDescent="0.3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9.5" customHeight="1" x14ac:dyDescent="0.3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9.5" customHeight="1" x14ac:dyDescent="0.3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9.5" customHeight="1" x14ac:dyDescent="0.3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9.5" customHeight="1" x14ac:dyDescent="0.3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9.5" customHeight="1" x14ac:dyDescent="0.3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9.5" customHeight="1" x14ac:dyDescent="0.3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9.5" customHeight="1" x14ac:dyDescent="0.3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9.5" customHeight="1" x14ac:dyDescent="0.3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9.5" customHeight="1" x14ac:dyDescent="0.3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9.5" customHeight="1" x14ac:dyDescent="0.3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9.5" customHeight="1" x14ac:dyDescent="0.3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9.5" customHeight="1" x14ac:dyDescent="0.3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9.5" customHeight="1" x14ac:dyDescent="0.3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9.5" customHeight="1" x14ac:dyDescent="0.3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9.5" customHeight="1" x14ac:dyDescent="0.3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9.5" customHeight="1" x14ac:dyDescent="0.3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9.5" customHeight="1" x14ac:dyDescent="0.3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9.5" customHeight="1" x14ac:dyDescent="0.3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9.5" customHeight="1" x14ac:dyDescent="0.3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9.5" customHeight="1" x14ac:dyDescent="0.3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9.5" customHeight="1" x14ac:dyDescent="0.3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9.5" customHeight="1" x14ac:dyDescent="0.3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9.5" customHeight="1" x14ac:dyDescent="0.3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9.5" customHeight="1" x14ac:dyDescent="0.3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9.5" customHeight="1" x14ac:dyDescent="0.3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9.5" customHeight="1" x14ac:dyDescent="0.3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9.5" customHeight="1" x14ac:dyDescent="0.3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9.5" customHeight="1" x14ac:dyDescent="0.3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9.5" customHeight="1" x14ac:dyDescent="0.3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9.5" customHeight="1" x14ac:dyDescent="0.3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9.5" customHeight="1" x14ac:dyDescent="0.3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9.5" customHeight="1" x14ac:dyDescent="0.3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9.5" customHeight="1" x14ac:dyDescent="0.3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9.5" customHeight="1" x14ac:dyDescent="0.3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9.5" customHeight="1" x14ac:dyDescent="0.3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9.5" customHeight="1" x14ac:dyDescent="0.3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9.5" customHeight="1" x14ac:dyDescent="0.3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9.5" customHeight="1" x14ac:dyDescent="0.3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9.5" customHeight="1" x14ac:dyDescent="0.3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9.5" customHeight="1" x14ac:dyDescent="0.3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9.5" customHeight="1" x14ac:dyDescent="0.3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9.5" customHeight="1" x14ac:dyDescent="0.3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9.5" customHeight="1" x14ac:dyDescent="0.3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9.5" customHeight="1" x14ac:dyDescent="0.3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9.5" customHeight="1" x14ac:dyDescent="0.3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9.5" customHeight="1" x14ac:dyDescent="0.3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9.5" customHeight="1" x14ac:dyDescent="0.3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9.5" customHeight="1" x14ac:dyDescent="0.3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9.5" customHeight="1" x14ac:dyDescent="0.3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9.5" customHeight="1" x14ac:dyDescent="0.3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9.5" customHeight="1" x14ac:dyDescent="0.3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9.5" customHeight="1" x14ac:dyDescent="0.3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9.5" customHeight="1" x14ac:dyDescent="0.3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9.5" customHeight="1" x14ac:dyDescent="0.3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9.5" customHeight="1" x14ac:dyDescent="0.3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9.5" customHeight="1" x14ac:dyDescent="0.3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9.5" customHeight="1" x14ac:dyDescent="0.3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9.5" customHeight="1" x14ac:dyDescent="0.3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9.5" customHeight="1" x14ac:dyDescent="0.3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9.5" customHeight="1" x14ac:dyDescent="0.3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9.5" customHeight="1" x14ac:dyDescent="0.3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9.5" customHeight="1" x14ac:dyDescent="0.3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9.5" customHeight="1" x14ac:dyDescent="0.3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9.5" customHeight="1" x14ac:dyDescent="0.3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9.5" customHeight="1" x14ac:dyDescent="0.3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9.5" customHeight="1" x14ac:dyDescent="0.3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9.5" customHeight="1" x14ac:dyDescent="0.3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9.5" customHeight="1" x14ac:dyDescent="0.3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9.5" customHeight="1" x14ac:dyDescent="0.3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9.5" customHeight="1" x14ac:dyDescent="0.3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9.5" customHeight="1" x14ac:dyDescent="0.3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9.5" customHeight="1" x14ac:dyDescent="0.3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9.5" customHeight="1" x14ac:dyDescent="0.3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9.5" customHeight="1" x14ac:dyDescent="0.3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9.5" customHeight="1" x14ac:dyDescent="0.3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9.5" customHeight="1" x14ac:dyDescent="0.3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9.5" customHeight="1" x14ac:dyDescent="0.3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9.5" customHeight="1" x14ac:dyDescent="0.3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9.5" customHeight="1" x14ac:dyDescent="0.3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9.5" customHeight="1" x14ac:dyDescent="0.3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9.5" customHeight="1" x14ac:dyDescent="0.3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9.5" customHeight="1" x14ac:dyDescent="0.3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9.5" customHeight="1" x14ac:dyDescent="0.3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9.5" customHeight="1" x14ac:dyDescent="0.3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9.5" customHeight="1" x14ac:dyDescent="0.3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9.5" customHeight="1" x14ac:dyDescent="0.3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9.5" customHeight="1" x14ac:dyDescent="0.3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9.5" customHeight="1" x14ac:dyDescent="0.3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 ht="19.5" customHeight="1" x14ac:dyDescent="0.3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</sheetData>
  <mergeCells count="3">
    <mergeCell ref="A1:F1"/>
    <mergeCell ref="A2:F2"/>
    <mergeCell ref="A3:F3"/>
  </mergeCells>
  <dataValidations count="11">
    <dataValidation type="decimal" allowBlank="1" showErrorMessage="1" sqref="B28:F28 B31:F33 B36:F38 B43:F45 B52:F54 B57:F58 B62:F62">
      <formula1>-1.79769313486231E+100</formula1>
      <formula2>1.79769313486231E+100</formula2>
    </dataValidation>
    <dataValidation type="decimal" allowBlank="1" showErrorMessage="1" sqref="B11:F13 B15:F17">
      <formula1>0</formula1>
      <formula2>199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ErrorMessage="1" sqref="B10:F10 B14:F14">
      <formula1>0</formula1>
      <formula2>200</formula2>
    </dataValidation>
    <dataValidation type="decimal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00"/>
  <sheetViews>
    <sheetView showGridLines="0" topLeftCell="A7" workbookViewId="0">
      <selection activeCell="F20" sqref="F20"/>
    </sheetView>
  </sheetViews>
  <sheetFormatPr baseColWidth="10" defaultColWidth="14.44140625" defaultRowHeight="15" customHeight="1" x14ac:dyDescent="0.3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 x14ac:dyDescent="0.3">
      <c r="A1" s="96" t="s">
        <v>125</v>
      </c>
      <c r="B1" s="97"/>
      <c r="C1" s="97"/>
      <c r="D1" s="97"/>
      <c r="E1" s="97"/>
      <c r="F1" s="97"/>
      <c r="G1" s="97"/>
      <c r="H1" s="98"/>
    </row>
    <row r="2" spans="1:8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0"/>
      <c r="H2" s="101"/>
    </row>
    <row r="3" spans="1:8" ht="15" customHeight="1" x14ac:dyDescent="0.3">
      <c r="A3" s="102" t="s">
        <v>126</v>
      </c>
      <c r="B3" s="103"/>
      <c r="C3" s="103"/>
      <c r="D3" s="103"/>
      <c r="E3" s="103"/>
      <c r="F3" s="103"/>
      <c r="G3" s="103"/>
      <c r="H3" s="104"/>
    </row>
    <row r="4" spans="1:8" ht="15" customHeight="1" x14ac:dyDescent="0.3">
      <c r="A4" s="102" t="str">
        <f>'Formato 3'!A4</f>
        <v>Del 1 de Enero al 30 de Septiembre de 2024 (b)</v>
      </c>
      <c r="B4" s="103"/>
      <c r="C4" s="103"/>
      <c r="D4" s="103"/>
      <c r="E4" s="103"/>
      <c r="F4" s="103"/>
      <c r="G4" s="103"/>
      <c r="H4" s="104"/>
    </row>
    <row r="5" spans="1:8" ht="14.25" customHeight="1" x14ac:dyDescent="0.3">
      <c r="A5" s="105" t="s">
        <v>3</v>
      </c>
      <c r="B5" s="106"/>
      <c r="C5" s="106"/>
      <c r="D5" s="106"/>
      <c r="E5" s="106"/>
      <c r="F5" s="106"/>
      <c r="G5" s="106"/>
      <c r="H5" s="107"/>
    </row>
    <row r="6" spans="1:8" ht="41.25" customHeight="1" x14ac:dyDescent="0.3">
      <c r="A6" s="18" t="s">
        <v>127</v>
      </c>
      <c r="B6" s="18" t="s">
        <v>128</v>
      </c>
      <c r="C6" s="18" t="s">
        <v>129</v>
      </c>
      <c r="D6" s="18" t="s">
        <v>130</v>
      </c>
      <c r="E6" s="18" t="s">
        <v>131</v>
      </c>
      <c r="F6" s="18" t="s">
        <v>132</v>
      </c>
      <c r="G6" s="18" t="s">
        <v>133</v>
      </c>
      <c r="H6" s="3" t="s">
        <v>134</v>
      </c>
    </row>
    <row r="7" spans="1:8" ht="14.25" customHeight="1" x14ac:dyDescent="0.3">
      <c r="A7" s="19"/>
      <c r="B7" s="20"/>
      <c r="C7" s="20"/>
      <c r="D7" s="20"/>
      <c r="E7" s="20"/>
      <c r="F7" s="20"/>
      <c r="G7" s="20"/>
      <c r="H7" s="20"/>
    </row>
    <row r="8" spans="1:8" ht="14.25" customHeight="1" x14ac:dyDescent="0.3">
      <c r="A8" s="21" t="s">
        <v>135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 x14ac:dyDescent="0.3">
      <c r="A9" s="22" t="s">
        <v>136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 x14ac:dyDescent="0.3">
      <c r="A10" s="22" t="s">
        <v>137</v>
      </c>
      <c r="B10" s="23">
        <v>0</v>
      </c>
      <c r="C10" s="10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ht="14.25" customHeight="1" x14ac:dyDescent="0.3">
      <c r="A11" s="22" t="s">
        <v>138</v>
      </c>
      <c r="B11" s="23">
        <v>0</v>
      </c>
      <c r="C11" s="10">
        <v>0</v>
      </c>
      <c r="D11" s="23">
        <v>0</v>
      </c>
      <c r="E11" s="23">
        <v>0</v>
      </c>
      <c r="F11" s="23">
        <v>0</v>
      </c>
      <c r="G11" s="10">
        <v>0</v>
      </c>
      <c r="H11" s="10">
        <v>0</v>
      </c>
    </row>
    <row r="12" spans="1:8" ht="16.5" customHeight="1" x14ac:dyDescent="0.3">
      <c r="A12" s="22" t="s">
        <v>139</v>
      </c>
      <c r="B12" s="23">
        <v>0</v>
      </c>
      <c r="C12" s="10">
        <v>0</v>
      </c>
      <c r="D12" s="23">
        <v>0</v>
      </c>
      <c r="E12" s="23">
        <v>0</v>
      </c>
      <c r="F12" s="23">
        <v>0</v>
      </c>
      <c r="G12" s="10">
        <v>0</v>
      </c>
      <c r="H12" s="10">
        <v>0</v>
      </c>
    </row>
    <row r="13" spans="1:8" ht="14.25" customHeight="1" x14ac:dyDescent="0.3">
      <c r="A13" s="22" t="s">
        <v>140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25" customHeight="1" x14ac:dyDescent="0.3">
      <c r="A14" s="22" t="s">
        <v>141</v>
      </c>
      <c r="B14" s="23">
        <v>0</v>
      </c>
      <c r="C14" s="10">
        <v>0</v>
      </c>
      <c r="D14" s="23">
        <v>0</v>
      </c>
      <c r="E14" s="23">
        <v>0</v>
      </c>
      <c r="F14" s="23">
        <v>0</v>
      </c>
      <c r="G14" s="10">
        <v>0</v>
      </c>
      <c r="H14" s="10">
        <v>0</v>
      </c>
    </row>
    <row r="15" spans="1:8" ht="15" customHeight="1" x14ac:dyDescent="0.3">
      <c r="A15" s="22" t="s">
        <v>142</v>
      </c>
      <c r="B15" s="23">
        <v>0</v>
      </c>
      <c r="C15" s="10">
        <v>0</v>
      </c>
      <c r="D15" s="23">
        <v>0</v>
      </c>
      <c r="E15" s="23">
        <v>0</v>
      </c>
      <c r="F15" s="23">
        <v>0</v>
      </c>
      <c r="G15" s="10">
        <v>0</v>
      </c>
      <c r="H15" s="10">
        <v>0</v>
      </c>
    </row>
    <row r="16" spans="1:8" ht="14.25" customHeight="1" x14ac:dyDescent="0.3">
      <c r="A16" s="22" t="s">
        <v>143</v>
      </c>
      <c r="B16" s="23">
        <v>0</v>
      </c>
      <c r="C16" s="10">
        <v>0</v>
      </c>
      <c r="D16" s="23">
        <v>0</v>
      </c>
      <c r="E16" s="23">
        <v>0</v>
      </c>
      <c r="F16" s="23">
        <v>0</v>
      </c>
      <c r="G16" s="10">
        <v>0</v>
      </c>
      <c r="H16" s="10">
        <v>0</v>
      </c>
    </row>
    <row r="17" spans="1:8" ht="14.25" customHeight="1" x14ac:dyDescent="0.3">
      <c r="A17" s="24"/>
      <c r="B17" s="25"/>
      <c r="C17" s="25"/>
      <c r="D17" s="25"/>
      <c r="E17" s="25"/>
      <c r="F17" s="25"/>
      <c r="G17" s="25"/>
      <c r="H17" s="25"/>
    </row>
    <row r="18" spans="1:8" ht="14.25" customHeight="1" x14ac:dyDescent="0.3">
      <c r="A18" s="21" t="s">
        <v>144</v>
      </c>
      <c r="B18" s="11">
        <v>98946500.290000007</v>
      </c>
      <c r="C18" s="26"/>
      <c r="D18" s="26"/>
      <c r="E18" s="26"/>
      <c r="F18" s="26">
        <v>24112782.32</v>
      </c>
      <c r="G18" s="26"/>
      <c r="H18" s="26"/>
    </row>
    <row r="19" spans="1:8" ht="16.5" customHeight="1" x14ac:dyDescent="0.3">
      <c r="A19" s="24"/>
      <c r="B19" s="25"/>
      <c r="C19" s="25"/>
      <c r="D19" s="25"/>
      <c r="E19" s="25"/>
      <c r="F19" s="25"/>
      <c r="G19" s="25"/>
      <c r="H19" s="25"/>
    </row>
    <row r="20" spans="1:8" ht="14.25" customHeight="1" x14ac:dyDescent="0.3">
      <c r="A20" s="21" t="s">
        <v>145</v>
      </c>
      <c r="B20" s="11">
        <f t="shared" ref="B20:H20" si="3">B8+B18</f>
        <v>98946500.290000007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24112782.32</v>
      </c>
      <c r="G20" s="11">
        <f t="shared" si="3"/>
        <v>0</v>
      </c>
      <c r="H20" s="11">
        <f t="shared" si="3"/>
        <v>0</v>
      </c>
    </row>
    <row r="21" spans="1:8" ht="16.5" customHeight="1" x14ac:dyDescent="0.3">
      <c r="A21" s="24"/>
      <c r="B21" s="10"/>
      <c r="C21" s="10"/>
      <c r="D21" s="10"/>
      <c r="E21" s="10"/>
      <c r="F21" s="10"/>
      <c r="G21" s="10"/>
      <c r="H21" s="10"/>
    </row>
    <row r="22" spans="1:8" ht="16.5" customHeight="1" x14ac:dyDescent="0.3">
      <c r="A22" s="21" t="s">
        <v>146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 x14ac:dyDescent="0.3">
      <c r="A23" s="22" t="s">
        <v>147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3">
      <c r="A24" s="22" t="s">
        <v>148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4.25" customHeight="1" x14ac:dyDescent="0.3">
      <c r="A25" s="22" t="s">
        <v>149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3">
      <c r="A26" s="27"/>
      <c r="B26" s="10"/>
      <c r="C26" s="10"/>
      <c r="D26" s="10"/>
      <c r="E26" s="10"/>
      <c r="F26" s="10"/>
      <c r="G26" s="10"/>
      <c r="H26" s="10"/>
    </row>
    <row r="27" spans="1:8" ht="16.5" customHeight="1" x14ac:dyDescent="0.3">
      <c r="A27" s="21" t="s">
        <v>150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 x14ac:dyDescent="0.3">
      <c r="A28" s="22" t="s">
        <v>151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3">
      <c r="A29" s="22" t="s">
        <v>152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3">
      <c r="A30" s="22" t="s">
        <v>153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3">
      <c r="A31" s="28" t="s">
        <v>154</v>
      </c>
      <c r="B31" s="15"/>
      <c r="C31" s="15"/>
      <c r="D31" s="15"/>
      <c r="E31" s="15"/>
      <c r="F31" s="15"/>
      <c r="G31" s="15"/>
      <c r="H31" s="15"/>
    </row>
    <row r="32" spans="1:8" ht="14.25" customHeight="1" x14ac:dyDescent="0.3">
      <c r="A32" s="29"/>
    </row>
    <row r="33" spans="1:8" ht="14.25" customHeight="1" x14ac:dyDescent="0.3">
      <c r="A33" s="108" t="s">
        <v>155</v>
      </c>
      <c r="B33" s="109"/>
      <c r="C33" s="109"/>
      <c r="D33" s="109"/>
      <c r="E33" s="109"/>
      <c r="F33" s="109"/>
      <c r="G33" s="109"/>
      <c r="H33" s="109"/>
    </row>
    <row r="34" spans="1:8" ht="14.25" customHeight="1" x14ac:dyDescent="0.3">
      <c r="A34" s="109"/>
      <c r="B34" s="109"/>
      <c r="C34" s="109"/>
      <c r="D34" s="109"/>
      <c r="E34" s="109"/>
      <c r="F34" s="109"/>
      <c r="G34" s="109"/>
      <c r="H34" s="109"/>
    </row>
    <row r="35" spans="1:8" ht="14.25" customHeight="1" x14ac:dyDescent="0.3">
      <c r="A35" s="109"/>
      <c r="B35" s="109"/>
      <c r="C35" s="109"/>
      <c r="D35" s="109"/>
      <c r="E35" s="109"/>
      <c r="F35" s="109"/>
      <c r="G35" s="109"/>
      <c r="H35" s="109"/>
    </row>
    <row r="36" spans="1:8" ht="14.25" customHeight="1" x14ac:dyDescent="0.3">
      <c r="A36" s="109"/>
      <c r="B36" s="109"/>
      <c r="C36" s="109"/>
      <c r="D36" s="109"/>
      <c r="E36" s="109"/>
      <c r="F36" s="109"/>
      <c r="G36" s="109"/>
      <c r="H36" s="109"/>
    </row>
    <row r="37" spans="1:8" ht="14.25" customHeight="1" x14ac:dyDescent="0.3">
      <c r="A37" s="109"/>
      <c r="B37" s="109"/>
      <c r="C37" s="109"/>
      <c r="D37" s="109"/>
      <c r="E37" s="109"/>
      <c r="F37" s="109"/>
      <c r="G37" s="109"/>
      <c r="H37" s="109"/>
    </row>
    <row r="38" spans="1:8" ht="14.25" customHeight="1" x14ac:dyDescent="0.3">
      <c r="A38" s="29"/>
    </row>
    <row r="39" spans="1:8" ht="14.25" customHeight="1" x14ac:dyDescent="0.3">
      <c r="A39" s="18" t="s">
        <v>156</v>
      </c>
      <c r="B39" s="18" t="s">
        <v>157</v>
      </c>
      <c r="C39" s="18" t="s">
        <v>158</v>
      </c>
      <c r="D39" s="18" t="s">
        <v>159</v>
      </c>
      <c r="E39" s="18" t="s">
        <v>160</v>
      </c>
      <c r="F39" s="3" t="s">
        <v>161</v>
      </c>
    </row>
    <row r="40" spans="1:8" ht="14.25" customHeight="1" x14ac:dyDescent="0.3">
      <c r="A40" s="8"/>
      <c r="B40" s="14"/>
      <c r="C40" s="14"/>
      <c r="D40" s="14"/>
      <c r="E40" s="14"/>
      <c r="F40" s="14"/>
    </row>
    <row r="41" spans="1:8" ht="14.25" customHeight="1" x14ac:dyDescent="0.3">
      <c r="A41" s="21" t="s">
        <v>162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4.25" customHeight="1" x14ac:dyDescent="0.3">
      <c r="A42" s="22" t="s">
        <v>163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0"/>
    </row>
    <row r="43" spans="1:8" ht="14.25" customHeight="1" x14ac:dyDescent="0.3">
      <c r="A43" s="22" t="s">
        <v>164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0"/>
    </row>
    <row r="44" spans="1:8" ht="14.25" customHeight="1" x14ac:dyDescent="0.3">
      <c r="A44" s="22" t="s">
        <v>165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0"/>
    </row>
    <row r="45" spans="1:8" ht="14.25" customHeight="1" x14ac:dyDescent="0.3">
      <c r="A45" s="31" t="s">
        <v>154</v>
      </c>
      <c r="B45" s="15"/>
      <c r="C45" s="15"/>
      <c r="D45" s="15"/>
      <c r="E45" s="15"/>
      <c r="F45" s="15"/>
    </row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6">
    <mergeCell ref="A33:H37"/>
    <mergeCell ref="A1:H1"/>
    <mergeCell ref="A2:H2"/>
    <mergeCell ref="A3:H3"/>
    <mergeCell ref="A4:H4"/>
    <mergeCell ref="A5:H5"/>
  </mergeCells>
  <dataValidations count="1">
    <dataValidation type="decimal" allowBlank="1" showErrorMessage="1" sqref="B8:H9 C10:C12 G11:H12 B13:H13 C14:C16 G14:H16 B17:H30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0"/>
  <sheetViews>
    <sheetView showGridLines="0" workbookViewId="0">
      <selection activeCell="A14" sqref="A14"/>
    </sheetView>
  </sheetViews>
  <sheetFormatPr baseColWidth="10" defaultColWidth="14.44140625" defaultRowHeight="15" customHeight="1" x14ac:dyDescent="0.3"/>
  <cols>
    <col min="1" max="1" width="82.4414062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 x14ac:dyDescent="0.3">
      <c r="A1" s="110" t="s">
        <v>166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1" ht="14.25" customHeight="1" x14ac:dyDescent="0.3">
      <c r="A3" s="102" t="s">
        <v>167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1" ht="14.25" customHeight="1" x14ac:dyDescent="0.3">
      <c r="A4" s="102" t="s">
        <v>168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1" ht="14.25" customHeight="1" x14ac:dyDescent="0.3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1" ht="41.25" customHeight="1" x14ac:dyDescent="0.3">
      <c r="A6" s="3" t="s">
        <v>169</v>
      </c>
      <c r="B6" s="3" t="s">
        <v>170</v>
      </c>
      <c r="C6" s="3" t="s">
        <v>171</v>
      </c>
      <c r="D6" s="3" t="s">
        <v>172</v>
      </c>
      <c r="E6" s="3" t="s">
        <v>173</v>
      </c>
      <c r="F6" s="3" t="s">
        <v>174</v>
      </c>
      <c r="G6" s="3" t="s">
        <v>175</v>
      </c>
      <c r="H6" s="3" t="s">
        <v>176</v>
      </c>
      <c r="I6" s="3" t="s">
        <v>177</v>
      </c>
      <c r="J6" s="3" t="s">
        <v>178</v>
      </c>
      <c r="K6" s="3" t="s">
        <v>179</v>
      </c>
    </row>
    <row r="7" spans="1:11" ht="14.25" customHeight="1" x14ac:dyDescent="0.3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25" customHeight="1" x14ac:dyDescent="0.3">
      <c r="A8" s="7" t="s">
        <v>180</v>
      </c>
      <c r="B8" s="32"/>
      <c r="C8" s="32"/>
      <c r="D8" s="32"/>
      <c r="E8" s="33">
        <f>SUM(E9:E12)</f>
        <v>0</v>
      </c>
      <c r="F8" s="32"/>
      <c r="G8" s="33">
        <f t="shared" ref="G8:K8" si="0">SUM(G9:G12)</f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</row>
    <row r="9" spans="1:11" ht="14.25" customHeight="1" x14ac:dyDescent="0.3">
      <c r="A9" s="9" t="s">
        <v>181</v>
      </c>
      <c r="B9" s="34">
        <v>44927</v>
      </c>
      <c r="C9" s="34">
        <v>44927</v>
      </c>
      <c r="D9" s="34">
        <v>44927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ht="14.25" customHeight="1" x14ac:dyDescent="0.3">
      <c r="A10" s="9" t="s">
        <v>182</v>
      </c>
      <c r="B10" s="34">
        <v>44927</v>
      </c>
      <c r="C10" s="34">
        <v>44927</v>
      </c>
      <c r="D10" s="34">
        <v>44927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4.25" customHeight="1" x14ac:dyDescent="0.3">
      <c r="A11" s="9" t="s">
        <v>183</v>
      </c>
      <c r="B11" s="34">
        <v>44927</v>
      </c>
      <c r="C11" s="34">
        <v>44927</v>
      </c>
      <c r="D11" s="34">
        <v>44927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4.25" customHeight="1" x14ac:dyDescent="0.3">
      <c r="A12" s="9" t="s">
        <v>184</v>
      </c>
      <c r="B12" s="34">
        <v>44927</v>
      </c>
      <c r="C12" s="34">
        <v>44927</v>
      </c>
      <c r="D12" s="34">
        <v>44927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ht="14.25" customHeight="1" x14ac:dyDescent="0.3">
      <c r="A13" s="35" t="s">
        <v>154</v>
      </c>
      <c r="B13" s="36"/>
      <c r="C13" s="36"/>
      <c r="D13" s="36"/>
      <c r="E13" s="8"/>
      <c r="F13" s="8"/>
      <c r="G13" s="8"/>
      <c r="H13" s="8"/>
      <c r="I13" s="8"/>
      <c r="J13" s="8"/>
      <c r="K13" s="8"/>
    </row>
    <row r="14" spans="1:11" ht="14.25" customHeight="1" x14ac:dyDescent="0.3">
      <c r="A14" s="7" t="s">
        <v>185</v>
      </c>
      <c r="B14" s="32"/>
      <c r="C14" s="32"/>
      <c r="D14" s="32"/>
      <c r="E14" s="33">
        <f>SUM(E15:E18)</f>
        <v>0</v>
      </c>
      <c r="F14" s="32"/>
      <c r="G14" s="33">
        <f t="shared" ref="G14:K14" si="1">SUM(G15:G18)</f>
        <v>0</v>
      </c>
      <c r="H14" s="33">
        <f t="shared" si="1"/>
        <v>0</v>
      </c>
      <c r="I14" s="33">
        <f t="shared" si="1"/>
        <v>0</v>
      </c>
      <c r="J14" s="33">
        <f t="shared" si="1"/>
        <v>0</v>
      </c>
      <c r="K14" s="33">
        <f t="shared" si="1"/>
        <v>0</v>
      </c>
    </row>
    <row r="15" spans="1:11" ht="14.25" customHeight="1" x14ac:dyDescent="0.3">
      <c r="A15" s="9" t="s">
        <v>186</v>
      </c>
      <c r="B15" s="34">
        <v>44927</v>
      </c>
      <c r="C15" s="34">
        <v>44927</v>
      </c>
      <c r="D15" s="34">
        <v>44927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ht="14.25" customHeight="1" x14ac:dyDescent="0.3">
      <c r="A16" s="9" t="s">
        <v>187</v>
      </c>
      <c r="B16" s="34">
        <v>44927</v>
      </c>
      <c r="C16" s="34">
        <v>44927</v>
      </c>
      <c r="D16" s="34">
        <v>44927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4.25" customHeight="1" x14ac:dyDescent="0.3">
      <c r="A17" s="9" t="s">
        <v>188</v>
      </c>
      <c r="B17" s="34">
        <v>44927</v>
      </c>
      <c r="C17" s="34">
        <v>44927</v>
      </c>
      <c r="D17" s="34">
        <v>44927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ht="14.25" customHeight="1" x14ac:dyDescent="0.3">
      <c r="A18" s="9" t="s">
        <v>189</v>
      </c>
      <c r="B18" s="34">
        <v>44927</v>
      </c>
      <c r="C18" s="34">
        <v>44927</v>
      </c>
      <c r="D18" s="34">
        <v>44927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4.25" customHeight="1" x14ac:dyDescent="0.3">
      <c r="A19" s="35"/>
      <c r="B19" s="36"/>
      <c r="C19" s="36"/>
      <c r="D19" s="36"/>
      <c r="E19" s="8"/>
      <c r="F19" s="8"/>
      <c r="G19" s="8"/>
      <c r="H19" s="8"/>
      <c r="I19" s="8"/>
      <c r="J19" s="8"/>
      <c r="K19" s="8"/>
    </row>
    <row r="20" spans="1:11" ht="14.25" customHeight="1" x14ac:dyDescent="0.3">
      <c r="A20" s="7" t="s">
        <v>190</v>
      </c>
      <c r="B20" s="32"/>
      <c r="C20" s="32"/>
      <c r="D20" s="32"/>
      <c r="E20" s="33">
        <f>SUM(E8,E14)</f>
        <v>0</v>
      </c>
      <c r="F20" s="32"/>
      <c r="G20" s="33">
        <f t="shared" ref="G20:K20" si="2">SUM(G8,G14)</f>
        <v>0</v>
      </c>
      <c r="H20" s="33">
        <f t="shared" si="2"/>
        <v>0</v>
      </c>
      <c r="I20" s="33">
        <f t="shared" si="2"/>
        <v>0</v>
      </c>
      <c r="J20" s="33">
        <f t="shared" si="2"/>
        <v>0</v>
      </c>
      <c r="K20" s="33">
        <f t="shared" si="2"/>
        <v>0</v>
      </c>
    </row>
    <row r="21" spans="1:11" ht="14.25" customHeight="1" x14ac:dyDescent="0.3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>
      <formula1>-1.79769313486231E+100</formula1>
      <formula2>1.79769313486231E+100</formula2>
    </dataValidation>
    <dataValidation type="date" operator="greaterThanOrEqual" allowBlank="1" showErrorMessage="1" sqref="B9:D12 B15:D18">
      <formula1>36526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000"/>
  <sheetViews>
    <sheetView showGridLines="0" topLeftCell="A50" workbookViewId="0">
      <selection activeCell="C77" sqref="C77"/>
    </sheetView>
  </sheetViews>
  <sheetFormatPr baseColWidth="10" defaultColWidth="14.44140625" defaultRowHeight="15" customHeight="1" x14ac:dyDescent="0.3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26" width="11" customWidth="1"/>
  </cols>
  <sheetData>
    <row r="1" spans="1:5" ht="40.5" customHeight="1" x14ac:dyDescent="0.3">
      <c r="A1" s="111" t="s">
        <v>191</v>
      </c>
      <c r="B1" s="97"/>
      <c r="C1" s="97"/>
      <c r="D1" s="98"/>
    </row>
    <row r="2" spans="1:5" ht="14.25" customHeight="1" x14ac:dyDescent="0.3">
      <c r="A2" s="112" t="str">
        <f>'Formato 1'!A2</f>
        <v>JUNTA DE AGUA POTABLE DRENAJE ALCANTARILLADO Y SANEAMIENTO DEL MUNICIPIO DE IRAPUATO GTO, Gobierno del Estado de Guanajuato</v>
      </c>
      <c r="B2" s="100"/>
      <c r="C2" s="100"/>
      <c r="D2" s="101"/>
    </row>
    <row r="3" spans="1:5" ht="14.25" customHeight="1" x14ac:dyDescent="0.3">
      <c r="A3" s="113" t="s">
        <v>192</v>
      </c>
      <c r="B3" s="103"/>
      <c r="C3" s="103"/>
      <c r="D3" s="104"/>
    </row>
    <row r="4" spans="1:5" ht="14.25" customHeight="1" x14ac:dyDescent="0.3">
      <c r="A4" s="113" t="str">
        <f>'Formato 3'!A4</f>
        <v>Del 1 de Enero al 30 de Septiembre de 2024 (b)</v>
      </c>
      <c r="B4" s="103"/>
      <c r="C4" s="103"/>
      <c r="D4" s="104"/>
    </row>
    <row r="5" spans="1:5" ht="14.25" customHeight="1" x14ac:dyDescent="0.3">
      <c r="A5" s="114" t="s">
        <v>3</v>
      </c>
      <c r="B5" s="106"/>
      <c r="C5" s="106"/>
      <c r="D5" s="107"/>
    </row>
    <row r="6" spans="1:5" ht="41.25" customHeight="1" x14ac:dyDescent="0.3">
      <c r="A6" s="37"/>
    </row>
    <row r="7" spans="1:5" ht="14.25" customHeight="1" x14ac:dyDescent="0.3">
      <c r="A7" s="38" t="s">
        <v>7</v>
      </c>
      <c r="B7" s="39" t="s">
        <v>193</v>
      </c>
      <c r="C7" s="39" t="s">
        <v>194</v>
      </c>
      <c r="D7" s="39" t="s">
        <v>195</v>
      </c>
    </row>
    <row r="8" spans="1:5" ht="14.25" customHeight="1" x14ac:dyDescent="0.3">
      <c r="A8" s="40" t="s">
        <v>196</v>
      </c>
      <c r="B8" s="41">
        <f t="shared" ref="B8:D8" si="0">SUM(B9:B11)</f>
        <v>657683436.45000005</v>
      </c>
      <c r="C8" s="41">
        <f t="shared" si="0"/>
        <v>782055307.00999999</v>
      </c>
      <c r="D8" s="41">
        <f t="shared" si="0"/>
        <v>780544434.35000002</v>
      </c>
    </row>
    <row r="9" spans="1:5" ht="14.25" customHeight="1" x14ac:dyDescent="0.3">
      <c r="A9" s="42" t="s">
        <v>197</v>
      </c>
      <c r="B9" s="92">
        <v>657683436.45000005</v>
      </c>
      <c r="C9" s="92">
        <v>698467422.39999998</v>
      </c>
      <c r="D9" s="92">
        <v>698467422.39999998</v>
      </c>
    </row>
    <row r="10" spans="1:5" ht="14.25" customHeight="1" x14ac:dyDescent="0.3">
      <c r="A10" s="42" t="s">
        <v>198</v>
      </c>
      <c r="B10" s="92">
        <v>0</v>
      </c>
      <c r="C10" s="92">
        <v>83587884.609999999</v>
      </c>
      <c r="D10" s="92">
        <v>82077011.950000003</v>
      </c>
    </row>
    <row r="11" spans="1:5" ht="14.25" customHeight="1" x14ac:dyDescent="0.3">
      <c r="A11" s="42" t="s">
        <v>199</v>
      </c>
      <c r="B11" s="92">
        <f t="shared" ref="B11:D11" si="1">B44</f>
        <v>0</v>
      </c>
      <c r="C11" s="92">
        <f t="shared" si="1"/>
        <v>0</v>
      </c>
      <c r="D11" s="92">
        <f t="shared" si="1"/>
        <v>0</v>
      </c>
    </row>
    <row r="12" spans="1:5" ht="14.25" customHeight="1" x14ac:dyDescent="0.3">
      <c r="A12" s="42"/>
      <c r="B12" s="25"/>
      <c r="C12" s="25"/>
      <c r="D12" s="25"/>
    </row>
    <row r="13" spans="1:5" ht="14.25" customHeight="1" x14ac:dyDescent="0.3">
      <c r="A13" s="40" t="s">
        <v>200</v>
      </c>
      <c r="B13" s="41">
        <f t="shared" ref="B13:D13" si="2">B14+B15</f>
        <v>657683436.45000005</v>
      </c>
      <c r="C13" s="41">
        <f t="shared" si="2"/>
        <v>558362634.09000003</v>
      </c>
      <c r="D13" s="41">
        <f t="shared" si="2"/>
        <v>548364758.23000002</v>
      </c>
    </row>
    <row r="14" spans="1:5" ht="14.25" customHeight="1" x14ac:dyDescent="0.3">
      <c r="A14" s="42" t="s">
        <v>201</v>
      </c>
      <c r="B14" s="25">
        <v>657683436.45000005</v>
      </c>
      <c r="C14" s="25">
        <v>476313890.57999998</v>
      </c>
      <c r="D14" s="25">
        <v>468143627.98000002</v>
      </c>
      <c r="E14" s="43"/>
    </row>
    <row r="15" spans="1:5" ht="14.25" customHeight="1" x14ac:dyDescent="0.3">
      <c r="A15" s="42" t="s">
        <v>202</v>
      </c>
      <c r="B15" s="25">
        <v>0</v>
      </c>
      <c r="C15" s="25">
        <v>82048743.510000005</v>
      </c>
      <c r="D15" s="25">
        <v>80221130.25</v>
      </c>
      <c r="E15" s="43"/>
    </row>
    <row r="16" spans="1:5" ht="14.25" customHeight="1" x14ac:dyDescent="0.3">
      <c r="A16" s="42"/>
      <c r="B16" s="25"/>
      <c r="C16" s="25"/>
      <c r="D16" s="25"/>
      <c r="E16" s="43"/>
    </row>
    <row r="17" spans="1:5" ht="14.25" customHeight="1" x14ac:dyDescent="0.3">
      <c r="A17" s="40" t="s">
        <v>203</v>
      </c>
      <c r="B17" s="44">
        <v>0</v>
      </c>
      <c r="C17" s="41">
        <f t="shared" ref="C17:D17" si="3">C18+C19</f>
        <v>181702091.56999999</v>
      </c>
      <c r="D17" s="41">
        <f t="shared" si="3"/>
        <v>175275579.57999998</v>
      </c>
      <c r="E17" s="43"/>
    </row>
    <row r="18" spans="1:5" ht="14.25" customHeight="1" x14ac:dyDescent="0.3">
      <c r="A18" s="42" t="s">
        <v>204</v>
      </c>
      <c r="B18" s="45">
        <v>0</v>
      </c>
      <c r="C18" s="25">
        <v>103429217.31</v>
      </c>
      <c r="D18" s="25">
        <v>97222860.799999997</v>
      </c>
      <c r="E18" s="43"/>
    </row>
    <row r="19" spans="1:5" ht="14.25" customHeight="1" x14ac:dyDescent="0.3">
      <c r="A19" s="42" t="s">
        <v>205</v>
      </c>
      <c r="B19" s="45">
        <v>0</v>
      </c>
      <c r="C19" s="25">
        <v>78272874.260000005</v>
      </c>
      <c r="D19" s="25">
        <v>78052718.780000001</v>
      </c>
      <c r="E19" s="43"/>
    </row>
    <row r="20" spans="1:5" ht="14.25" customHeight="1" x14ac:dyDescent="0.3">
      <c r="A20" s="42"/>
      <c r="B20" s="25"/>
      <c r="C20" s="25"/>
      <c r="D20" s="25"/>
    </row>
    <row r="21" spans="1:5" ht="14.25" customHeight="1" x14ac:dyDescent="0.3">
      <c r="A21" s="40" t="s">
        <v>206</v>
      </c>
      <c r="B21" s="41">
        <f t="shared" ref="B21:D21" si="4">B8-B13+B17</f>
        <v>0</v>
      </c>
      <c r="C21" s="41">
        <f t="shared" si="4"/>
        <v>405394764.48999995</v>
      </c>
      <c r="D21" s="41">
        <f t="shared" si="4"/>
        <v>407455255.69999999</v>
      </c>
    </row>
    <row r="22" spans="1:5" ht="14.25" customHeight="1" x14ac:dyDescent="0.3">
      <c r="A22" s="40"/>
      <c r="B22" s="25"/>
      <c r="C22" s="25"/>
      <c r="D22" s="25"/>
    </row>
    <row r="23" spans="1:5" ht="14.25" customHeight="1" x14ac:dyDescent="0.3">
      <c r="A23" s="40" t="s">
        <v>207</v>
      </c>
      <c r="B23" s="41">
        <f t="shared" ref="B23:D23" si="5">B21-B11</f>
        <v>0</v>
      </c>
      <c r="C23" s="41">
        <f t="shared" si="5"/>
        <v>405394764.48999995</v>
      </c>
      <c r="D23" s="41">
        <f t="shared" si="5"/>
        <v>407455255.69999999</v>
      </c>
    </row>
    <row r="24" spans="1:5" ht="14.25" customHeight="1" x14ac:dyDescent="0.3">
      <c r="A24" s="40"/>
      <c r="B24" s="41"/>
      <c r="C24" s="41"/>
      <c r="D24" s="41"/>
    </row>
    <row r="25" spans="1:5" ht="14.25" customHeight="1" x14ac:dyDescent="0.3">
      <c r="A25" s="46" t="s">
        <v>208</v>
      </c>
      <c r="B25" s="41">
        <f t="shared" ref="B25:D25" si="6">B23-B17</f>
        <v>0</v>
      </c>
      <c r="C25" s="41">
        <f t="shared" si="6"/>
        <v>223692672.91999996</v>
      </c>
      <c r="D25" s="41">
        <f t="shared" si="6"/>
        <v>232179676.12</v>
      </c>
    </row>
    <row r="26" spans="1:5" ht="14.25" customHeight="1" x14ac:dyDescent="0.3">
      <c r="A26" s="47"/>
      <c r="B26" s="48"/>
      <c r="C26" s="48"/>
      <c r="D26" s="48"/>
    </row>
    <row r="27" spans="1:5" ht="14.25" customHeight="1" x14ac:dyDescent="0.3">
      <c r="A27" s="49"/>
    </row>
    <row r="28" spans="1:5" ht="14.25" customHeight="1" x14ac:dyDescent="0.3">
      <c r="A28" s="38" t="s">
        <v>209</v>
      </c>
      <c r="B28" s="39" t="s">
        <v>210</v>
      </c>
      <c r="C28" s="39" t="s">
        <v>194</v>
      </c>
      <c r="D28" s="39" t="s">
        <v>211</v>
      </c>
    </row>
    <row r="29" spans="1:5" ht="14.25" customHeight="1" x14ac:dyDescent="0.3">
      <c r="A29" s="40" t="s">
        <v>212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5" ht="14.25" customHeight="1" x14ac:dyDescent="0.3">
      <c r="A30" s="42" t="s">
        <v>213</v>
      </c>
      <c r="B30" s="10">
        <v>0</v>
      </c>
      <c r="C30" s="10">
        <v>0</v>
      </c>
      <c r="D30" s="10">
        <v>0</v>
      </c>
    </row>
    <row r="31" spans="1:5" ht="14.25" customHeight="1" x14ac:dyDescent="0.3">
      <c r="A31" s="42" t="s">
        <v>214</v>
      </c>
      <c r="B31" s="10">
        <v>0</v>
      </c>
      <c r="C31" s="10">
        <v>0</v>
      </c>
      <c r="D31" s="10">
        <v>0</v>
      </c>
    </row>
    <row r="32" spans="1:5" ht="14.25" customHeight="1" x14ac:dyDescent="0.3">
      <c r="A32" s="50"/>
      <c r="B32" s="10"/>
      <c r="C32" s="10"/>
      <c r="D32" s="10"/>
    </row>
    <row r="33" spans="1:4" ht="14.25" customHeight="1" x14ac:dyDescent="0.3">
      <c r="A33" s="40" t="s">
        <v>215</v>
      </c>
      <c r="B33" s="11">
        <f t="shared" ref="B33:D33" si="8">B25+B29</f>
        <v>0</v>
      </c>
      <c r="C33" s="11">
        <f t="shared" si="8"/>
        <v>223692672.91999996</v>
      </c>
      <c r="D33" s="11">
        <f t="shared" si="8"/>
        <v>232179676.12</v>
      </c>
    </row>
    <row r="34" spans="1:4" ht="14.25" customHeight="1" x14ac:dyDescent="0.3">
      <c r="A34" s="51"/>
      <c r="B34" s="17"/>
      <c r="C34" s="17"/>
      <c r="D34" s="17"/>
    </row>
    <row r="35" spans="1:4" ht="14.25" customHeight="1" x14ac:dyDescent="0.3">
      <c r="A35" s="49"/>
    </row>
    <row r="36" spans="1:4" ht="14.25" customHeight="1" x14ac:dyDescent="0.3">
      <c r="A36" s="38" t="s">
        <v>209</v>
      </c>
      <c r="B36" s="39" t="s">
        <v>216</v>
      </c>
      <c r="C36" s="39" t="s">
        <v>194</v>
      </c>
      <c r="D36" s="39" t="s">
        <v>195</v>
      </c>
    </row>
    <row r="37" spans="1:4" ht="14.25" customHeight="1" x14ac:dyDescent="0.3">
      <c r="A37" s="40" t="s">
        <v>217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4.25" customHeight="1" x14ac:dyDescent="0.3">
      <c r="A38" s="42" t="s">
        <v>218</v>
      </c>
      <c r="B38" s="10">
        <v>0</v>
      </c>
      <c r="C38" s="10">
        <v>0</v>
      </c>
      <c r="D38" s="10">
        <v>0</v>
      </c>
    </row>
    <row r="39" spans="1:4" ht="14.25" customHeight="1" x14ac:dyDescent="0.3">
      <c r="A39" s="42" t="s">
        <v>219</v>
      </c>
      <c r="B39" s="10">
        <v>0</v>
      </c>
      <c r="C39" s="10">
        <v>0</v>
      </c>
      <c r="D39" s="10">
        <v>0</v>
      </c>
    </row>
    <row r="40" spans="1:4" ht="14.25" customHeight="1" x14ac:dyDescent="0.3">
      <c r="A40" s="40" t="s">
        <v>220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4.25" customHeight="1" x14ac:dyDescent="0.3">
      <c r="A41" s="42" t="s">
        <v>221</v>
      </c>
      <c r="B41" s="10">
        <v>0</v>
      </c>
      <c r="C41" s="10">
        <v>0</v>
      </c>
      <c r="D41" s="10">
        <v>0</v>
      </c>
    </row>
    <row r="42" spans="1:4" ht="14.25" customHeight="1" x14ac:dyDescent="0.3">
      <c r="A42" s="42" t="s">
        <v>222</v>
      </c>
      <c r="B42" s="10">
        <v>0</v>
      </c>
      <c r="C42" s="10">
        <v>0</v>
      </c>
      <c r="D42" s="10">
        <v>0</v>
      </c>
    </row>
    <row r="43" spans="1:4" ht="14.25" customHeight="1" x14ac:dyDescent="0.3">
      <c r="A43" s="50"/>
      <c r="B43" s="10"/>
      <c r="C43" s="10"/>
      <c r="D43" s="10"/>
    </row>
    <row r="44" spans="1:4" ht="14.25" customHeight="1" x14ac:dyDescent="0.3">
      <c r="A44" s="40" t="s">
        <v>223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4.25" customHeight="1" x14ac:dyDescent="0.3">
      <c r="A45" s="52"/>
      <c r="B45" s="17"/>
      <c r="C45" s="17"/>
      <c r="D45" s="17"/>
    </row>
    <row r="46" spans="1:4" ht="14.25" customHeight="1" x14ac:dyDescent="0.3">
      <c r="A46" s="37"/>
    </row>
    <row r="47" spans="1:4" ht="14.25" customHeight="1" x14ac:dyDescent="0.3">
      <c r="A47" s="38" t="s">
        <v>209</v>
      </c>
      <c r="B47" s="39" t="s">
        <v>216</v>
      </c>
      <c r="C47" s="39" t="s">
        <v>194</v>
      </c>
      <c r="D47" s="39" t="s">
        <v>195</v>
      </c>
    </row>
    <row r="48" spans="1:4" ht="14.25" customHeight="1" x14ac:dyDescent="0.3">
      <c r="A48" s="53" t="s">
        <v>224</v>
      </c>
      <c r="B48" s="54">
        <f t="shared" ref="B48:D48" si="12">B9</f>
        <v>657683436.45000005</v>
      </c>
      <c r="C48" s="54">
        <f t="shared" si="12"/>
        <v>698467422.39999998</v>
      </c>
      <c r="D48" s="54">
        <f t="shared" si="12"/>
        <v>698467422.39999998</v>
      </c>
    </row>
    <row r="49" spans="1:4" ht="14.25" customHeight="1" x14ac:dyDescent="0.3">
      <c r="A49" s="46" t="s">
        <v>225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4.25" customHeight="1" x14ac:dyDescent="0.3">
      <c r="A50" s="42" t="s">
        <v>218</v>
      </c>
      <c r="B50" s="10">
        <v>0</v>
      </c>
      <c r="C50" s="10">
        <v>0</v>
      </c>
      <c r="D50" s="10">
        <v>0</v>
      </c>
    </row>
    <row r="51" spans="1:4" ht="14.25" customHeight="1" x14ac:dyDescent="0.3">
      <c r="A51" s="42" t="s">
        <v>221</v>
      </c>
      <c r="B51" s="10">
        <v>0</v>
      </c>
      <c r="C51" s="10">
        <v>0</v>
      </c>
      <c r="D51" s="10">
        <v>0</v>
      </c>
    </row>
    <row r="52" spans="1:4" ht="14.25" customHeight="1" x14ac:dyDescent="0.3">
      <c r="A52" s="50"/>
      <c r="B52" s="10"/>
      <c r="C52" s="10"/>
      <c r="D52" s="10"/>
    </row>
    <row r="53" spans="1:4" ht="14.25" customHeight="1" x14ac:dyDescent="0.3">
      <c r="A53" s="42" t="s">
        <v>201</v>
      </c>
      <c r="B53" s="10">
        <f t="shared" ref="B53:D53" si="14">B14</f>
        <v>657683436.45000005</v>
      </c>
      <c r="C53" s="10">
        <f t="shared" si="14"/>
        <v>476313890.57999998</v>
      </c>
      <c r="D53" s="10">
        <f t="shared" si="14"/>
        <v>468143627.98000002</v>
      </c>
    </row>
    <row r="54" spans="1:4" ht="14.25" customHeight="1" x14ac:dyDescent="0.3">
      <c r="A54" s="50"/>
      <c r="B54" s="10"/>
      <c r="C54" s="10"/>
      <c r="D54" s="10"/>
    </row>
    <row r="55" spans="1:4" ht="14.25" customHeight="1" x14ac:dyDescent="0.3">
      <c r="A55" s="42" t="s">
        <v>204</v>
      </c>
      <c r="B55" s="55">
        <v>0</v>
      </c>
      <c r="C55" s="10">
        <f t="shared" ref="C55:D55" si="15">C18</f>
        <v>103429217.31</v>
      </c>
      <c r="D55" s="10">
        <f t="shared" si="15"/>
        <v>97222860.799999997</v>
      </c>
    </row>
    <row r="56" spans="1:4" ht="14.25" customHeight="1" x14ac:dyDescent="0.3">
      <c r="A56" s="50"/>
      <c r="B56" s="10"/>
      <c r="C56" s="10"/>
      <c r="D56" s="10"/>
    </row>
    <row r="57" spans="1:4" ht="14.25" customHeight="1" x14ac:dyDescent="0.3">
      <c r="A57" s="46" t="s">
        <v>226</v>
      </c>
      <c r="B57" s="11">
        <f t="shared" ref="B57:D57" si="16">B48+B49-B53+B55</f>
        <v>0</v>
      </c>
      <c r="C57" s="11">
        <f t="shared" si="16"/>
        <v>325582749.13</v>
      </c>
      <c r="D57" s="11">
        <f t="shared" si="16"/>
        <v>327546655.21999997</v>
      </c>
    </row>
    <row r="58" spans="1:4" ht="14.25" customHeight="1" x14ac:dyDescent="0.3">
      <c r="A58" s="56"/>
      <c r="B58" s="11"/>
      <c r="C58" s="11"/>
      <c r="D58" s="11"/>
    </row>
    <row r="59" spans="1:4" ht="14.25" customHeight="1" x14ac:dyDescent="0.3">
      <c r="A59" s="46" t="s">
        <v>227</v>
      </c>
      <c r="B59" s="11">
        <f t="shared" ref="B59:D59" si="17">B57-B49</f>
        <v>0</v>
      </c>
      <c r="C59" s="11">
        <f t="shared" si="17"/>
        <v>325582749.13</v>
      </c>
      <c r="D59" s="11">
        <f t="shared" si="17"/>
        <v>327546655.21999997</v>
      </c>
    </row>
    <row r="60" spans="1:4" ht="14.25" customHeight="1" x14ac:dyDescent="0.3">
      <c r="A60" s="51"/>
      <c r="B60" s="17"/>
      <c r="C60" s="17"/>
      <c r="D60" s="17"/>
    </row>
    <row r="61" spans="1:4" ht="14.25" customHeight="1" x14ac:dyDescent="0.3">
      <c r="A61" s="37"/>
    </row>
    <row r="62" spans="1:4" ht="14.25" customHeight="1" x14ac:dyDescent="0.3">
      <c r="A62" s="38" t="s">
        <v>209</v>
      </c>
      <c r="B62" s="39" t="s">
        <v>216</v>
      </c>
      <c r="C62" s="39" t="s">
        <v>194</v>
      </c>
      <c r="D62" s="39" t="s">
        <v>195</v>
      </c>
    </row>
    <row r="63" spans="1:4" ht="14.25" customHeight="1" x14ac:dyDescent="0.3">
      <c r="A63" s="53" t="s">
        <v>198</v>
      </c>
      <c r="B63" s="20">
        <f t="shared" ref="B63:D63" si="18">B10</f>
        <v>0</v>
      </c>
      <c r="C63" s="20">
        <f t="shared" si="18"/>
        <v>83587884.609999999</v>
      </c>
      <c r="D63" s="20">
        <f t="shared" si="18"/>
        <v>82077011.950000003</v>
      </c>
    </row>
    <row r="64" spans="1:4" ht="14.25" customHeight="1" x14ac:dyDescent="0.3">
      <c r="A64" s="46" t="s">
        <v>228</v>
      </c>
      <c r="B64" s="41">
        <f t="shared" ref="B64:D64" si="19">B65-B66</f>
        <v>0</v>
      </c>
      <c r="C64" s="41">
        <f t="shared" si="19"/>
        <v>0</v>
      </c>
      <c r="D64" s="41">
        <f t="shared" si="19"/>
        <v>0</v>
      </c>
    </row>
    <row r="65" spans="1:4" ht="14.25" customHeight="1" x14ac:dyDescent="0.3">
      <c r="A65" s="42" t="s">
        <v>219</v>
      </c>
      <c r="B65" s="25">
        <v>0</v>
      </c>
      <c r="C65" s="25">
        <v>0</v>
      </c>
      <c r="D65" s="25">
        <v>0</v>
      </c>
    </row>
    <row r="66" spans="1:4" ht="14.25" customHeight="1" x14ac:dyDescent="0.3">
      <c r="A66" s="42" t="s">
        <v>222</v>
      </c>
      <c r="B66" s="25">
        <v>0</v>
      </c>
      <c r="C66" s="25">
        <v>0</v>
      </c>
      <c r="D66" s="25">
        <v>0</v>
      </c>
    </row>
    <row r="67" spans="1:4" ht="14.25" customHeight="1" x14ac:dyDescent="0.3">
      <c r="A67" s="50"/>
      <c r="B67" s="25"/>
      <c r="C67" s="25"/>
      <c r="D67" s="25"/>
    </row>
    <row r="68" spans="1:4" ht="14.25" customHeight="1" x14ac:dyDescent="0.3">
      <c r="A68" s="42" t="s">
        <v>229</v>
      </c>
      <c r="B68" s="25">
        <f t="shared" ref="B68:D68" si="20">B15</f>
        <v>0</v>
      </c>
      <c r="C68" s="25">
        <f t="shared" si="20"/>
        <v>82048743.510000005</v>
      </c>
      <c r="D68" s="25">
        <f t="shared" si="20"/>
        <v>80221130.25</v>
      </c>
    </row>
    <row r="69" spans="1:4" ht="14.25" customHeight="1" x14ac:dyDescent="0.3">
      <c r="A69" s="50"/>
      <c r="B69" s="25"/>
      <c r="C69" s="25"/>
      <c r="D69" s="25"/>
    </row>
    <row r="70" spans="1:4" ht="14.25" customHeight="1" x14ac:dyDescent="0.3">
      <c r="A70" s="42" t="s">
        <v>205</v>
      </c>
      <c r="B70" s="45">
        <v>0</v>
      </c>
      <c r="C70" s="25">
        <f t="shared" ref="C70:D70" si="21">C19</f>
        <v>78272874.260000005</v>
      </c>
      <c r="D70" s="25">
        <f t="shared" si="21"/>
        <v>78052718.780000001</v>
      </c>
    </row>
    <row r="71" spans="1:4" ht="14.25" customHeight="1" x14ac:dyDescent="0.3">
      <c r="A71" s="50"/>
      <c r="B71" s="25"/>
      <c r="C71" s="25"/>
      <c r="D71" s="25"/>
    </row>
    <row r="72" spans="1:4" ht="14.25" customHeight="1" x14ac:dyDescent="0.3">
      <c r="A72" s="46" t="s">
        <v>230</v>
      </c>
      <c r="B72" s="41">
        <f t="shared" ref="B72:D72" si="22">B63+B64-B68+B70</f>
        <v>0</v>
      </c>
      <c r="C72" s="41">
        <f t="shared" si="22"/>
        <v>79812015.359999999</v>
      </c>
      <c r="D72" s="41">
        <f t="shared" si="22"/>
        <v>79908600.480000004</v>
      </c>
    </row>
    <row r="73" spans="1:4" ht="14.25" customHeight="1" x14ac:dyDescent="0.3">
      <c r="A73" s="50"/>
      <c r="B73" s="25"/>
      <c r="C73" s="25"/>
      <c r="D73" s="25"/>
    </row>
    <row r="74" spans="1:4" ht="14.25" customHeight="1" x14ac:dyDescent="0.3">
      <c r="A74" s="46" t="s">
        <v>231</v>
      </c>
      <c r="B74" s="41">
        <f t="shared" ref="B74:D74" si="23">B72-B64</f>
        <v>0</v>
      </c>
      <c r="C74" s="41">
        <f t="shared" si="23"/>
        <v>79812015.359999999</v>
      </c>
      <c r="D74" s="41">
        <f t="shared" si="23"/>
        <v>79908600.480000004</v>
      </c>
    </row>
    <row r="75" spans="1:4" ht="14.25" customHeight="1" x14ac:dyDescent="0.3">
      <c r="A75" s="51"/>
      <c r="B75" s="48"/>
      <c r="C75" s="48"/>
      <c r="D75" s="48"/>
    </row>
    <row r="76" spans="1:4" ht="14.25" customHeight="1" x14ac:dyDescent="0.3">
      <c r="A76" s="37"/>
    </row>
    <row r="77" spans="1:4" ht="14.25" customHeight="1" x14ac:dyDescent="0.3">
      <c r="A77" s="37"/>
    </row>
    <row r="78" spans="1:4" ht="14.25" customHeight="1" x14ac:dyDescent="0.3">
      <c r="A78" s="37"/>
    </row>
    <row r="79" spans="1:4" ht="14.25" customHeight="1" x14ac:dyDescent="0.3">
      <c r="A79" s="37"/>
    </row>
    <row r="80" spans="1:4" ht="14.25" customHeight="1" x14ac:dyDescent="0.3">
      <c r="A80" s="37"/>
    </row>
    <row r="81" spans="1:1" ht="14.25" customHeight="1" x14ac:dyDescent="0.3">
      <c r="A81" s="37"/>
    </row>
    <row r="82" spans="1:1" ht="14.25" customHeight="1" x14ac:dyDescent="0.3">
      <c r="A82" s="37"/>
    </row>
    <row r="83" spans="1:1" ht="14.25" customHeight="1" x14ac:dyDescent="0.3">
      <c r="A83" s="37"/>
    </row>
    <row r="84" spans="1:1" ht="14.25" customHeight="1" x14ac:dyDescent="0.3">
      <c r="A84" s="37"/>
    </row>
    <row r="85" spans="1:1" ht="14.25" customHeight="1" x14ac:dyDescent="0.3">
      <c r="A85" s="37"/>
    </row>
    <row r="86" spans="1:1" ht="14.25" customHeight="1" x14ac:dyDescent="0.3">
      <c r="A86" s="37"/>
    </row>
    <row r="87" spans="1:1" ht="14.25" customHeight="1" x14ac:dyDescent="0.3">
      <c r="A87" s="37"/>
    </row>
    <row r="88" spans="1:1" ht="14.25" customHeight="1" x14ac:dyDescent="0.3">
      <c r="A88" s="37"/>
    </row>
    <row r="89" spans="1:1" ht="14.25" customHeight="1" x14ac:dyDescent="0.3">
      <c r="A89" s="37"/>
    </row>
    <row r="90" spans="1:1" ht="14.25" customHeight="1" x14ac:dyDescent="0.3">
      <c r="A90" s="37"/>
    </row>
    <row r="91" spans="1:1" ht="14.25" customHeight="1" x14ac:dyDescent="0.3">
      <c r="A91" s="37"/>
    </row>
    <row r="92" spans="1:1" ht="14.25" customHeight="1" x14ac:dyDescent="0.3">
      <c r="A92" s="37"/>
    </row>
    <row r="93" spans="1:1" ht="14.25" customHeight="1" x14ac:dyDescent="0.3">
      <c r="A93" s="37"/>
    </row>
    <row r="94" spans="1:1" ht="14.25" customHeight="1" x14ac:dyDescent="0.3">
      <c r="A94" s="37"/>
    </row>
    <row r="95" spans="1:1" ht="14.25" customHeight="1" x14ac:dyDescent="0.3">
      <c r="A95" s="37"/>
    </row>
    <row r="96" spans="1:1" ht="14.25" customHeight="1" x14ac:dyDescent="0.3">
      <c r="A96" s="37"/>
    </row>
    <row r="97" spans="1:1" ht="14.25" customHeight="1" x14ac:dyDescent="0.3">
      <c r="A97" s="37"/>
    </row>
    <row r="98" spans="1:1" ht="14.25" customHeight="1" x14ac:dyDescent="0.3">
      <c r="A98" s="37"/>
    </row>
    <row r="99" spans="1:1" ht="14.25" customHeight="1" x14ac:dyDescent="0.3">
      <c r="A99" s="37"/>
    </row>
    <row r="100" spans="1:1" ht="14.25" customHeight="1" x14ac:dyDescent="0.3">
      <c r="A100" s="37"/>
    </row>
    <row r="101" spans="1:1" ht="14.25" customHeight="1" x14ac:dyDescent="0.3">
      <c r="A101" s="37"/>
    </row>
    <row r="102" spans="1:1" ht="14.25" customHeight="1" x14ac:dyDescent="0.3">
      <c r="A102" s="37"/>
    </row>
    <row r="103" spans="1:1" ht="14.25" customHeight="1" x14ac:dyDescent="0.3">
      <c r="A103" s="37"/>
    </row>
    <row r="104" spans="1:1" ht="14.25" customHeight="1" x14ac:dyDescent="0.3">
      <c r="A104" s="37"/>
    </row>
    <row r="105" spans="1:1" ht="14.25" customHeight="1" x14ac:dyDescent="0.3">
      <c r="A105" s="37"/>
    </row>
    <row r="106" spans="1:1" ht="14.25" customHeight="1" x14ac:dyDescent="0.3">
      <c r="A106" s="37"/>
    </row>
    <row r="107" spans="1:1" ht="14.25" customHeight="1" x14ac:dyDescent="0.3">
      <c r="A107" s="37"/>
    </row>
    <row r="108" spans="1:1" ht="14.25" customHeight="1" x14ac:dyDescent="0.3">
      <c r="A108" s="37"/>
    </row>
    <row r="109" spans="1:1" ht="14.25" customHeight="1" x14ac:dyDescent="0.3">
      <c r="A109" s="37"/>
    </row>
    <row r="110" spans="1:1" ht="14.25" customHeight="1" x14ac:dyDescent="0.3">
      <c r="A110" s="37"/>
    </row>
    <row r="111" spans="1:1" ht="14.25" customHeight="1" x14ac:dyDescent="0.3">
      <c r="A111" s="37"/>
    </row>
    <row r="112" spans="1:1" ht="14.25" customHeight="1" x14ac:dyDescent="0.3">
      <c r="A112" s="37"/>
    </row>
    <row r="113" spans="1:1" ht="14.25" customHeight="1" x14ac:dyDescent="0.3">
      <c r="A113" s="37"/>
    </row>
    <row r="114" spans="1:1" ht="14.25" customHeight="1" x14ac:dyDescent="0.3">
      <c r="A114" s="37"/>
    </row>
    <row r="115" spans="1:1" ht="14.25" customHeight="1" x14ac:dyDescent="0.3">
      <c r="A115" s="37"/>
    </row>
    <row r="116" spans="1:1" ht="14.25" customHeight="1" x14ac:dyDescent="0.3">
      <c r="A116" s="37"/>
    </row>
    <row r="117" spans="1:1" ht="14.25" customHeight="1" x14ac:dyDescent="0.3">
      <c r="A117" s="37"/>
    </row>
    <row r="118" spans="1:1" ht="14.25" customHeight="1" x14ac:dyDescent="0.3">
      <c r="A118" s="37"/>
    </row>
    <row r="119" spans="1:1" ht="14.25" customHeight="1" x14ac:dyDescent="0.3">
      <c r="A119" s="37"/>
    </row>
    <row r="120" spans="1:1" ht="14.25" customHeight="1" x14ac:dyDescent="0.3">
      <c r="A120" s="37"/>
    </row>
    <row r="121" spans="1:1" ht="14.25" customHeight="1" x14ac:dyDescent="0.3">
      <c r="A121" s="37"/>
    </row>
    <row r="122" spans="1:1" ht="14.25" customHeight="1" x14ac:dyDescent="0.3">
      <c r="A122" s="37"/>
    </row>
    <row r="123" spans="1:1" ht="14.25" customHeight="1" x14ac:dyDescent="0.3">
      <c r="A123" s="37"/>
    </row>
    <row r="124" spans="1:1" ht="14.25" customHeight="1" x14ac:dyDescent="0.3">
      <c r="A124" s="37"/>
    </row>
    <row r="125" spans="1:1" ht="14.25" customHeight="1" x14ac:dyDescent="0.3">
      <c r="A125" s="37"/>
    </row>
    <row r="126" spans="1:1" ht="14.25" customHeight="1" x14ac:dyDescent="0.3">
      <c r="A126" s="37"/>
    </row>
    <row r="127" spans="1:1" ht="14.25" customHeight="1" x14ac:dyDescent="0.3">
      <c r="A127" s="37"/>
    </row>
    <row r="128" spans="1:1" ht="14.25" customHeight="1" x14ac:dyDescent="0.3">
      <c r="A128" s="37"/>
    </row>
    <row r="129" spans="1:1" ht="14.25" customHeight="1" x14ac:dyDescent="0.3">
      <c r="A129" s="37"/>
    </row>
    <row r="130" spans="1:1" ht="14.25" customHeight="1" x14ac:dyDescent="0.3">
      <c r="A130" s="37"/>
    </row>
    <row r="131" spans="1:1" ht="14.25" customHeight="1" x14ac:dyDescent="0.3">
      <c r="A131" s="37"/>
    </row>
    <row r="132" spans="1:1" ht="14.25" customHeight="1" x14ac:dyDescent="0.3">
      <c r="A132" s="37"/>
    </row>
    <row r="133" spans="1:1" ht="14.25" customHeight="1" x14ac:dyDescent="0.3">
      <c r="A133" s="37"/>
    </row>
    <row r="134" spans="1:1" ht="14.25" customHeight="1" x14ac:dyDescent="0.3">
      <c r="A134" s="37"/>
    </row>
    <row r="135" spans="1:1" ht="14.25" customHeight="1" x14ac:dyDescent="0.3">
      <c r="A135" s="37"/>
    </row>
    <row r="136" spans="1:1" ht="14.25" customHeight="1" x14ac:dyDescent="0.3">
      <c r="A136" s="37"/>
    </row>
    <row r="137" spans="1:1" ht="14.25" customHeight="1" x14ac:dyDescent="0.3">
      <c r="A137" s="37"/>
    </row>
    <row r="138" spans="1:1" ht="14.25" customHeight="1" x14ac:dyDescent="0.3">
      <c r="A138" s="37"/>
    </row>
    <row r="139" spans="1:1" ht="14.25" customHeight="1" x14ac:dyDescent="0.3">
      <c r="A139" s="37"/>
    </row>
    <row r="140" spans="1:1" ht="14.25" customHeight="1" x14ac:dyDescent="0.3">
      <c r="A140" s="37"/>
    </row>
    <row r="141" spans="1:1" ht="14.25" customHeight="1" x14ac:dyDescent="0.3">
      <c r="A141" s="37"/>
    </row>
    <row r="142" spans="1:1" ht="14.25" customHeight="1" x14ac:dyDescent="0.3">
      <c r="A142" s="37"/>
    </row>
    <row r="143" spans="1:1" ht="14.25" customHeight="1" x14ac:dyDescent="0.3">
      <c r="A143" s="37"/>
    </row>
    <row r="144" spans="1:1" ht="14.25" customHeight="1" x14ac:dyDescent="0.3">
      <c r="A144" s="37"/>
    </row>
    <row r="145" spans="1:1" ht="14.25" customHeight="1" x14ac:dyDescent="0.3">
      <c r="A145" s="37"/>
    </row>
    <row r="146" spans="1:1" ht="14.25" customHeight="1" x14ac:dyDescent="0.3">
      <c r="A146" s="37"/>
    </row>
    <row r="147" spans="1:1" ht="14.25" customHeight="1" x14ac:dyDescent="0.3">
      <c r="A147" s="37"/>
    </row>
    <row r="148" spans="1:1" ht="14.25" customHeight="1" x14ac:dyDescent="0.3">
      <c r="A148" s="37"/>
    </row>
    <row r="149" spans="1:1" ht="14.25" customHeight="1" x14ac:dyDescent="0.3">
      <c r="A149" s="37"/>
    </row>
    <row r="150" spans="1:1" ht="14.25" customHeight="1" x14ac:dyDescent="0.3">
      <c r="A150" s="37"/>
    </row>
    <row r="151" spans="1:1" ht="14.25" customHeight="1" x14ac:dyDescent="0.3">
      <c r="A151" s="37"/>
    </row>
    <row r="152" spans="1:1" ht="14.25" customHeight="1" x14ac:dyDescent="0.3">
      <c r="A152" s="37"/>
    </row>
    <row r="153" spans="1:1" ht="14.25" customHeight="1" x14ac:dyDescent="0.3">
      <c r="A153" s="37"/>
    </row>
    <row r="154" spans="1:1" ht="14.25" customHeight="1" x14ac:dyDescent="0.3">
      <c r="A154" s="37"/>
    </row>
    <row r="155" spans="1:1" ht="14.25" customHeight="1" x14ac:dyDescent="0.3">
      <c r="A155" s="37"/>
    </row>
    <row r="156" spans="1:1" ht="14.25" customHeight="1" x14ac:dyDescent="0.3">
      <c r="A156" s="37"/>
    </row>
    <row r="157" spans="1:1" ht="14.25" customHeight="1" x14ac:dyDescent="0.3">
      <c r="A157" s="37"/>
    </row>
    <row r="158" spans="1:1" ht="14.25" customHeight="1" x14ac:dyDescent="0.3">
      <c r="A158" s="37"/>
    </row>
    <row r="159" spans="1:1" ht="14.25" customHeight="1" x14ac:dyDescent="0.3">
      <c r="A159" s="37"/>
    </row>
    <row r="160" spans="1:1" ht="14.25" customHeight="1" x14ac:dyDescent="0.3">
      <c r="A160" s="37"/>
    </row>
    <row r="161" spans="1:1" ht="14.25" customHeight="1" x14ac:dyDescent="0.3">
      <c r="A161" s="37"/>
    </row>
    <row r="162" spans="1:1" ht="14.25" customHeight="1" x14ac:dyDescent="0.3">
      <c r="A162" s="37"/>
    </row>
    <row r="163" spans="1:1" ht="14.25" customHeight="1" x14ac:dyDescent="0.3">
      <c r="A163" s="37"/>
    </row>
    <row r="164" spans="1:1" ht="14.25" customHeight="1" x14ac:dyDescent="0.3">
      <c r="A164" s="37"/>
    </row>
    <row r="165" spans="1:1" ht="14.25" customHeight="1" x14ac:dyDescent="0.3">
      <c r="A165" s="37"/>
    </row>
    <row r="166" spans="1:1" ht="14.25" customHeight="1" x14ac:dyDescent="0.3">
      <c r="A166" s="37"/>
    </row>
    <row r="167" spans="1:1" ht="14.25" customHeight="1" x14ac:dyDescent="0.3">
      <c r="A167" s="37"/>
    </row>
    <row r="168" spans="1:1" ht="14.25" customHeight="1" x14ac:dyDescent="0.3">
      <c r="A168" s="37"/>
    </row>
    <row r="169" spans="1:1" ht="14.25" customHeight="1" x14ac:dyDescent="0.3">
      <c r="A169" s="37"/>
    </row>
    <row r="170" spans="1:1" ht="14.25" customHeight="1" x14ac:dyDescent="0.3">
      <c r="A170" s="37"/>
    </row>
    <row r="171" spans="1:1" ht="14.25" customHeight="1" x14ac:dyDescent="0.3">
      <c r="A171" s="37"/>
    </row>
    <row r="172" spans="1:1" ht="14.25" customHeight="1" x14ac:dyDescent="0.3">
      <c r="A172" s="37"/>
    </row>
    <row r="173" spans="1:1" ht="14.25" customHeight="1" x14ac:dyDescent="0.3">
      <c r="A173" s="37"/>
    </row>
    <row r="174" spans="1:1" ht="14.25" customHeight="1" x14ac:dyDescent="0.3">
      <c r="A174" s="37"/>
    </row>
    <row r="175" spans="1:1" ht="14.25" customHeight="1" x14ac:dyDescent="0.3">
      <c r="A175" s="37"/>
    </row>
    <row r="176" spans="1:1" ht="14.25" customHeight="1" x14ac:dyDescent="0.3">
      <c r="A176" s="37"/>
    </row>
    <row r="177" spans="1:1" ht="14.25" customHeight="1" x14ac:dyDescent="0.3">
      <c r="A177" s="37"/>
    </row>
    <row r="178" spans="1:1" ht="14.25" customHeight="1" x14ac:dyDescent="0.3">
      <c r="A178" s="37"/>
    </row>
    <row r="179" spans="1:1" ht="14.25" customHeight="1" x14ac:dyDescent="0.3">
      <c r="A179" s="37"/>
    </row>
    <row r="180" spans="1:1" ht="14.25" customHeight="1" x14ac:dyDescent="0.3">
      <c r="A180" s="37"/>
    </row>
    <row r="181" spans="1:1" ht="14.25" customHeight="1" x14ac:dyDescent="0.3">
      <c r="A181" s="37"/>
    </row>
    <row r="182" spans="1:1" ht="14.25" customHeight="1" x14ac:dyDescent="0.3">
      <c r="A182" s="37"/>
    </row>
    <row r="183" spans="1:1" ht="14.25" customHeight="1" x14ac:dyDescent="0.3">
      <c r="A183" s="37"/>
    </row>
    <row r="184" spans="1:1" ht="14.25" customHeight="1" x14ac:dyDescent="0.3">
      <c r="A184" s="37"/>
    </row>
    <row r="185" spans="1:1" ht="14.25" customHeight="1" x14ac:dyDescent="0.3">
      <c r="A185" s="37"/>
    </row>
    <row r="186" spans="1:1" ht="14.25" customHeight="1" x14ac:dyDescent="0.3">
      <c r="A186" s="37"/>
    </row>
    <row r="187" spans="1:1" ht="14.25" customHeight="1" x14ac:dyDescent="0.3">
      <c r="A187" s="37"/>
    </row>
    <row r="188" spans="1:1" ht="14.25" customHeight="1" x14ac:dyDescent="0.3">
      <c r="A188" s="37"/>
    </row>
    <row r="189" spans="1:1" ht="14.25" customHeight="1" x14ac:dyDescent="0.3">
      <c r="A189" s="37"/>
    </row>
    <row r="190" spans="1:1" ht="14.25" customHeight="1" x14ac:dyDescent="0.3">
      <c r="A190" s="37"/>
    </row>
    <row r="191" spans="1:1" ht="14.25" customHeight="1" x14ac:dyDescent="0.3">
      <c r="A191" s="37"/>
    </row>
    <row r="192" spans="1:1" ht="14.25" customHeight="1" x14ac:dyDescent="0.3">
      <c r="A192" s="37"/>
    </row>
    <row r="193" spans="1:1" ht="14.25" customHeight="1" x14ac:dyDescent="0.3">
      <c r="A193" s="37"/>
    </row>
    <row r="194" spans="1:1" ht="14.25" customHeight="1" x14ac:dyDescent="0.3">
      <c r="A194" s="37"/>
    </row>
    <row r="195" spans="1:1" ht="14.25" customHeight="1" x14ac:dyDescent="0.3">
      <c r="A195" s="37"/>
    </row>
    <row r="196" spans="1:1" ht="14.25" customHeight="1" x14ac:dyDescent="0.3">
      <c r="A196" s="37"/>
    </row>
    <row r="197" spans="1:1" ht="14.25" customHeight="1" x14ac:dyDescent="0.3">
      <c r="A197" s="37"/>
    </row>
    <row r="198" spans="1:1" ht="14.25" customHeight="1" x14ac:dyDescent="0.3">
      <c r="A198" s="37"/>
    </row>
    <row r="199" spans="1:1" ht="14.25" customHeight="1" x14ac:dyDescent="0.3">
      <c r="A199" s="37"/>
    </row>
    <row r="200" spans="1:1" ht="14.25" customHeight="1" x14ac:dyDescent="0.3">
      <c r="A200" s="37"/>
    </row>
    <row r="201" spans="1:1" ht="14.25" customHeight="1" x14ac:dyDescent="0.3">
      <c r="A201" s="37"/>
    </row>
    <row r="202" spans="1:1" ht="14.25" customHeight="1" x14ac:dyDescent="0.3">
      <c r="A202" s="37"/>
    </row>
    <row r="203" spans="1:1" ht="14.25" customHeight="1" x14ac:dyDescent="0.3">
      <c r="A203" s="37"/>
    </row>
    <row r="204" spans="1:1" ht="14.25" customHeight="1" x14ac:dyDescent="0.3">
      <c r="A204" s="37"/>
    </row>
    <row r="205" spans="1:1" ht="14.25" customHeight="1" x14ac:dyDescent="0.3">
      <c r="A205" s="37"/>
    </row>
    <row r="206" spans="1:1" ht="14.25" customHeight="1" x14ac:dyDescent="0.3">
      <c r="A206" s="37"/>
    </row>
    <row r="207" spans="1:1" ht="14.25" customHeight="1" x14ac:dyDescent="0.3">
      <c r="A207" s="37"/>
    </row>
    <row r="208" spans="1:1" ht="14.25" customHeight="1" x14ac:dyDescent="0.3">
      <c r="A208" s="37"/>
    </row>
    <row r="209" spans="1:1" ht="14.25" customHeight="1" x14ac:dyDescent="0.3">
      <c r="A209" s="37"/>
    </row>
    <row r="210" spans="1:1" ht="14.25" customHeight="1" x14ac:dyDescent="0.3">
      <c r="A210" s="37"/>
    </row>
    <row r="211" spans="1:1" ht="14.25" customHeight="1" x14ac:dyDescent="0.3">
      <c r="A211" s="37"/>
    </row>
    <row r="212" spans="1:1" ht="14.25" customHeight="1" x14ac:dyDescent="0.3">
      <c r="A212" s="37"/>
    </row>
    <row r="213" spans="1:1" ht="14.25" customHeight="1" x14ac:dyDescent="0.3">
      <c r="A213" s="37"/>
    </row>
    <row r="214" spans="1:1" ht="14.25" customHeight="1" x14ac:dyDescent="0.3">
      <c r="A214" s="37"/>
    </row>
    <row r="215" spans="1:1" ht="14.25" customHeight="1" x14ac:dyDescent="0.3">
      <c r="A215" s="37"/>
    </row>
    <row r="216" spans="1:1" ht="14.25" customHeight="1" x14ac:dyDescent="0.3">
      <c r="A216" s="37"/>
    </row>
    <row r="217" spans="1:1" ht="14.25" customHeight="1" x14ac:dyDescent="0.3">
      <c r="A217" s="37"/>
    </row>
    <row r="218" spans="1:1" ht="14.25" customHeight="1" x14ac:dyDescent="0.3">
      <c r="A218" s="37"/>
    </row>
    <row r="219" spans="1:1" ht="14.25" customHeight="1" x14ac:dyDescent="0.3">
      <c r="A219" s="37"/>
    </row>
    <row r="220" spans="1:1" ht="14.25" customHeight="1" x14ac:dyDescent="0.3">
      <c r="A220" s="37"/>
    </row>
    <row r="221" spans="1:1" ht="14.25" customHeight="1" x14ac:dyDescent="0.3">
      <c r="A221" s="37"/>
    </row>
    <row r="222" spans="1:1" ht="14.25" customHeight="1" x14ac:dyDescent="0.3">
      <c r="A222" s="37"/>
    </row>
    <row r="223" spans="1:1" ht="14.25" customHeight="1" x14ac:dyDescent="0.3">
      <c r="A223" s="37"/>
    </row>
    <row r="224" spans="1:1" ht="14.25" customHeight="1" x14ac:dyDescent="0.3">
      <c r="A224" s="37"/>
    </row>
    <row r="225" spans="1:1" ht="14.25" customHeight="1" x14ac:dyDescent="0.3">
      <c r="A225" s="37"/>
    </row>
    <row r="226" spans="1:1" ht="14.25" customHeight="1" x14ac:dyDescent="0.3">
      <c r="A226" s="37"/>
    </row>
    <row r="227" spans="1:1" ht="14.25" customHeight="1" x14ac:dyDescent="0.3">
      <c r="A227" s="37"/>
    </row>
    <row r="228" spans="1:1" ht="14.25" customHeight="1" x14ac:dyDescent="0.3">
      <c r="A228" s="37"/>
    </row>
    <row r="229" spans="1:1" ht="14.25" customHeight="1" x14ac:dyDescent="0.3">
      <c r="A229" s="37"/>
    </row>
    <row r="230" spans="1:1" ht="14.25" customHeight="1" x14ac:dyDescent="0.3">
      <c r="A230" s="37"/>
    </row>
    <row r="231" spans="1:1" ht="14.25" customHeight="1" x14ac:dyDescent="0.3">
      <c r="A231" s="37"/>
    </row>
    <row r="232" spans="1:1" ht="14.25" customHeight="1" x14ac:dyDescent="0.3">
      <c r="A232" s="37"/>
    </row>
    <row r="233" spans="1:1" ht="14.25" customHeight="1" x14ac:dyDescent="0.3">
      <c r="A233" s="37"/>
    </row>
    <row r="234" spans="1:1" ht="14.25" customHeight="1" x14ac:dyDescent="0.3">
      <c r="A234" s="37"/>
    </row>
    <row r="235" spans="1:1" ht="14.25" customHeight="1" x14ac:dyDescent="0.3">
      <c r="A235" s="37"/>
    </row>
    <row r="236" spans="1:1" ht="14.25" customHeight="1" x14ac:dyDescent="0.3">
      <c r="A236" s="37"/>
    </row>
    <row r="237" spans="1:1" ht="14.25" customHeight="1" x14ac:dyDescent="0.3">
      <c r="A237" s="37"/>
    </row>
    <row r="238" spans="1:1" ht="14.25" customHeight="1" x14ac:dyDescent="0.3">
      <c r="A238" s="37"/>
    </row>
    <row r="239" spans="1:1" ht="14.25" customHeight="1" x14ac:dyDescent="0.3">
      <c r="A239" s="37"/>
    </row>
    <row r="240" spans="1:1" ht="14.25" customHeight="1" x14ac:dyDescent="0.3">
      <c r="A240" s="37"/>
    </row>
    <row r="241" spans="1:1" ht="14.25" customHeight="1" x14ac:dyDescent="0.3">
      <c r="A241" s="37"/>
    </row>
    <row r="242" spans="1:1" ht="14.25" customHeight="1" x14ac:dyDescent="0.3">
      <c r="A242" s="37"/>
    </row>
    <row r="243" spans="1:1" ht="14.25" customHeight="1" x14ac:dyDescent="0.3">
      <c r="A243" s="37"/>
    </row>
    <row r="244" spans="1:1" ht="14.25" customHeight="1" x14ac:dyDescent="0.3">
      <c r="A244" s="37"/>
    </row>
    <row r="245" spans="1:1" ht="14.25" customHeight="1" x14ac:dyDescent="0.3">
      <c r="A245" s="37"/>
    </row>
    <row r="246" spans="1:1" ht="14.25" customHeight="1" x14ac:dyDescent="0.3">
      <c r="A246" s="37"/>
    </row>
    <row r="247" spans="1:1" ht="14.25" customHeight="1" x14ac:dyDescent="0.3">
      <c r="A247" s="37"/>
    </row>
    <row r="248" spans="1:1" ht="14.25" customHeight="1" x14ac:dyDescent="0.3">
      <c r="A248" s="37"/>
    </row>
    <row r="249" spans="1:1" ht="14.25" customHeight="1" x14ac:dyDescent="0.3">
      <c r="A249" s="37"/>
    </row>
    <row r="250" spans="1:1" ht="14.25" customHeight="1" x14ac:dyDescent="0.3">
      <c r="A250" s="37"/>
    </row>
    <row r="251" spans="1:1" ht="14.25" customHeight="1" x14ac:dyDescent="0.3">
      <c r="A251" s="37"/>
    </row>
    <row r="252" spans="1:1" ht="14.25" customHeight="1" x14ac:dyDescent="0.3">
      <c r="A252" s="37"/>
    </row>
    <row r="253" spans="1:1" ht="14.25" customHeight="1" x14ac:dyDescent="0.3">
      <c r="A253" s="37"/>
    </row>
    <row r="254" spans="1:1" ht="14.25" customHeight="1" x14ac:dyDescent="0.3">
      <c r="A254" s="37"/>
    </row>
    <row r="255" spans="1:1" ht="14.25" customHeight="1" x14ac:dyDescent="0.3">
      <c r="A255" s="37"/>
    </row>
    <row r="256" spans="1:1" ht="14.25" customHeight="1" x14ac:dyDescent="0.3">
      <c r="A256" s="37"/>
    </row>
    <row r="257" spans="1:1" ht="14.25" customHeight="1" x14ac:dyDescent="0.3">
      <c r="A257" s="37"/>
    </row>
    <row r="258" spans="1:1" ht="14.25" customHeight="1" x14ac:dyDescent="0.3">
      <c r="A258" s="37"/>
    </row>
    <row r="259" spans="1:1" ht="14.25" customHeight="1" x14ac:dyDescent="0.3">
      <c r="A259" s="37"/>
    </row>
    <row r="260" spans="1:1" ht="14.25" customHeight="1" x14ac:dyDescent="0.3">
      <c r="A260" s="37"/>
    </row>
    <row r="261" spans="1:1" ht="14.25" customHeight="1" x14ac:dyDescent="0.3">
      <c r="A261" s="37"/>
    </row>
    <row r="262" spans="1:1" ht="14.25" customHeight="1" x14ac:dyDescent="0.3">
      <c r="A262" s="37"/>
    </row>
    <row r="263" spans="1:1" ht="14.25" customHeight="1" x14ac:dyDescent="0.3">
      <c r="A263" s="37"/>
    </row>
    <row r="264" spans="1:1" ht="14.25" customHeight="1" x14ac:dyDescent="0.3">
      <c r="A264" s="37"/>
    </row>
    <row r="265" spans="1:1" ht="14.25" customHeight="1" x14ac:dyDescent="0.3">
      <c r="A265" s="37"/>
    </row>
    <row r="266" spans="1:1" ht="14.25" customHeight="1" x14ac:dyDescent="0.3">
      <c r="A266" s="37"/>
    </row>
    <row r="267" spans="1:1" ht="14.25" customHeight="1" x14ac:dyDescent="0.3">
      <c r="A267" s="37"/>
    </row>
    <row r="268" spans="1:1" ht="14.25" customHeight="1" x14ac:dyDescent="0.3">
      <c r="A268" s="37"/>
    </row>
    <row r="269" spans="1:1" ht="14.25" customHeight="1" x14ac:dyDescent="0.3">
      <c r="A269" s="37"/>
    </row>
    <row r="270" spans="1:1" ht="14.25" customHeight="1" x14ac:dyDescent="0.3">
      <c r="A270" s="37"/>
    </row>
    <row r="271" spans="1:1" ht="14.25" customHeight="1" x14ac:dyDescent="0.3">
      <c r="A271" s="37"/>
    </row>
    <row r="272" spans="1:1" ht="14.25" customHeight="1" x14ac:dyDescent="0.3">
      <c r="A272" s="37"/>
    </row>
    <row r="273" spans="1:1" ht="14.25" customHeight="1" x14ac:dyDescent="0.3">
      <c r="A273" s="37"/>
    </row>
    <row r="274" spans="1:1" ht="14.25" customHeight="1" x14ac:dyDescent="0.3">
      <c r="A274" s="37"/>
    </row>
    <row r="275" spans="1:1" ht="14.25" customHeight="1" x14ac:dyDescent="0.3">
      <c r="A275" s="37"/>
    </row>
    <row r="276" spans="1:1" ht="14.25" customHeight="1" x14ac:dyDescent="0.3">
      <c r="A276" s="37"/>
    </row>
    <row r="277" spans="1:1" ht="14.25" customHeight="1" x14ac:dyDescent="0.3">
      <c r="A277" s="37"/>
    </row>
    <row r="278" spans="1:1" ht="14.25" customHeight="1" x14ac:dyDescent="0.3">
      <c r="A278" s="37"/>
    </row>
    <row r="279" spans="1:1" ht="14.25" customHeight="1" x14ac:dyDescent="0.3">
      <c r="A279" s="37"/>
    </row>
    <row r="280" spans="1:1" ht="14.25" customHeight="1" x14ac:dyDescent="0.3">
      <c r="A280" s="37"/>
    </row>
    <row r="281" spans="1:1" ht="14.25" customHeight="1" x14ac:dyDescent="0.3">
      <c r="A281" s="37"/>
    </row>
    <row r="282" spans="1:1" ht="14.25" customHeight="1" x14ac:dyDescent="0.3">
      <c r="A282" s="37"/>
    </row>
    <row r="283" spans="1:1" ht="14.25" customHeight="1" x14ac:dyDescent="0.3">
      <c r="A283" s="37"/>
    </row>
    <row r="284" spans="1:1" ht="14.25" customHeight="1" x14ac:dyDescent="0.3">
      <c r="A284" s="37"/>
    </row>
    <row r="285" spans="1:1" ht="14.25" customHeight="1" x14ac:dyDescent="0.3">
      <c r="A285" s="37"/>
    </row>
    <row r="286" spans="1:1" ht="14.25" customHeight="1" x14ac:dyDescent="0.3">
      <c r="A286" s="37"/>
    </row>
    <row r="287" spans="1:1" ht="14.25" customHeight="1" x14ac:dyDescent="0.3">
      <c r="A287" s="37"/>
    </row>
    <row r="288" spans="1:1" ht="14.25" customHeight="1" x14ac:dyDescent="0.3">
      <c r="A288" s="37"/>
    </row>
    <row r="289" spans="1:1" ht="14.25" customHeight="1" x14ac:dyDescent="0.3">
      <c r="A289" s="37"/>
    </row>
    <row r="290" spans="1:1" ht="14.25" customHeight="1" x14ac:dyDescent="0.3">
      <c r="A290" s="37"/>
    </row>
    <row r="291" spans="1:1" ht="14.25" customHeight="1" x14ac:dyDescent="0.3">
      <c r="A291" s="37"/>
    </row>
    <row r="292" spans="1:1" ht="14.25" customHeight="1" x14ac:dyDescent="0.3">
      <c r="A292" s="37"/>
    </row>
    <row r="293" spans="1:1" ht="14.25" customHeight="1" x14ac:dyDescent="0.3">
      <c r="A293" s="37"/>
    </row>
    <row r="294" spans="1:1" ht="14.25" customHeight="1" x14ac:dyDescent="0.3">
      <c r="A294" s="37"/>
    </row>
    <row r="295" spans="1:1" ht="14.25" customHeight="1" x14ac:dyDescent="0.3">
      <c r="A295" s="37"/>
    </row>
    <row r="296" spans="1:1" ht="14.25" customHeight="1" x14ac:dyDescent="0.3">
      <c r="A296" s="37"/>
    </row>
    <row r="297" spans="1:1" ht="14.25" customHeight="1" x14ac:dyDescent="0.3">
      <c r="A297" s="37"/>
    </row>
    <row r="298" spans="1:1" ht="14.25" customHeight="1" x14ac:dyDescent="0.3">
      <c r="A298" s="37"/>
    </row>
    <row r="299" spans="1:1" ht="14.25" customHeight="1" x14ac:dyDescent="0.3">
      <c r="A299" s="37"/>
    </row>
    <row r="300" spans="1:1" ht="14.25" customHeight="1" x14ac:dyDescent="0.3">
      <c r="A300" s="37"/>
    </row>
    <row r="301" spans="1:1" ht="14.25" customHeight="1" x14ac:dyDescent="0.3">
      <c r="A301" s="37"/>
    </row>
    <row r="302" spans="1:1" ht="14.25" customHeight="1" x14ac:dyDescent="0.3">
      <c r="A302" s="37"/>
    </row>
    <row r="303" spans="1:1" ht="14.25" customHeight="1" x14ac:dyDescent="0.3">
      <c r="A303" s="37"/>
    </row>
    <row r="304" spans="1:1" ht="14.25" customHeight="1" x14ac:dyDescent="0.3">
      <c r="A304" s="37"/>
    </row>
    <row r="305" spans="1:1" ht="14.25" customHeight="1" x14ac:dyDescent="0.3">
      <c r="A305" s="37"/>
    </row>
    <row r="306" spans="1:1" ht="14.25" customHeight="1" x14ac:dyDescent="0.3">
      <c r="A306" s="37"/>
    </row>
    <row r="307" spans="1:1" ht="14.25" customHeight="1" x14ac:dyDescent="0.3">
      <c r="A307" s="37"/>
    </row>
    <row r="308" spans="1:1" ht="14.25" customHeight="1" x14ac:dyDescent="0.3">
      <c r="A308" s="37"/>
    </row>
    <row r="309" spans="1:1" ht="14.25" customHeight="1" x14ac:dyDescent="0.3">
      <c r="A309" s="37"/>
    </row>
    <row r="310" spans="1:1" ht="14.25" customHeight="1" x14ac:dyDescent="0.3">
      <c r="A310" s="37"/>
    </row>
    <row r="311" spans="1:1" ht="14.25" customHeight="1" x14ac:dyDescent="0.3">
      <c r="A311" s="37"/>
    </row>
    <row r="312" spans="1:1" ht="14.25" customHeight="1" x14ac:dyDescent="0.3">
      <c r="A312" s="37"/>
    </row>
    <row r="313" spans="1:1" ht="14.25" customHeight="1" x14ac:dyDescent="0.3">
      <c r="A313" s="37"/>
    </row>
    <row r="314" spans="1:1" ht="14.25" customHeight="1" x14ac:dyDescent="0.3">
      <c r="A314" s="37"/>
    </row>
    <row r="315" spans="1:1" ht="14.25" customHeight="1" x14ac:dyDescent="0.3">
      <c r="A315" s="37"/>
    </row>
    <row r="316" spans="1:1" ht="14.25" customHeight="1" x14ac:dyDescent="0.3">
      <c r="A316" s="37"/>
    </row>
    <row r="317" spans="1:1" ht="14.25" customHeight="1" x14ac:dyDescent="0.3">
      <c r="A317" s="37"/>
    </row>
    <row r="318" spans="1:1" ht="14.25" customHeight="1" x14ac:dyDescent="0.3">
      <c r="A318" s="37"/>
    </row>
    <row r="319" spans="1:1" ht="14.25" customHeight="1" x14ac:dyDescent="0.3">
      <c r="A319" s="37"/>
    </row>
    <row r="320" spans="1:1" ht="14.25" customHeight="1" x14ac:dyDescent="0.3">
      <c r="A320" s="37"/>
    </row>
    <row r="321" spans="1:1" ht="14.25" customHeight="1" x14ac:dyDescent="0.3">
      <c r="A321" s="37"/>
    </row>
    <row r="322" spans="1:1" ht="14.25" customHeight="1" x14ac:dyDescent="0.3">
      <c r="A322" s="37"/>
    </row>
    <row r="323" spans="1:1" ht="14.25" customHeight="1" x14ac:dyDescent="0.3">
      <c r="A323" s="37"/>
    </row>
    <row r="324" spans="1:1" ht="14.25" customHeight="1" x14ac:dyDescent="0.3">
      <c r="A324" s="37"/>
    </row>
    <row r="325" spans="1:1" ht="14.25" customHeight="1" x14ac:dyDescent="0.3">
      <c r="A325" s="37"/>
    </row>
    <row r="326" spans="1:1" ht="14.25" customHeight="1" x14ac:dyDescent="0.3">
      <c r="A326" s="37"/>
    </row>
    <row r="327" spans="1:1" ht="14.25" customHeight="1" x14ac:dyDescent="0.3">
      <c r="A327" s="37"/>
    </row>
    <row r="328" spans="1:1" ht="14.25" customHeight="1" x14ac:dyDescent="0.3">
      <c r="A328" s="37"/>
    </row>
    <row r="329" spans="1:1" ht="14.25" customHeight="1" x14ac:dyDescent="0.3">
      <c r="A329" s="37"/>
    </row>
    <row r="330" spans="1:1" ht="14.25" customHeight="1" x14ac:dyDescent="0.3">
      <c r="A330" s="37"/>
    </row>
    <row r="331" spans="1:1" ht="14.25" customHeight="1" x14ac:dyDescent="0.3">
      <c r="A331" s="37"/>
    </row>
    <row r="332" spans="1:1" ht="14.25" customHeight="1" x14ac:dyDescent="0.3">
      <c r="A332" s="37"/>
    </row>
    <row r="333" spans="1:1" ht="14.25" customHeight="1" x14ac:dyDescent="0.3">
      <c r="A333" s="37"/>
    </row>
    <row r="334" spans="1:1" ht="14.25" customHeight="1" x14ac:dyDescent="0.3">
      <c r="A334" s="37"/>
    </row>
    <row r="335" spans="1:1" ht="14.25" customHeight="1" x14ac:dyDescent="0.3">
      <c r="A335" s="37"/>
    </row>
    <row r="336" spans="1:1" ht="14.25" customHeight="1" x14ac:dyDescent="0.3">
      <c r="A336" s="37"/>
    </row>
    <row r="337" spans="1:1" ht="14.25" customHeight="1" x14ac:dyDescent="0.3">
      <c r="A337" s="37"/>
    </row>
    <row r="338" spans="1:1" ht="14.25" customHeight="1" x14ac:dyDescent="0.3">
      <c r="A338" s="37"/>
    </row>
    <row r="339" spans="1:1" ht="14.25" customHeight="1" x14ac:dyDescent="0.3">
      <c r="A339" s="37"/>
    </row>
    <row r="340" spans="1:1" ht="14.25" customHeight="1" x14ac:dyDescent="0.3">
      <c r="A340" s="37"/>
    </row>
    <row r="341" spans="1:1" ht="14.25" customHeight="1" x14ac:dyDescent="0.3">
      <c r="A341" s="37"/>
    </row>
    <row r="342" spans="1:1" ht="14.25" customHeight="1" x14ac:dyDescent="0.3">
      <c r="A342" s="37"/>
    </row>
    <row r="343" spans="1:1" ht="14.25" customHeight="1" x14ac:dyDescent="0.3">
      <c r="A343" s="37"/>
    </row>
    <row r="344" spans="1:1" ht="14.25" customHeight="1" x14ac:dyDescent="0.3">
      <c r="A344" s="37"/>
    </row>
    <row r="345" spans="1:1" ht="14.25" customHeight="1" x14ac:dyDescent="0.3">
      <c r="A345" s="37"/>
    </row>
    <row r="346" spans="1:1" ht="14.25" customHeight="1" x14ac:dyDescent="0.3">
      <c r="A346" s="37"/>
    </row>
    <row r="347" spans="1:1" ht="14.25" customHeight="1" x14ac:dyDescent="0.3">
      <c r="A347" s="37"/>
    </row>
    <row r="348" spans="1:1" ht="14.25" customHeight="1" x14ac:dyDescent="0.3">
      <c r="A348" s="37"/>
    </row>
    <row r="349" spans="1:1" ht="14.25" customHeight="1" x14ac:dyDescent="0.3">
      <c r="A349" s="37"/>
    </row>
    <row r="350" spans="1:1" ht="14.25" customHeight="1" x14ac:dyDescent="0.3">
      <c r="A350" s="37"/>
    </row>
    <row r="351" spans="1:1" ht="14.25" customHeight="1" x14ac:dyDescent="0.3">
      <c r="A351" s="37"/>
    </row>
    <row r="352" spans="1:1" ht="14.25" customHeight="1" x14ac:dyDescent="0.3">
      <c r="A352" s="37"/>
    </row>
    <row r="353" spans="1:1" ht="14.25" customHeight="1" x14ac:dyDescent="0.3">
      <c r="A353" s="37"/>
    </row>
    <row r="354" spans="1:1" ht="14.25" customHeight="1" x14ac:dyDescent="0.3">
      <c r="A354" s="37"/>
    </row>
    <row r="355" spans="1:1" ht="14.25" customHeight="1" x14ac:dyDescent="0.3">
      <c r="A355" s="37"/>
    </row>
    <row r="356" spans="1:1" ht="14.25" customHeight="1" x14ac:dyDescent="0.3">
      <c r="A356" s="37"/>
    </row>
    <row r="357" spans="1:1" ht="14.25" customHeight="1" x14ac:dyDescent="0.3">
      <c r="A357" s="37"/>
    </row>
    <row r="358" spans="1:1" ht="14.25" customHeight="1" x14ac:dyDescent="0.3">
      <c r="A358" s="37"/>
    </row>
    <row r="359" spans="1:1" ht="14.25" customHeight="1" x14ac:dyDescent="0.3">
      <c r="A359" s="37"/>
    </row>
    <row r="360" spans="1:1" ht="14.25" customHeight="1" x14ac:dyDescent="0.3">
      <c r="A360" s="37"/>
    </row>
    <row r="361" spans="1:1" ht="14.25" customHeight="1" x14ac:dyDescent="0.3">
      <c r="A361" s="37"/>
    </row>
    <row r="362" spans="1:1" ht="14.25" customHeight="1" x14ac:dyDescent="0.3">
      <c r="A362" s="37"/>
    </row>
    <row r="363" spans="1:1" ht="14.25" customHeight="1" x14ac:dyDescent="0.3">
      <c r="A363" s="37"/>
    </row>
    <row r="364" spans="1:1" ht="14.25" customHeight="1" x14ac:dyDescent="0.3">
      <c r="A364" s="37"/>
    </row>
    <row r="365" spans="1:1" ht="14.25" customHeight="1" x14ac:dyDescent="0.3">
      <c r="A365" s="37"/>
    </row>
    <row r="366" spans="1:1" ht="14.25" customHeight="1" x14ac:dyDescent="0.3">
      <c r="A366" s="37"/>
    </row>
    <row r="367" spans="1:1" ht="14.25" customHeight="1" x14ac:dyDescent="0.3">
      <c r="A367" s="37"/>
    </row>
    <row r="368" spans="1:1" ht="14.25" customHeight="1" x14ac:dyDescent="0.3">
      <c r="A368" s="37"/>
    </row>
    <row r="369" spans="1:1" ht="14.25" customHeight="1" x14ac:dyDescent="0.3">
      <c r="A369" s="37"/>
    </row>
    <row r="370" spans="1:1" ht="14.25" customHeight="1" x14ac:dyDescent="0.3">
      <c r="A370" s="37"/>
    </row>
    <row r="371" spans="1:1" ht="14.25" customHeight="1" x14ac:dyDescent="0.3">
      <c r="A371" s="37"/>
    </row>
    <row r="372" spans="1:1" ht="14.25" customHeight="1" x14ac:dyDescent="0.3">
      <c r="A372" s="37"/>
    </row>
    <row r="373" spans="1:1" ht="14.25" customHeight="1" x14ac:dyDescent="0.3">
      <c r="A373" s="37"/>
    </row>
    <row r="374" spans="1:1" ht="14.25" customHeight="1" x14ac:dyDescent="0.3">
      <c r="A374" s="37"/>
    </row>
    <row r="375" spans="1:1" ht="14.25" customHeight="1" x14ac:dyDescent="0.3">
      <c r="A375" s="37"/>
    </row>
    <row r="376" spans="1:1" ht="14.25" customHeight="1" x14ac:dyDescent="0.3">
      <c r="A376" s="37"/>
    </row>
    <row r="377" spans="1:1" ht="14.25" customHeight="1" x14ac:dyDescent="0.3">
      <c r="A377" s="37"/>
    </row>
    <row r="378" spans="1:1" ht="14.25" customHeight="1" x14ac:dyDescent="0.3">
      <c r="A378" s="37"/>
    </row>
    <row r="379" spans="1:1" ht="14.25" customHeight="1" x14ac:dyDescent="0.3">
      <c r="A379" s="37"/>
    </row>
    <row r="380" spans="1:1" ht="14.25" customHeight="1" x14ac:dyDescent="0.3">
      <c r="A380" s="37"/>
    </row>
    <row r="381" spans="1:1" ht="14.25" customHeight="1" x14ac:dyDescent="0.3">
      <c r="A381" s="37"/>
    </row>
    <row r="382" spans="1:1" ht="14.25" customHeight="1" x14ac:dyDescent="0.3">
      <c r="A382" s="37"/>
    </row>
    <row r="383" spans="1:1" ht="14.25" customHeight="1" x14ac:dyDescent="0.3">
      <c r="A383" s="37"/>
    </row>
    <row r="384" spans="1:1" ht="14.25" customHeight="1" x14ac:dyDescent="0.3">
      <c r="A384" s="37"/>
    </row>
    <row r="385" spans="1:1" ht="14.25" customHeight="1" x14ac:dyDescent="0.3">
      <c r="A385" s="37"/>
    </row>
    <row r="386" spans="1:1" ht="14.25" customHeight="1" x14ac:dyDescent="0.3">
      <c r="A386" s="37"/>
    </row>
    <row r="387" spans="1:1" ht="14.25" customHeight="1" x14ac:dyDescent="0.3">
      <c r="A387" s="37"/>
    </row>
    <row r="388" spans="1:1" ht="14.25" customHeight="1" x14ac:dyDescent="0.3">
      <c r="A388" s="37"/>
    </row>
    <row r="389" spans="1:1" ht="14.25" customHeight="1" x14ac:dyDescent="0.3">
      <c r="A389" s="37"/>
    </row>
    <row r="390" spans="1:1" ht="14.25" customHeight="1" x14ac:dyDescent="0.3">
      <c r="A390" s="37"/>
    </row>
    <row r="391" spans="1:1" ht="14.25" customHeight="1" x14ac:dyDescent="0.3">
      <c r="A391" s="37"/>
    </row>
    <row r="392" spans="1:1" ht="14.25" customHeight="1" x14ac:dyDescent="0.3">
      <c r="A392" s="37"/>
    </row>
    <row r="393" spans="1:1" ht="14.25" customHeight="1" x14ac:dyDescent="0.3">
      <c r="A393" s="37"/>
    </row>
    <row r="394" spans="1:1" ht="14.25" customHeight="1" x14ac:dyDescent="0.3">
      <c r="A394" s="37"/>
    </row>
    <row r="395" spans="1:1" ht="14.25" customHeight="1" x14ac:dyDescent="0.3">
      <c r="A395" s="37"/>
    </row>
    <row r="396" spans="1:1" ht="14.25" customHeight="1" x14ac:dyDescent="0.3">
      <c r="A396" s="37"/>
    </row>
    <row r="397" spans="1:1" ht="14.25" customHeight="1" x14ac:dyDescent="0.3">
      <c r="A397" s="37"/>
    </row>
    <row r="398" spans="1:1" ht="14.25" customHeight="1" x14ac:dyDescent="0.3">
      <c r="A398" s="37"/>
    </row>
    <row r="399" spans="1:1" ht="14.25" customHeight="1" x14ac:dyDescent="0.3">
      <c r="A399" s="37"/>
    </row>
    <row r="400" spans="1:1" ht="14.25" customHeight="1" x14ac:dyDescent="0.3">
      <c r="A400" s="37"/>
    </row>
    <row r="401" spans="1:1" ht="14.25" customHeight="1" x14ac:dyDescent="0.3">
      <c r="A401" s="37"/>
    </row>
    <row r="402" spans="1:1" ht="14.25" customHeight="1" x14ac:dyDescent="0.3">
      <c r="A402" s="37"/>
    </row>
    <row r="403" spans="1:1" ht="14.25" customHeight="1" x14ac:dyDescent="0.3">
      <c r="A403" s="37"/>
    </row>
    <row r="404" spans="1:1" ht="14.25" customHeight="1" x14ac:dyDescent="0.3">
      <c r="A404" s="37"/>
    </row>
    <row r="405" spans="1:1" ht="14.25" customHeight="1" x14ac:dyDescent="0.3">
      <c r="A405" s="37"/>
    </row>
    <row r="406" spans="1:1" ht="14.25" customHeight="1" x14ac:dyDescent="0.3">
      <c r="A406" s="37"/>
    </row>
    <row r="407" spans="1:1" ht="14.25" customHeight="1" x14ac:dyDescent="0.3">
      <c r="A407" s="37"/>
    </row>
    <row r="408" spans="1:1" ht="14.25" customHeight="1" x14ac:dyDescent="0.3">
      <c r="A408" s="37"/>
    </row>
    <row r="409" spans="1:1" ht="14.25" customHeight="1" x14ac:dyDescent="0.3">
      <c r="A409" s="37"/>
    </row>
    <row r="410" spans="1:1" ht="14.25" customHeight="1" x14ac:dyDescent="0.3">
      <c r="A410" s="37"/>
    </row>
    <row r="411" spans="1:1" ht="14.25" customHeight="1" x14ac:dyDescent="0.3">
      <c r="A411" s="37"/>
    </row>
    <row r="412" spans="1:1" ht="14.25" customHeight="1" x14ac:dyDescent="0.3">
      <c r="A412" s="37"/>
    </row>
    <row r="413" spans="1:1" ht="14.25" customHeight="1" x14ac:dyDescent="0.3">
      <c r="A413" s="37"/>
    </row>
    <row r="414" spans="1:1" ht="14.25" customHeight="1" x14ac:dyDescent="0.3">
      <c r="A414" s="37"/>
    </row>
    <row r="415" spans="1:1" ht="14.25" customHeight="1" x14ac:dyDescent="0.3">
      <c r="A415" s="37"/>
    </row>
    <row r="416" spans="1:1" ht="14.25" customHeight="1" x14ac:dyDescent="0.3">
      <c r="A416" s="37"/>
    </row>
    <row r="417" spans="1:1" ht="14.25" customHeight="1" x14ac:dyDescent="0.3">
      <c r="A417" s="37"/>
    </row>
    <row r="418" spans="1:1" ht="14.25" customHeight="1" x14ac:dyDescent="0.3">
      <c r="A418" s="37"/>
    </row>
    <row r="419" spans="1:1" ht="14.25" customHeight="1" x14ac:dyDescent="0.3">
      <c r="A419" s="37"/>
    </row>
    <row r="420" spans="1:1" ht="14.25" customHeight="1" x14ac:dyDescent="0.3">
      <c r="A420" s="37"/>
    </row>
    <row r="421" spans="1:1" ht="14.25" customHeight="1" x14ac:dyDescent="0.3">
      <c r="A421" s="37"/>
    </row>
    <row r="422" spans="1:1" ht="14.25" customHeight="1" x14ac:dyDescent="0.3">
      <c r="A422" s="37"/>
    </row>
    <row r="423" spans="1:1" ht="14.25" customHeight="1" x14ac:dyDescent="0.3">
      <c r="A423" s="37"/>
    </row>
    <row r="424" spans="1:1" ht="14.25" customHeight="1" x14ac:dyDescent="0.3">
      <c r="A424" s="37"/>
    </row>
    <row r="425" spans="1:1" ht="14.25" customHeight="1" x14ac:dyDescent="0.3">
      <c r="A425" s="37"/>
    </row>
    <row r="426" spans="1:1" ht="14.25" customHeight="1" x14ac:dyDescent="0.3">
      <c r="A426" s="37"/>
    </row>
    <row r="427" spans="1:1" ht="14.25" customHeight="1" x14ac:dyDescent="0.3">
      <c r="A427" s="37"/>
    </row>
    <row r="428" spans="1:1" ht="14.25" customHeight="1" x14ac:dyDescent="0.3">
      <c r="A428" s="37"/>
    </row>
    <row r="429" spans="1:1" ht="14.25" customHeight="1" x14ac:dyDescent="0.3">
      <c r="A429" s="37"/>
    </row>
    <row r="430" spans="1:1" ht="14.25" customHeight="1" x14ac:dyDescent="0.3">
      <c r="A430" s="37"/>
    </row>
    <row r="431" spans="1:1" ht="14.25" customHeight="1" x14ac:dyDescent="0.3">
      <c r="A431" s="37"/>
    </row>
    <row r="432" spans="1:1" ht="14.25" customHeight="1" x14ac:dyDescent="0.3">
      <c r="A432" s="37"/>
    </row>
    <row r="433" spans="1:1" ht="14.25" customHeight="1" x14ac:dyDescent="0.3">
      <c r="A433" s="37"/>
    </row>
    <row r="434" spans="1:1" ht="14.25" customHeight="1" x14ac:dyDescent="0.3">
      <c r="A434" s="37"/>
    </row>
    <row r="435" spans="1:1" ht="14.25" customHeight="1" x14ac:dyDescent="0.3">
      <c r="A435" s="37"/>
    </row>
    <row r="436" spans="1:1" ht="14.25" customHeight="1" x14ac:dyDescent="0.3">
      <c r="A436" s="37"/>
    </row>
    <row r="437" spans="1:1" ht="14.25" customHeight="1" x14ac:dyDescent="0.3">
      <c r="A437" s="37"/>
    </row>
    <row r="438" spans="1:1" ht="14.25" customHeight="1" x14ac:dyDescent="0.3">
      <c r="A438" s="37"/>
    </row>
    <row r="439" spans="1:1" ht="14.25" customHeight="1" x14ac:dyDescent="0.3">
      <c r="A439" s="37"/>
    </row>
    <row r="440" spans="1:1" ht="14.25" customHeight="1" x14ac:dyDescent="0.3">
      <c r="A440" s="37"/>
    </row>
    <row r="441" spans="1:1" ht="14.25" customHeight="1" x14ac:dyDescent="0.3">
      <c r="A441" s="37"/>
    </row>
    <row r="442" spans="1:1" ht="14.25" customHeight="1" x14ac:dyDescent="0.3">
      <c r="A442" s="37"/>
    </row>
    <row r="443" spans="1:1" ht="14.25" customHeight="1" x14ac:dyDescent="0.3">
      <c r="A443" s="37"/>
    </row>
    <row r="444" spans="1:1" ht="14.25" customHeight="1" x14ac:dyDescent="0.3">
      <c r="A444" s="37"/>
    </row>
    <row r="445" spans="1:1" ht="14.25" customHeight="1" x14ac:dyDescent="0.3">
      <c r="A445" s="37"/>
    </row>
    <row r="446" spans="1:1" ht="14.25" customHeight="1" x14ac:dyDescent="0.3">
      <c r="A446" s="37"/>
    </row>
    <row r="447" spans="1:1" ht="14.25" customHeight="1" x14ac:dyDescent="0.3">
      <c r="A447" s="37"/>
    </row>
    <row r="448" spans="1:1" ht="14.25" customHeight="1" x14ac:dyDescent="0.3">
      <c r="A448" s="37"/>
    </row>
    <row r="449" spans="1:1" ht="14.25" customHeight="1" x14ac:dyDescent="0.3">
      <c r="A449" s="37"/>
    </row>
    <row r="450" spans="1:1" ht="14.25" customHeight="1" x14ac:dyDescent="0.3">
      <c r="A450" s="37"/>
    </row>
    <row r="451" spans="1:1" ht="14.25" customHeight="1" x14ac:dyDescent="0.3">
      <c r="A451" s="37"/>
    </row>
    <row r="452" spans="1:1" ht="14.25" customHeight="1" x14ac:dyDescent="0.3">
      <c r="A452" s="37"/>
    </row>
    <row r="453" spans="1:1" ht="14.25" customHeight="1" x14ac:dyDescent="0.3">
      <c r="A453" s="37"/>
    </row>
    <row r="454" spans="1:1" ht="14.25" customHeight="1" x14ac:dyDescent="0.3">
      <c r="A454" s="37"/>
    </row>
    <row r="455" spans="1:1" ht="14.25" customHeight="1" x14ac:dyDescent="0.3">
      <c r="A455" s="37"/>
    </row>
    <row r="456" spans="1:1" ht="14.25" customHeight="1" x14ac:dyDescent="0.3">
      <c r="A456" s="37"/>
    </row>
    <row r="457" spans="1:1" ht="14.25" customHeight="1" x14ac:dyDescent="0.3">
      <c r="A457" s="37"/>
    </row>
    <row r="458" spans="1:1" ht="14.25" customHeight="1" x14ac:dyDescent="0.3">
      <c r="A458" s="37"/>
    </row>
    <row r="459" spans="1:1" ht="14.25" customHeight="1" x14ac:dyDescent="0.3">
      <c r="A459" s="37"/>
    </row>
    <row r="460" spans="1:1" ht="14.25" customHeight="1" x14ac:dyDescent="0.3">
      <c r="A460" s="37"/>
    </row>
    <row r="461" spans="1:1" ht="14.25" customHeight="1" x14ac:dyDescent="0.3">
      <c r="A461" s="37"/>
    </row>
    <row r="462" spans="1:1" ht="14.25" customHeight="1" x14ac:dyDescent="0.3">
      <c r="A462" s="37"/>
    </row>
    <row r="463" spans="1:1" ht="14.25" customHeight="1" x14ac:dyDescent="0.3">
      <c r="A463" s="37"/>
    </row>
    <row r="464" spans="1:1" ht="14.25" customHeight="1" x14ac:dyDescent="0.3">
      <c r="A464" s="37"/>
    </row>
    <row r="465" spans="1:1" ht="14.25" customHeight="1" x14ac:dyDescent="0.3">
      <c r="A465" s="37"/>
    </row>
    <row r="466" spans="1:1" ht="14.25" customHeight="1" x14ac:dyDescent="0.3">
      <c r="A466" s="37"/>
    </row>
    <row r="467" spans="1:1" ht="14.25" customHeight="1" x14ac:dyDescent="0.3">
      <c r="A467" s="37"/>
    </row>
    <row r="468" spans="1:1" ht="14.25" customHeight="1" x14ac:dyDescent="0.3">
      <c r="A468" s="37"/>
    </row>
    <row r="469" spans="1:1" ht="14.25" customHeight="1" x14ac:dyDescent="0.3">
      <c r="A469" s="37"/>
    </row>
    <row r="470" spans="1:1" ht="14.25" customHeight="1" x14ac:dyDescent="0.3">
      <c r="A470" s="37"/>
    </row>
    <row r="471" spans="1:1" ht="14.25" customHeight="1" x14ac:dyDescent="0.3">
      <c r="A471" s="37"/>
    </row>
    <row r="472" spans="1:1" ht="14.25" customHeight="1" x14ac:dyDescent="0.3">
      <c r="A472" s="37"/>
    </row>
    <row r="473" spans="1:1" ht="14.25" customHeight="1" x14ac:dyDescent="0.3">
      <c r="A473" s="37"/>
    </row>
    <row r="474" spans="1:1" ht="14.25" customHeight="1" x14ac:dyDescent="0.3">
      <c r="A474" s="37"/>
    </row>
    <row r="475" spans="1:1" ht="14.25" customHeight="1" x14ac:dyDescent="0.3">
      <c r="A475" s="37"/>
    </row>
    <row r="476" spans="1:1" ht="14.25" customHeight="1" x14ac:dyDescent="0.3">
      <c r="A476" s="37"/>
    </row>
    <row r="477" spans="1:1" ht="14.25" customHeight="1" x14ac:dyDescent="0.3">
      <c r="A477" s="37"/>
    </row>
    <row r="478" spans="1:1" ht="14.25" customHeight="1" x14ac:dyDescent="0.3">
      <c r="A478" s="37"/>
    </row>
    <row r="479" spans="1:1" ht="14.25" customHeight="1" x14ac:dyDescent="0.3">
      <c r="A479" s="37"/>
    </row>
    <row r="480" spans="1:1" ht="14.25" customHeight="1" x14ac:dyDescent="0.3">
      <c r="A480" s="37"/>
    </row>
    <row r="481" spans="1:1" ht="14.25" customHeight="1" x14ac:dyDescent="0.3">
      <c r="A481" s="37"/>
    </row>
    <row r="482" spans="1:1" ht="14.25" customHeight="1" x14ac:dyDescent="0.3">
      <c r="A482" s="37"/>
    </row>
    <row r="483" spans="1:1" ht="14.25" customHeight="1" x14ac:dyDescent="0.3">
      <c r="A483" s="37"/>
    </row>
    <row r="484" spans="1:1" ht="14.25" customHeight="1" x14ac:dyDescent="0.3">
      <c r="A484" s="37"/>
    </row>
    <row r="485" spans="1:1" ht="14.25" customHeight="1" x14ac:dyDescent="0.3">
      <c r="A485" s="37"/>
    </row>
    <row r="486" spans="1:1" ht="14.25" customHeight="1" x14ac:dyDescent="0.3">
      <c r="A486" s="37"/>
    </row>
    <row r="487" spans="1:1" ht="14.25" customHeight="1" x14ac:dyDescent="0.3">
      <c r="A487" s="37"/>
    </row>
    <row r="488" spans="1:1" ht="14.25" customHeight="1" x14ac:dyDescent="0.3">
      <c r="A488" s="37"/>
    </row>
    <row r="489" spans="1:1" ht="14.25" customHeight="1" x14ac:dyDescent="0.3">
      <c r="A489" s="37"/>
    </row>
    <row r="490" spans="1:1" ht="14.25" customHeight="1" x14ac:dyDescent="0.3">
      <c r="A490" s="37"/>
    </row>
    <row r="491" spans="1:1" ht="14.25" customHeight="1" x14ac:dyDescent="0.3">
      <c r="A491" s="37"/>
    </row>
    <row r="492" spans="1:1" ht="14.25" customHeight="1" x14ac:dyDescent="0.3">
      <c r="A492" s="37"/>
    </row>
    <row r="493" spans="1:1" ht="14.25" customHeight="1" x14ac:dyDescent="0.3">
      <c r="A493" s="37"/>
    </row>
    <row r="494" spans="1:1" ht="14.25" customHeight="1" x14ac:dyDescent="0.3">
      <c r="A494" s="37"/>
    </row>
    <row r="495" spans="1:1" ht="14.25" customHeight="1" x14ac:dyDescent="0.3">
      <c r="A495" s="37"/>
    </row>
    <row r="496" spans="1:1" ht="14.25" customHeight="1" x14ac:dyDescent="0.3">
      <c r="A496" s="37"/>
    </row>
    <row r="497" spans="1:1" ht="14.25" customHeight="1" x14ac:dyDescent="0.3">
      <c r="A497" s="37"/>
    </row>
    <row r="498" spans="1:1" ht="14.25" customHeight="1" x14ac:dyDescent="0.3">
      <c r="A498" s="37"/>
    </row>
    <row r="499" spans="1:1" ht="14.25" customHeight="1" x14ac:dyDescent="0.3">
      <c r="A499" s="37"/>
    </row>
    <row r="500" spans="1:1" ht="14.25" customHeight="1" x14ac:dyDescent="0.3">
      <c r="A500" s="37"/>
    </row>
    <row r="501" spans="1:1" ht="14.25" customHeight="1" x14ac:dyDescent="0.3">
      <c r="A501" s="37"/>
    </row>
    <row r="502" spans="1:1" ht="14.25" customHeight="1" x14ac:dyDescent="0.3">
      <c r="A502" s="37"/>
    </row>
    <row r="503" spans="1:1" ht="14.25" customHeight="1" x14ac:dyDescent="0.3">
      <c r="A503" s="37"/>
    </row>
    <row r="504" spans="1:1" ht="14.25" customHeight="1" x14ac:dyDescent="0.3">
      <c r="A504" s="37"/>
    </row>
    <row r="505" spans="1:1" ht="14.25" customHeight="1" x14ac:dyDescent="0.3">
      <c r="A505" s="37"/>
    </row>
    <row r="506" spans="1:1" ht="14.25" customHeight="1" x14ac:dyDescent="0.3">
      <c r="A506" s="37"/>
    </row>
    <row r="507" spans="1:1" ht="14.25" customHeight="1" x14ac:dyDescent="0.3">
      <c r="A507" s="37"/>
    </row>
    <row r="508" spans="1:1" ht="14.25" customHeight="1" x14ac:dyDescent="0.3">
      <c r="A508" s="37"/>
    </row>
    <row r="509" spans="1:1" ht="14.25" customHeight="1" x14ac:dyDescent="0.3">
      <c r="A509" s="37"/>
    </row>
    <row r="510" spans="1:1" ht="14.25" customHeight="1" x14ac:dyDescent="0.3">
      <c r="A510" s="37"/>
    </row>
    <row r="511" spans="1:1" ht="14.25" customHeight="1" x14ac:dyDescent="0.3">
      <c r="A511" s="37"/>
    </row>
    <row r="512" spans="1:1" ht="14.25" customHeight="1" x14ac:dyDescent="0.3">
      <c r="A512" s="37"/>
    </row>
    <row r="513" spans="1:1" ht="14.25" customHeight="1" x14ac:dyDescent="0.3">
      <c r="A513" s="37"/>
    </row>
    <row r="514" spans="1:1" ht="14.25" customHeight="1" x14ac:dyDescent="0.3">
      <c r="A514" s="37"/>
    </row>
    <row r="515" spans="1:1" ht="14.25" customHeight="1" x14ac:dyDescent="0.3">
      <c r="A515" s="37"/>
    </row>
    <row r="516" spans="1:1" ht="14.25" customHeight="1" x14ac:dyDescent="0.3">
      <c r="A516" s="37"/>
    </row>
    <row r="517" spans="1:1" ht="14.25" customHeight="1" x14ac:dyDescent="0.3">
      <c r="A517" s="37"/>
    </row>
    <row r="518" spans="1:1" ht="14.25" customHeight="1" x14ac:dyDescent="0.3">
      <c r="A518" s="37"/>
    </row>
    <row r="519" spans="1:1" ht="14.25" customHeight="1" x14ac:dyDescent="0.3">
      <c r="A519" s="37"/>
    </row>
    <row r="520" spans="1:1" ht="14.25" customHeight="1" x14ac:dyDescent="0.3">
      <c r="A520" s="37"/>
    </row>
    <row r="521" spans="1:1" ht="14.25" customHeight="1" x14ac:dyDescent="0.3">
      <c r="A521" s="37"/>
    </row>
    <row r="522" spans="1:1" ht="14.25" customHeight="1" x14ac:dyDescent="0.3">
      <c r="A522" s="37"/>
    </row>
    <row r="523" spans="1:1" ht="14.25" customHeight="1" x14ac:dyDescent="0.3">
      <c r="A523" s="37"/>
    </row>
    <row r="524" spans="1:1" ht="14.25" customHeight="1" x14ac:dyDescent="0.3">
      <c r="A524" s="37"/>
    </row>
    <row r="525" spans="1:1" ht="14.25" customHeight="1" x14ac:dyDescent="0.3">
      <c r="A525" s="37"/>
    </row>
    <row r="526" spans="1:1" ht="14.25" customHeight="1" x14ac:dyDescent="0.3">
      <c r="A526" s="37"/>
    </row>
    <row r="527" spans="1:1" ht="14.25" customHeight="1" x14ac:dyDescent="0.3">
      <c r="A527" s="37"/>
    </row>
    <row r="528" spans="1:1" ht="14.25" customHeight="1" x14ac:dyDescent="0.3">
      <c r="A528" s="37"/>
    </row>
    <row r="529" spans="1:1" ht="14.25" customHeight="1" x14ac:dyDescent="0.3">
      <c r="A529" s="37"/>
    </row>
    <row r="530" spans="1:1" ht="14.25" customHeight="1" x14ac:dyDescent="0.3">
      <c r="A530" s="37"/>
    </row>
    <row r="531" spans="1:1" ht="14.25" customHeight="1" x14ac:dyDescent="0.3">
      <c r="A531" s="37"/>
    </row>
    <row r="532" spans="1:1" ht="14.25" customHeight="1" x14ac:dyDescent="0.3">
      <c r="A532" s="37"/>
    </row>
    <row r="533" spans="1:1" ht="14.25" customHeight="1" x14ac:dyDescent="0.3">
      <c r="A533" s="37"/>
    </row>
    <row r="534" spans="1:1" ht="14.25" customHeight="1" x14ac:dyDescent="0.3">
      <c r="A534" s="37"/>
    </row>
    <row r="535" spans="1:1" ht="14.25" customHeight="1" x14ac:dyDescent="0.3">
      <c r="A535" s="37"/>
    </row>
    <row r="536" spans="1:1" ht="14.25" customHeight="1" x14ac:dyDescent="0.3">
      <c r="A536" s="37"/>
    </row>
    <row r="537" spans="1:1" ht="14.25" customHeight="1" x14ac:dyDescent="0.3">
      <c r="A537" s="37"/>
    </row>
    <row r="538" spans="1:1" ht="14.25" customHeight="1" x14ac:dyDescent="0.3">
      <c r="A538" s="37"/>
    </row>
    <row r="539" spans="1:1" ht="14.25" customHeight="1" x14ac:dyDescent="0.3">
      <c r="A539" s="37"/>
    </row>
    <row r="540" spans="1:1" ht="14.25" customHeight="1" x14ac:dyDescent="0.3">
      <c r="A540" s="37"/>
    </row>
    <row r="541" spans="1:1" ht="14.25" customHeight="1" x14ac:dyDescent="0.3">
      <c r="A541" s="37"/>
    </row>
    <row r="542" spans="1:1" ht="14.25" customHeight="1" x14ac:dyDescent="0.3">
      <c r="A542" s="37"/>
    </row>
    <row r="543" spans="1:1" ht="14.25" customHeight="1" x14ac:dyDescent="0.3">
      <c r="A543" s="37"/>
    </row>
    <row r="544" spans="1:1" ht="14.25" customHeight="1" x14ac:dyDescent="0.3">
      <c r="A544" s="37"/>
    </row>
    <row r="545" spans="1:1" ht="14.25" customHeight="1" x14ac:dyDescent="0.3">
      <c r="A545" s="37"/>
    </row>
    <row r="546" spans="1:1" ht="14.25" customHeight="1" x14ac:dyDescent="0.3">
      <c r="A546" s="37"/>
    </row>
    <row r="547" spans="1:1" ht="14.25" customHeight="1" x14ac:dyDescent="0.3">
      <c r="A547" s="37"/>
    </row>
    <row r="548" spans="1:1" ht="14.25" customHeight="1" x14ac:dyDescent="0.3">
      <c r="A548" s="37"/>
    </row>
    <row r="549" spans="1:1" ht="14.25" customHeight="1" x14ac:dyDescent="0.3">
      <c r="A549" s="37"/>
    </row>
    <row r="550" spans="1:1" ht="14.25" customHeight="1" x14ac:dyDescent="0.3">
      <c r="A550" s="37"/>
    </row>
    <row r="551" spans="1:1" ht="14.25" customHeight="1" x14ac:dyDescent="0.3">
      <c r="A551" s="37"/>
    </row>
    <row r="552" spans="1:1" ht="14.25" customHeight="1" x14ac:dyDescent="0.3">
      <c r="A552" s="37"/>
    </row>
    <row r="553" spans="1:1" ht="14.25" customHeight="1" x14ac:dyDescent="0.3">
      <c r="A553" s="37"/>
    </row>
    <row r="554" spans="1:1" ht="14.25" customHeight="1" x14ac:dyDescent="0.3">
      <c r="A554" s="37"/>
    </row>
    <row r="555" spans="1:1" ht="14.25" customHeight="1" x14ac:dyDescent="0.3">
      <c r="A555" s="37"/>
    </row>
    <row r="556" spans="1:1" ht="14.25" customHeight="1" x14ac:dyDescent="0.3">
      <c r="A556" s="37"/>
    </row>
    <row r="557" spans="1:1" ht="14.25" customHeight="1" x14ac:dyDescent="0.3">
      <c r="A557" s="37"/>
    </row>
    <row r="558" spans="1:1" ht="14.25" customHeight="1" x14ac:dyDescent="0.3">
      <c r="A558" s="37"/>
    </row>
    <row r="559" spans="1:1" ht="14.25" customHeight="1" x14ac:dyDescent="0.3">
      <c r="A559" s="37"/>
    </row>
    <row r="560" spans="1:1" ht="14.25" customHeight="1" x14ac:dyDescent="0.3">
      <c r="A560" s="37"/>
    </row>
    <row r="561" spans="1:1" ht="14.25" customHeight="1" x14ac:dyDescent="0.3">
      <c r="A561" s="37"/>
    </row>
    <row r="562" spans="1:1" ht="14.25" customHeight="1" x14ac:dyDescent="0.3">
      <c r="A562" s="37"/>
    </row>
    <row r="563" spans="1:1" ht="14.25" customHeight="1" x14ac:dyDescent="0.3">
      <c r="A563" s="37"/>
    </row>
    <row r="564" spans="1:1" ht="14.25" customHeight="1" x14ac:dyDescent="0.3">
      <c r="A564" s="37"/>
    </row>
    <row r="565" spans="1:1" ht="14.25" customHeight="1" x14ac:dyDescent="0.3">
      <c r="A565" s="37"/>
    </row>
    <row r="566" spans="1:1" ht="14.25" customHeight="1" x14ac:dyDescent="0.3">
      <c r="A566" s="37"/>
    </row>
    <row r="567" spans="1:1" ht="14.25" customHeight="1" x14ac:dyDescent="0.3">
      <c r="A567" s="37"/>
    </row>
    <row r="568" spans="1:1" ht="14.25" customHeight="1" x14ac:dyDescent="0.3">
      <c r="A568" s="37"/>
    </row>
    <row r="569" spans="1:1" ht="14.25" customHeight="1" x14ac:dyDescent="0.3">
      <c r="A569" s="37"/>
    </row>
    <row r="570" spans="1:1" ht="14.25" customHeight="1" x14ac:dyDescent="0.3">
      <c r="A570" s="37"/>
    </row>
    <row r="571" spans="1:1" ht="14.25" customHeight="1" x14ac:dyDescent="0.3">
      <c r="A571" s="37"/>
    </row>
    <row r="572" spans="1:1" ht="14.25" customHeight="1" x14ac:dyDescent="0.3">
      <c r="A572" s="37"/>
    </row>
    <row r="573" spans="1:1" ht="14.25" customHeight="1" x14ac:dyDescent="0.3">
      <c r="A573" s="37"/>
    </row>
    <row r="574" spans="1:1" ht="14.25" customHeight="1" x14ac:dyDescent="0.3">
      <c r="A574" s="37"/>
    </row>
    <row r="575" spans="1:1" ht="14.25" customHeight="1" x14ac:dyDescent="0.3">
      <c r="A575" s="37"/>
    </row>
    <row r="576" spans="1:1" ht="14.25" customHeight="1" x14ac:dyDescent="0.3">
      <c r="A576" s="37"/>
    </row>
    <row r="577" spans="1:1" ht="14.25" customHeight="1" x14ac:dyDescent="0.3">
      <c r="A577" s="37"/>
    </row>
    <row r="578" spans="1:1" ht="14.25" customHeight="1" x14ac:dyDescent="0.3">
      <c r="A578" s="37"/>
    </row>
    <row r="579" spans="1:1" ht="14.25" customHeight="1" x14ac:dyDescent="0.3">
      <c r="A579" s="37"/>
    </row>
    <row r="580" spans="1:1" ht="14.25" customHeight="1" x14ac:dyDescent="0.3">
      <c r="A580" s="37"/>
    </row>
    <row r="581" spans="1:1" ht="14.25" customHeight="1" x14ac:dyDescent="0.3">
      <c r="A581" s="37"/>
    </row>
    <row r="582" spans="1:1" ht="14.25" customHeight="1" x14ac:dyDescent="0.3">
      <c r="A582" s="37"/>
    </row>
    <row r="583" spans="1:1" ht="14.25" customHeight="1" x14ac:dyDescent="0.3">
      <c r="A583" s="37"/>
    </row>
    <row r="584" spans="1:1" ht="14.25" customHeight="1" x14ac:dyDescent="0.3">
      <c r="A584" s="37"/>
    </row>
    <row r="585" spans="1:1" ht="14.25" customHeight="1" x14ac:dyDescent="0.3">
      <c r="A585" s="37"/>
    </row>
    <row r="586" spans="1:1" ht="14.25" customHeight="1" x14ac:dyDescent="0.3">
      <c r="A586" s="37"/>
    </row>
    <row r="587" spans="1:1" ht="14.25" customHeight="1" x14ac:dyDescent="0.3">
      <c r="A587" s="37"/>
    </row>
    <row r="588" spans="1:1" ht="14.25" customHeight="1" x14ac:dyDescent="0.3">
      <c r="A588" s="37"/>
    </row>
    <row r="589" spans="1:1" ht="14.25" customHeight="1" x14ac:dyDescent="0.3">
      <c r="A589" s="37"/>
    </row>
    <row r="590" spans="1:1" ht="14.25" customHeight="1" x14ac:dyDescent="0.3">
      <c r="A590" s="37"/>
    </row>
    <row r="591" spans="1:1" ht="14.25" customHeight="1" x14ac:dyDescent="0.3">
      <c r="A591" s="37"/>
    </row>
    <row r="592" spans="1:1" ht="14.25" customHeight="1" x14ac:dyDescent="0.3">
      <c r="A592" s="37"/>
    </row>
    <row r="593" spans="1:1" ht="14.25" customHeight="1" x14ac:dyDescent="0.3">
      <c r="A593" s="37"/>
    </row>
    <row r="594" spans="1:1" ht="14.25" customHeight="1" x14ac:dyDescent="0.3">
      <c r="A594" s="37"/>
    </row>
    <row r="595" spans="1:1" ht="14.25" customHeight="1" x14ac:dyDescent="0.3">
      <c r="A595" s="37"/>
    </row>
    <row r="596" spans="1:1" ht="14.25" customHeight="1" x14ac:dyDescent="0.3">
      <c r="A596" s="37"/>
    </row>
    <row r="597" spans="1:1" ht="14.25" customHeight="1" x14ac:dyDescent="0.3">
      <c r="A597" s="37"/>
    </row>
    <row r="598" spans="1:1" ht="14.25" customHeight="1" x14ac:dyDescent="0.3">
      <c r="A598" s="37"/>
    </row>
    <row r="599" spans="1:1" ht="14.25" customHeight="1" x14ac:dyDescent="0.3">
      <c r="A599" s="37"/>
    </row>
    <row r="600" spans="1:1" ht="14.25" customHeight="1" x14ac:dyDescent="0.3">
      <c r="A600" s="37"/>
    </row>
    <row r="601" spans="1:1" ht="14.25" customHeight="1" x14ac:dyDescent="0.3">
      <c r="A601" s="37"/>
    </row>
    <row r="602" spans="1:1" ht="14.25" customHeight="1" x14ac:dyDescent="0.3">
      <c r="A602" s="37"/>
    </row>
    <row r="603" spans="1:1" ht="14.25" customHeight="1" x14ac:dyDescent="0.3">
      <c r="A603" s="37"/>
    </row>
    <row r="604" spans="1:1" ht="14.25" customHeight="1" x14ac:dyDescent="0.3">
      <c r="A604" s="37"/>
    </row>
    <row r="605" spans="1:1" ht="14.25" customHeight="1" x14ac:dyDescent="0.3">
      <c r="A605" s="37"/>
    </row>
    <row r="606" spans="1:1" ht="14.25" customHeight="1" x14ac:dyDescent="0.3">
      <c r="A606" s="37"/>
    </row>
    <row r="607" spans="1:1" ht="14.25" customHeight="1" x14ac:dyDescent="0.3">
      <c r="A607" s="37"/>
    </row>
    <row r="608" spans="1:1" ht="14.25" customHeight="1" x14ac:dyDescent="0.3">
      <c r="A608" s="37"/>
    </row>
    <row r="609" spans="1:1" ht="14.25" customHeight="1" x14ac:dyDescent="0.3">
      <c r="A609" s="37"/>
    </row>
    <row r="610" spans="1:1" ht="14.25" customHeight="1" x14ac:dyDescent="0.3">
      <c r="A610" s="37"/>
    </row>
    <row r="611" spans="1:1" ht="14.25" customHeight="1" x14ac:dyDescent="0.3">
      <c r="A611" s="37"/>
    </row>
    <row r="612" spans="1:1" ht="14.25" customHeight="1" x14ac:dyDescent="0.3">
      <c r="A612" s="37"/>
    </row>
    <row r="613" spans="1:1" ht="14.25" customHeight="1" x14ac:dyDescent="0.3">
      <c r="A613" s="37"/>
    </row>
    <row r="614" spans="1:1" ht="14.25" customHeight="1" x14ac:dyDescent="0.3">
      <c r="A614" s="37"/>
    </row>
    <row r="615" spans="1:1" ht="14.25" customHeight="1" x14ac:dyDescent="0.3">
      <c r="A615" s="37"/>
    </row>
    <row r="616" spans="1:1" ht="14.25" customHeight="1" x14ac:dyDescent="0.3">
      <c r="A616" s="37"/>
    </row>
    <row r="617" spans="1:1" ht="14.25" customHeight="1" x14ac:dyDescent="0.3">
      <c r="A617" s="37"/>
    </row>
    <row r="618" spans="1:1" ht="14.25" customHeight="1" x14ac:dyDescent="0.3">
      <c r="A618" s="37"/>
    </row>
    <row r="619" spans="1:1" ht="14.25" customHeight="1" x14ac:dyDescent="0.3">
      <c r="A619" s="37"/>
    </row>
    <row r="620" spans="1:1" ht="14.25" customHeight="1" x14ac:dyDescent="0.3">
      <c r="A620" s="37"/>
    </row>
    <row r="621" spans="1:1" ht="14.25" customHeight="1" x14ac:dyDescent="0.3">
      <c r="A621" s="37"/>
    </row>
    <row r="622" spans="1:1" ht="14.25" customHeight="1" x14ac:dyDescent="0.3">
      <c r="A622" s="37"/>
    </row>
    <row r="623" spans="1:1" ht="14.25" customHeight="1" x14ac:dyDescent="0.3">
      <c r="A623" s="37"/>
    </row>
    <row r="624" spans="1:1" ht="14.25" customHeight="1" x14ac:dyDescent="0.3">
      <c r="A624" s="37"/>
    </row>
    <row r="625" spans="1:1" ht="14.25" customHeight="1" x14ac:dyDescent="0.3">
      <c r="A625" s="37"/>
    </row>
    <row r="626" spans="1:1" ht="14.25" customHeight="1" x14ac:dyDescent="0.3">
      <c r="A626" s="37"/>
    </row>
    <row r="627" spans="1:1" ht="14.25" customHeight="1" x14ac:dyDescent="0.3">
      <c r="A627" s="37"/>
    </row>
    <row r="628" spans="1:1" ht="14.25" customHeight="1" x14ac:dyDescent="0.3">
      <c r="A628" s="37"/>
    </row>
    <row r="629" spans="1:1" ht="14.25" customHeight="1" x14ac:dyDescent="0.3">
      <c r="A629" s="37"/>
    </row>
    <row r="630" spans="1:1" ht="14.25" customHeight="1" x14ac:dyDescent="0.3">
      <c r="A630" s="37"/>
    </row>
    <row r="631" spans="1:1" ht="14.25" customHeight="1" x14ac:dyDescent="0.3">
      <c r="A631" s="37"/>
    </row>
    <row r="632" spans="1:1" ht="14.25" customHeight="1" x14ac:dyDescent="0.3">
      <c r="A632" s="37"/>
    </row>
    <row r="633" spans="1:1" ht="14.25" customHeight="1" x14ac:dyDescent="0.3">
      <c r="A633" s="37"/>
    </row>
    <row r="634" spans="1:1" ht="14.25" customHeight="1" x14ac:dyDescent="0.3">
      <c r="A634" s="37"/>
    </row>
    <row r="635" spans="1:1" ht="14.25" customHeight="1" x14ac:dyDescent="0.3">
      <c r="A635" s="37"/>
    </row>
    <row r="636" spans="1:1" ht="14.25" customHeight="1" x14ac:dyDescent="0.3">
      <c r="A636" s="37"/>
    </row>
    <row r="637" spans="1:1" ht="14.25" customHeight="1" x14ac:dyDescent="0.3">
      <c r="A637" s="37"/>
    </row>
    <row r="638" spans="1:1" ht="14.25" customHeight="1" x14ac:dyDescent="0.3">
      <c r="A638" s="37"/>
    </row>
    <row r="639" spans="1:1" ht="14.25" customHeight="1" x14ac:dyDescent="0.3">
      <c r="A639" s="37"/>
    </row>
    <row r="640" spans="1:1" ht="14.25" customHeight="1" x14ac:dyDescent="0.3">
      <c r="A640" s="37"/>
    </row>
    <row r="641" spans="1:1" ht="14.25" customHeight="1" x14ac:dyDescent="0.3">
      <c r="A641" s="37"/>
    </row>
    <row r="642" spans="1:1" ht="14.25" customHeight="1" x14ac:dyDescent="0.3">
      <c r="A642" s="37"/>
    </row>
    <row r="643" spans="1:1" ht="14.25" customHeight="1" x14ac:dyDescent="0.3">
      <c r="A643" s="37"/>
    </row>
    <row r="644" spans="1:1" ht="14.25" customHeight="1" x14ac:dyDescent="0.3">
      <c r="A644" s="37"/>
    </row>
    <row r="645" spans="1:1" ht="14.25" customHeight="1" x14ac:dyDescent="0.3">
      <c r="A645" s="37"/>
    </row>
    <row r="646" spans="1:1" ht="14.25" customHeight="1" x14ac:dyDescent="0.3">
      <c r="A646" s="37"/>
    </row>
    <row r="647" spans="1:1" ht="14.25" customHeight="1" x14ac:dyDescent="0.3">
      <c r="A647" s="37"/>
    </row>
    <row r="648" spans="1:1" ht="14.25" customHeight="1" x14ac:dyDescent="0.3">
      <c r="A648" s="37"/>
    </row>
    <row r="649" spans="1:1" ht="14.25" customHeight="1" x14ac:dyDescent="0.3">
      <c r="A649" s="37"/>
    </row>
    <row r="650" spans="1:1" ht="14.25" customHeight="1" x14ac:dyDescent="0.3">
      <c r="A650" s="37"/>
    </row>
    <row r="651" spans="1:1" ht="14.25" customHeight="1" x14ac:dyDescent="0.3">
      <c r="A651" s="37"/>
    </row>
    <row r="652" spans="1:1" ht="14.25" customHeight="1" x14ac:dyDescent="0.3">
      <c r="A652" s="37"/>
    </row>
    <row r="653" spans="1:1" ht="14.25" customHeight="1" x14ac:dyDescent="0.3">
      <c r="A653" s="37"/>
    </row>
    <row r="654" spans="1:1" ht="14.25" customHeight="1" x14ac:dyDescent="0.3">
      <c r="A654" s="37"/>
    </row>
    <row r="655" spans="1:1" ht="14.25" customHeight="1" x14ac:dyDescent="0.3">
      <c r="A655" s="37"/>
    </row>
    <row r="656" spans="1:1" ht="14.25" customHeight="1" x14ac:dyDescent="0.3">
      <c r="A656" s="37"/>
    </row>
    <row r="657" spans="1:1" ht="14.25" customHeight="1" x14ac:dyDescent="0.3">
      <c r="A657" s="37"/>
    </row>
    <row r="658" spans="1:1" ht="14.25" customHeight="1" x14ac:dyDescent="0.3">
      <c r="A658" s="37"/>
    </row>
    <row r="659" spans="1:1" ht="14.25" customHeight="1" x14ac:dyDescent="0.3">
      <c r="A659" s="37"/>
    </row>
    <row r="660" spans="1:1" ht="14.25" customHeight="1" x14ac:dyDescent="0.3">
      <c r="A660" s="37"/>
    </row>
    <row r="661" spans="1:1" ht="14.25" customHeight="1" x14ac:dyDescent="0.3">
      <c r="A661" s="37"/>
    </row>
    <row r="662" spans="1:1" ht="14.25" customHeight="1" x14ac:dyDescent="0.3">
      <c r="A662" s="37"/>
    </row>
    <row r="663" spans="1:1" ht="14.25" customHeight="1" x14ac:dyDescent="0.3">
      <c r="A663" s="37"/>
    </row>
    <row r="664" spans="1:1" ht="14.25" customHeight="1" x14ac:dyDescent="0.3">
      <c r="A664" s="37"/>
    </row>
    <row r="665" spans="1:1" ht="14.25" customHeight="1" x14ac:dyDescent="0.3">
      <c r="A665" s="37"/>
    </row>
    <row r="666" spans="1:1" ht="14.25" customHeight="1" x14ac:dyDescent="0.3">
      <c r="A666" s="37"/>
    </row>
    <row r="667" spans="1:1" ht="14.25" customHeight="1" x14ac:dyDescent="0.3">
      <c r="A667" s="37"/>
    </row>
    <row r="668" spans="1:1" ht="14.25" customHeight="1" x14ac:dyDescent="0.3">
      <c r="A668" s="37"/>
    </row>
    <row r="669" spans="1:1" ht="14.25" customHeight="1" x14ac:dyDescent="0.3">
      <c r="A669" s="37"/>
    </row>
    <row r="670" spans="1:1" ht="14.25" customHeight="1" x14ac:dyDescent="0.3">
      <c r="A670" s="37"/>
    </row>
    <row r="671" spans="1:1" ht="14.25" customHeight="1" x14ac:dyDescent="0.3">
      <c r="A671" s="37"/>
    </row>
    <row r="672" spans="1:1" ht="14.25" customHeight="1" x14ac:dyDescent="0.3">
      <c r="A672" s="37"/>
    </row>
    <row r="673" spans="1:1" ht="14.25" customHeight="1" x14ac:dyDescent="0.3">
      <c r="A673" s="37"/>
    </row>
    <row r="674" spans="1:1" ht="14.25" customHeight="1" x14ac:dyDescent="0.3">
      <c r="A674" s="37"/>
    </row>
    <row r="675" spans="1:1" ht="14.25" customHeight="1" x14ac:dyDescent="0.3">
      <c r="A675" s="37"/>
    </row>
    <row r="676" spans="1:1" ht="14.25" customHeight="1" x14ac:dyDescent="0.3">
      <c r="A676" s="37"/>
    </row>
    <row r="677" spans="1:1" ht="14.25" customHeight="1" x14ac:dyDescent="0.3">
      <c r="A677" s="37"/>
    </row>
    <row r="678" spans="1:1" ht="14.25" customHeight="1" x14ac:dyDescent="0.3">
      <c r="A678" s="37"/>
    </row>
    <row r="679" spans="1:1" ht="14.25" customHeight="1" x14ac:dyDescent="0.3">
      <c r="A679" s="37"/>
    </row>
    <row r="680" spans="1:1" ht="14.25" customHeight="1" x14ac:dyDescent="0.3">
      <c r="A680" s="37"/>
    </row>
    <row r="681" spans="1:1" ht="14.25" customHeight="1" x14ac:dyDescent="0.3">
      <c r="A681" s="37"/>
    </row>
    <row r="682" spans="1:1" ht="14.25" customHeight="1" x14ac:dyDescent="0.3">
      <c r="A682" s="37"/>
    </row>
    <row r="683" spans="1:1" ht="14.25" customHeight="1" x14ac:dyDescent="0.3">
      <c r="A683" s="37"/>
    </row>
    <row r="684" spans="1:1" ht="14.25" customHeight="1" x14ac:dyDescent="0.3">
      <c r="A684" s="37"/>
    </row>
    <row r="685" spans="1:1" ht="14.25" customHeight="1" x14ac:dyDescent="0.3">
      <c r="A685" s="37"/>
    </row>
    <row r="686" spans="1:1" ht="14.25" customHeight="1" x14ac:dyDescent="0.3">
      <c r="A686" s="37"/>
    </row>
    <row r="687" spans="1:1" ht="14.25" customHeight="1" x14ac:dyDescent="0.3">
      <c r="A687" s="37"/>
    </row>
    <row r="688" spans="1:1" ht="14.25" customHeight="1" x14ac:dyDescent="0.3">
      <c r="A688" s="37"/>
    </row>
    <row r="689" spans="1:1" ht="14.25" customHeight="1" x14ac:dyDescent="0.3">
      <c r="A689" s="37"/>
    </row>
    <row r="690" spans="1:1" ht="14.25" customHeight="1" x14ac:dyDescent="0.3">
      <c r="A690" s="37"/>
    </row>
    <row r="691" spans="1:1" ht="14.25" customHeight="1" x14ac:dyDescent="0.3">
      <c r="A691" s="37"/>
    </row>
    <row r="692" spans="1:1" ht="14.25" customHeight="1" x14ac:dyDescent="0.3">
      <c r="A692" s="37"/>
    </row>
    <row r="693" spans="1:1" ht="14.25" customHeight="1" x14ac:dyDescent="0.3">
      <c r="A693" s="37"/>
    </row>
    <row r="694" spans="1:1" ht="14.25" customHeight="1" x14ac:dyDescent="0.3">
      <c r="A694" s="37"/>
    </row>
    <row r="695" spans="1:1" ht="14.25" customHeight="1" x14ac:dyDescent="0.3">
      <c r="A695" s="37"/>
    </row>
    <row r="696" spans="1:1" ht="14.25" customHeight="1" x14ac:dyDescent="0.3">
      <c r="A696" s="37"/>
    </row>
    <row r="697" spans="1:1" ht="14.25" customHeight="1" x14ac:dyDescent="0.3">
      <c r="A697" s="37"/>
    </row>
    <row r="698" spans="1:1" ht="14.25" customHeight="1" x14ac:dyDescent="0.3">
      <c r="A698" s="37"/>
    </row>
    <row r="699" spans="1:1" ht="14.25" customHeight="1" x14ac:dyDescent="0.3">
      <c r="A699" s="37"/>
    </row>
    <row r="700" spans="1:1" ht="14.25" customHeight="1" x14ac:dyDescent="0.3">
      <c r="A700" s="37"/>
    </row>
    <row r="701" spans="1:1" ht="14.25" customHeight="1" x14ac:dyDescent="0.3">
      <c r="A701" s="37"/>
    </row>
    <row r="702" spans="1:1" ht="14.25" customHeight="1" x14ac:dyDescent="0.3">
      <c r="A702" s="37"/>
    </row>
    <row r="703" spans="1:1" ht="14.25" customHeight="1" x14ac:dyDescent="0.3">
      <c r="A703" s="37"/>
    </row>
    <row r="704" spans="1:1" ht="14.25" customHeight="1" x14ac:dyDescent="0.3">
      <c r="A704" s="37"/>
    </row>
    <row r="705" spans="1:1" ht="14.25" customHeight="1" x14ac:dyDescent="0.3">
      <c r="A705" s="37"/>
    </row>
    <row r="706" spans="1:1" ht="14.25" customHeight="1" x14ac:dyDescent="0.3">
      <c r="A706" s="37"/>
    </row>
    <row r="707" spans="1:1" ht="14.25" customHeight="1" x14ac:dyDescent="0.3">
      <c r="A707" s="37"/>
    </row>
    <row r="708" spans="1:1" ht="14.25" customHeight="1" x14ac:dyDescent="0.3">
      <c r="A708" s="37"/>
    </row>
    <row r="709" spans="1:1" ht="14.25" customHeight="1" x14ac:dyDescent="0.3">
      <c r="A709" s="37"/>
    </row>
    <row r="710" spans="1:1" ht="14.25" customHeight="1" x14ac:dyDescent="0.3">
      <c r="A710" s="37"/>
    </row>
    <row r="711" spans="1:1" ht="14.25" customHeight="1" x14ac:dyDescent="0.3">
      <c r="A711" s="37"/>
    </row>
    <row r="712" spans="1:1" ht="14.25" customHeight="1" x14ac:dyDescent="0.3">
      <c r="A712" s="37"/>
    </row>
    <row r="713" spans="1:1" ht="14.25" customHeight="1" x14ac:dyDescent="0.3">
      <c r="A713" s="37"/>
    </row>
    <row r="714" spans="1:1" ht="14.25" customHeight="1" x14ac:dyDescent="0.3">
      <c r="A714" s="37"/>
    </row>
    <row r="715" spans="1:1" ht="14.25" customHeight="1" x14ac:dyDescent="0.3">
      <c r="A715" s="37"/>
    </row>
    <row r="716" spans="1:1" ht="14.25" customHeight="1" x14ac:dyDescent="0.3">
      <c r="A716" s="37"/>
    </row>
    <row r="717" spans="1:1" ht="14.25" customHeight="1" x14ac:dyDescent="0.3">
      <c r="A717" s="37"/>
    </row>
    <row r="718" spans="1:1" ht="14.25" customHeight="1" x14ac:dyDescent="0.3">
      <c r="A718" s="37"/>
    </row>
    <row r="719" spans="1:1" ht="14.25" customHeight="1" x14ac:dyDescent="0.3">
      <c r="A719" s="37"/>
    </row>
    <row r="720" spans="1:1" ht="14.25" customHeight="1" x14ac:dyDescent="0.3">
      <c r="A720" s="37"/>
    </row>
    <row r="721" spans="1:1" ht="14.25" customHeight="1" x14ac:dyDescent="0.3">
      <c r="A721" s="37"/>
    </row>
    <row r="722" spans="1:1" ht="14.25" customHeight="1" x14ac:dyDescent="0.3">
      <c r="A722" s="37"/>
    </row>
    <row r="723" spans="1:1" ht="14.25" customHeight="1" x14ac:dyDescent="0.3">
      <c r="A723" s="37"/>
    </row>
    <row r="724" spans="1:1" ht="14.25" customHeight="1" x14ac:dyDescent="0.3">
      <c r="A724" s="37"/>
    </row>
    <row r="725" spans="1:1" ht="14.25" customHeight="1" x14ac:dyDescent="0.3">
      <c r="A725" s="37"/>
    </row>
    <row r="726" spans="1:1" ht="14.25" customHeight="1" x14ac:dyDescent="0.3">
      <c r="A726" s="37"/>
    </row>
    <row r="727" spans="1:1" ht="14.25" customHeight="1" x14ac:dyDescent="0.3">
      <c r="A727" s="37"/>
    </row>
    <row r="728" spans="1:1" ht="14.25" customHeight="1" x14ac:dyDescent="0.3">
      <c r="A728" s="37"/>
    </row>
    <row r="729" spans="1:1" ht="14.25" customHeight="1" x14ac:dyDescent="0.3">
      <c r="A729" s="37"/>
    </row>
    <row r="730" spans="1:1" ht="14.25" customHeight="1" x14ac:dyDescent="0.3">
      <c r="A730" s="37"/>
    </row>
    <row r="731" spans="1:1" ht="14.25" customHeight="1" x14ac:dyDescent="0.3">
      <c r="A731" s="37"/>
    </row>
    <row r="732" spans="1:1" ht="14.25" customHeight="1" x14ac:dyDescent="0.3">
      <c r="A732" s="37"/>
    </row>
    <row r="733" spans="1:1" ht="14.25" customHeight="1" x14ac:dyDescent="0.3">
      <c r="A733" s="37"/>
    </row>
    <row r="734" spans="1:1" ht="14.25" customHeight="1" x14ac:dyDescent="0.3">
      <c r="A734" s="37"/>
    </row>
    <row r="735" spans="1:1" ht="14.25" customHeight="1" x14ac:dyDescent="0.3">
      <c r="A735" s="37"/>
    </row>
    <row r="736" spans="1:1" ht="14.25" customHeight="1" x14ac:dyDescent="0.3">
      <c r="A736" s="37"/>
    </row>
    <row r="737" spans="1:1" ht="14.25" customHeight="1" x14ac:dyDescent="0.3">
      <c r="A737" s="37"/>
    </row>
    <row r="738" spans="1:1" ht="14.25" customHeight="1" x14ac:dyDescent="0.3">
      <c r="A738" s="37"/>
    </row>
    <row r="739" spans="1:1" ht="14.25" customHeight="1" x14ac:dyDescent="0.3">
      <c r="A739" s="37"/>
    </row>
    <row r="740" spans="1:1" ht="14.25" customHeight="1" x14ac:dyDescent="0.3">
      <c r="A740" s="37"/>
    </row>
    <row r="741" spans="1:1" ht="14.25" customHeight="1" x14ac:dyDescent="0.3">
      <c r="A741" s="37"/>
    </row>
    <row r="742" spans="1:1" ht="14.25" customHeight="1" x14ac:dyDescent="0.3">
      <c r="A742" s="37"/>
    </row>
    <row r="743" spans="1:1" ht="14.25" customHeight="1" x14ac:dyDescent="0.3">
      <c r="A743" s="37"/>
    </row>
    <row r="744" spans="1:1" ht="14.25" customHeight="1" x14ac:dyDescent="0.3">
      <c r="A744" s="37"/>
    </row>
    <row r="745" spans="1:1" ht="14.25" customHeight="1" x14ac:dyDescent="0.3">
      <c r="A745" s="37"/>
    </row>
    <row r="746" spans="1:1" ht="14.25" customHeight="1" x14ac:dyDescent="0.3">
      <c r="A746" s="37"/>
    </row>
    <row r="747" spans="1:1" ht="14.25" customHeight="1" x14ac:dyDescent="0.3">
      <c r="A747" s="37"/>
    </row>
    <row r="748" spans="1:1" ht="14.25" customHeight="1" x14ac:dyDescent="0.3">
      <c r="A748" s="37"/>
    </row>
    <row r="749" spans="1:1" ht="14.25" customHeight="1" x14ac:dyDescent="0.3">
      <c r="A749" s="37"/>
    </row>
    <row r="750" spans="1:1" ht="14.25" customHeight="1" x14ac:dyDescent="0.3">
      <c r="A750" s="37"/>
    </row>
    <row r="751" spans="1:1" ht="14.25" customHeight="1" x14ac:dyDescent="0.3">
      <c r="A751" s="37"/>
    </row>
    <row r="752" spans="1:1" ht="14.25" customHeight="1" x14ac:dyDescent="0.3">
      <c r="A752" s="37"/>
    </row>
    <row r="753" spans="1:1" ht="14.25" customHeight="1" x14ac:dyDescent="0.3">
      <c r="A753" s="37"/>
    </row>
    <row r="754" spans="1:1" ht="14.25" customHeight="1" x14ac:dyDescent="0.3">
      <c r="A754" s="37"/>
    </row>
    <row r="755" spans="1:1" ht="14.25" customHeight="1" x14ac:dyDescent="0.3">
      <c r="A755" s="37"/>
    </row>
    <row r="756" spans="1:1" ht="14.25" customHeight="1" x14ac:dyDescent="0.3">
      <c r="A756" s="37"/>
    </row>
    <row r="757" spans="1:1" ht="14.25" customHeight="1" x14ac:dyDescent="0.3">
      <c r="A757" s="37"/>
    </row>
    <row r="758" spans="1:1" ht="14.25" customHeight="1" x14ac:dyDescent="0.3">
      <c r="A758" s="37"/>
    </row>
    <row r="759" spans="1:1" ht="14.25" customHeight="1" x14ac:dyDescent="0.3">
      <c r="A759" s="37"/>
    </row>
    <row r="760" spans="1:1" ht="14.25" customHeight="1" x14ac:dyDescent="0.3">
      <c r="A760" s="37"/>
    </row>
    <row r="761" spans="1:1" ht="14.25" customHeight="1" x14ac:dyDescent="0.3">
      <c r="A761" s="37"/>
    </row>
    <row r="762" spans="1:1" ht="14.25" customHeight="1" x14ac:dyDescent="0.3">
      <c r="A762" s="37"/>
    </row>
    <row r="763" spans="1:1" ht="14.25" customHeight="1" x14ac:dyDescent="0.3">
      <c r="A763" s="37"/>
    </row>
    <row r="764" spans="1:1" ht="14.25" customHeight="1" x14ac:dyDescent="0.3">
      <c r="A764" s="37"/>
    </row>
    <row r="765" spans="1:1" ht="14.25" customHeight="1" x14ac:dyDescent="0.3">
      <c r="A765" s="37"/>
    </row>
    <row r="766" spans="1:1" ht="14.25" customHeight="1" x14ac:dyDescent="0.3">
      <c r="A766" s="37"/>
    </row>
    <row r="767" spans="1:1" ht="14.25" customHeight="1" x14ac:dyDescent="0.3">
      <c r="A767" s="37"/>
    </row>
    <row r="768" spans="1:1" ht="14.25" customHeight="1" x14ac:dyDescent="0.3">
      <c r="A768" s="37"/>
    </row>
    <row r="769" spans="1:1" ht="14.25" customHeight="1" x14ac:dyDescent="0.3">
      <c r="A769" s="37"/>
    </row>
    <row r="770" spans="1:1" ht="14.25" customHeight="1" x14ac:dyDescent="0.3">
      <c r="A770" s="37"/>
    </row>
    <row r="771" spans="1:1" ht="14.25" customHeight="1" x14ac:dyDescent="0.3">
      <c r="A771" s="37"/>
    </row>
    <row r="772" spans="1:1" ht="14.25" customHeight="1" x14ac:dyDescent="0.3">
      <c r="A772" s="37"/>
    </row>
    <row r="773" spans="1:1" ht="14.25" customHeight="1" x14ac:dyDescent="0.3">
      <c r="A773" s="37"/>
    </row>
    <row r="774" spans="1:1" ht="14.25" customHeight="1" x14ac:dyDescent="0.3">
      <c r="A774" s="37"/>
    </row>
    <row r="775" spans="1:1" ht="14.25" customHeight="1" x14ac:dyDescent="0.3">
      <c r="A775" s="37"/>
    </row>
    <row r="776" spans="1:1" ht="14.25" customHeight="1" x14ac:dyDescent="0.3">
      <c r="A776" s="37"/>
    </row>
    <row r="777" spans="1:1" ht="14.25" customHeight="1" x14ac:dyDescent="0.3">
      <c r="A777" s="37"/>
    </row>
    <row r="778" spans="1:1" ht="14.25" customHeight="1" x14ac:dyDescent="0.3">
      <c r="A778" s="37"/>
    </row>
    <row r="779" spans="1:1" ht="14.25" customHeight="1" x14ac:dyDescent="0.3">
      <c r="A779" s="37"/>
    </row>
    <row r="780" spans="1:1" ht="14.25" customHeight="1" x14ac:dyDescent="0.3">
      <c r="A780" s="37"/>
    </row>
    <row r="781" spans="1:1" ht="14.25" customHeight="1" x14ac:dyDescent="0.3">
      <c r="A781" s="37"/>
    </row>
    <row r="782" spans="1:1" ht="14.25" customHeight="1" x14ac:dyDescent="0.3">
      <c r="A782" s="37"/>
    </row>
    <row r="783" spans="1:1" ht="14.25" customHeight="1" x14ac:dyDescent="0.3">
      <c r="A783" s="37"/>
    </row>
    <row r="784" spans="1:1" ht="14.25" customHeight="1" x14ac:dyDescent="0.3">
      <c r="A784" s="37"/>
    </row>
    <row r="785" spans="1:1" ht="14.25" customHeight="1" x14ac:dyDescent="0.3">
      <c r="A785" s="37"/>
    </row>
    <row r="786" spans="1:1" ht="14.25" customHeight="1" x14ac:dyDescent="0.3">
      <c r="A786" s="37"/>
    </row>
    <row r="787" spans="1:1" ht="14.25" customHeight="1" x14ac:dyDescent="0.3">
      <c r="A787" s="37"/>
    </row>
    <row r="788" spans="1:1" ht="14.25" customHeight="1" x14ac:dyDescent="0.3">
      <c r="A788" s="37"/>
    </row>
    <row r="789" spans="1:1" ht="14.25" customHeight="1" x14ac:dyDescent="0.3">
      <c r="A789" s="37"/>
    </row>
    <row r="790" spans="1:1" ht="14.25" customHeight="1" x14ac:dyDescent="0.3">
      <c r="A790" s="37"/>
    </row>
    <row r="791" spans="1:1" ht="14.25" customHeight="1" x14ac:dyDescent="0.3">
      <c r="A791" s="37"/>
    </row>
    <row r="792" spans="1:1" ht="14.25" customHeight="1" x14ac:dyDescent="0.3">
      <c r="A792" s="37"/>
    </row>
    <row r="793" spans="1:1" ht="14.25" customHeight="1" x14ac:dyDescent="0.3">
      <c r="A793" s="37"/>
    </row>
    <row r="794" spans="1:1" ht="14.25" customHeight="1" x14ac:dyDescent="0.3">
      <c r="A794" s="37"/>
    </row>
    <row r="795" spans="1:1" ht="14.25" customHeight="1" x14ac:dyDescent="0.3">
      <c r="A795" s="37"/>
    </row>
    <row r="796" spans="1:1" ht="14.25" customHeight="1" x14ac:dyDescent="0.3">
      <c r="A796" s="37"/>
    </row>
    <row r="797" spans="1:1" ht="14.25" customHeight="1" x14ac:dyDescent="0.3">
      <c r="A797" s="37"/>
    </row>
    <row r="798" spans="1:1" ht="14.25" customHeight="1" x14ac:dyDescent="0.3">
      <c r="A798" s="37"/>
    </row>
    <row r="799" spans="1:1" ht="14.25" customHeight="1" x14ac:dyDescent="0.3">
      <c r="A799" s="37"/>
    </row>
    <row r="800" spans="1:1" ht="14.25" customHeight="1" x14ac:dyDescent="0.3">
      <c r="A800" s="37"/>
    </row>
    <row r="801" spans="1:1" ht="14.25" customHeight="1" x14ac:dyDescent="0.3">
      <c r="A801" s="37"/>
    </row>
    <row r="802" spans="1:1" ht="14.25" customHeight="1" x14ac:dyDescent="0.3">
      <c r="A802" s="37"/>
    </row>
    <row r="803" spans="1:1" ht="14.25" customHeight="1" x14ac:dyDescent="0.3">
      <c r="A803" s="37"/>
    </row>
    <row r="804" spans="1:1" ht="14.25" customHeight="1" x14ac:dyDescent="0.3">
      <c r="A804" s="37"/>
    </row>
    <row r="805" spans="1:1" ht="14.25" customHeight="1" x14ac:dyDescent="0.3">
      <c r="A805" s="37"/>
    </row>
    <row r="806" spans="1:1" ht="14.25" customHeight="1" x14ac:dyDescent="0.3">
      <c r="A806" s="37"/>
    </row>
    <row r="807" spans="1:1" ht="14.25" customHeight="1" x14ac:dyDescent="0.3">
      <c r="A807" s="37"/>
    </row>
    <row r="808" spans="1:1" ht="14.25" customHeight="1" x14ac:dyDescent="0.3">
      <c r="A808" s="37"/>
    </row>
    <row r="809" spans="1:1" ht="14.25" customHeight="1" x14ac:dyDescent="0.3">
      <c r="A809" s="37"/>
    </row>
    <row r="810" spans="1:1" ht="14.25" customHeight="1" x14ac:dyDescent="0.3">
      <c r="A810" s="37"/>
    </row>
    <row r="811" spans="1:1" ht="14.25" customHeight="1" x14ac:dyDescent="0.3">
      <c r="A811" s="37"/>
    </row>
    <row r="812" spans="1:1" ht="14.25" customHeight="1" x14ac:dyDescent="0.3">
      <c r="A812" s="37"/>
    </row>
    <row r="813" spans="1:1" ht="14.25" customHeight="1" x14ac:dyDescent="0.3">
      <c r="A813" s="37"/>
    </row>
    <row r="814" spans="1:1" ht="14.25" customHeight="1" x14ac:dyDescent="0.3">
      <c r="A814" s="37"/>
    </row>
    <row r="815" spans="1:1" ht="14.25" customHeight="1" x14ac:dyDescent="0.3">
      <c r="A815" s="37"/>
    </row>
    <row r="816" spans="1:1" ht="14.25" customHeight="1" x14ac:dyDescent="0.3">
      <c r="A816" s="37"/>
    </row>
    <row r="817" spans="1:1" ht="14.25" customHeight="1" x14ac:dyDescent="0.3">
      <c r="A817" s="37"/>
    </row>
    <row r="818" spans="1:1" ht="14.25" customHeight="1" x14ac:dyDescent="0.3">
      <c r="A818" s="37"/>
    </row>
    <row r="819" spans="1:1" ht="14.25" customHeight="1" x14ac:dyDescent="0.3">
      <c r="A819" s="37"/>
    </row>
    <row r="820" spans="1:1" ht="14.25" customHeight="1" x14ac:dyDescent="0.3">
      <c r="A820" s="37"/>
    </row>
    <row r="821" spans="1:1" ht="14.25" customHeight="1" x14ac:dyDescent="0.3">
      <c r="A821" s="37"/>
    </row>
    <row r="822" spans="1:1" ht="14.25" customHeight="1" x14ac:dyDescent="0.3">
      <c r="A822" s="37"/>
    </row>
    <row r="823" spans="1:1" ht="14.25" customHeight="1" x14ac:dyDescent="0.3">
      <c r="A823" s="37"/>
    </row>
    <row r="824" spans="1:1" ht="14.25" customHeight="1" x14ac:dyDescent="0.3">
      <c r="A824" s="37"/>
    </row>
    <row r="825" spans="1:1" ht="14.25" customHeight="1" x14ac:dyDescent="0.3">
      <c r="A825" s="37"/>
    </row>
    <row r="826" spans="1:1" ht="14.25" customHeight="1" x14ac:dyDescent="0.3">
      <c r="A826" s="37"/>
    </row>
    <row r="827" spans="1:1" ht="14.25" customHeight="1" x14ac:dyDescent="0.3">
      <c r="A827" s="37"/>
    </row>
    <row r="828" spans="1:1" ht="14.25" customHeight="1" x14ac:dyDescent="0.3">
      <c r="A828" s="37"/>
    </row>
    <row r="829" spans="1:1" ht="14.25" customHeight="1" x14ac:dyDescent="0.3">
      <c r="A829" s="37"/>
    </row>
    <row r="830" spans="1:1" ht="14.25" customHeight="1" x14ac:dyDescent="0.3">
      <c r="A830" s="37"/>
    </row>
    <row r="831" spans="1:1" ht="14.25" customHeight="1" x14ac:dyDescent="0.3">
      <c r="A831" s="37"/>
    </row>
    <row r="832" spans="1:1" ht="14.25" customHeight="1" x14ac:dyDescent="0.3">
      <c r="A832" s="37"/>
    </row>
    <row r="833" spans="1:1" ht="14.25" customHeight="1" x14ac:dyDescent="0.3">
      <c r="A833" s="37"/>
    </row>
    <row r="834" spans="1:1" ht="14.25" customHeight="1" x14ac:dyDescent="0.3">
      <c r="A834" s="37"/>
    </row>
    <row r="835" spans="1:1" ht="14.25" customHeight="1" x14ac:dyDescent="0.3">
      <c r="A835" s="37"/>
    </row>
    <row r="836" spans="1:1" ht="14.25" customHeight="1" x14ac:dyDescent="0.3">
      <c r="A836" s="37"/>
    </row>
    <row r="837" spans="1:1" ht="14.25" customHeight="1" x14ac:dyDescent="0.3">
      <c r="A837" s="37"/>
    </row>
    <row r="838" spans="1:1" ht="14.25" customHeight="1" x14ac:dyDescent="0.3">
      <c r="A838" s="37"/>
    </row>
    <row r="839" spans="1:1" ht="14.25" customHeight="1" x14ac:dyDescent="0.3">
      <c r="A839" s="37"/>
    </row>
    <row r="840" spans="1:1" ht="14.25" customHeight="1" x14ac:dyDescent="0.3">
      <c r="A840" s="37"/>
    </row>
    <row r="841" spans="1:1" ht="14.25" customHeight="1" x14ac:dyDescent="0.3">
      <c r="A841" s="37"/>
    </row>
    <row r="842" spans="1:1" ht="14.25" customHeight="1" x14ac:dyDescent="0.3">
      <c r="A842" s="37"/>
    </row>
    <row r="843" spans="1:1" ht="14.25" customHeight="1" x14ac:dyDescent="0.3">
      <c r="A843" s="37"/>
    </row>
    <row r="844" spans="1:1" ht="14.25" customHeight="1" x14ac:dyDescent="0.3">
      <c r="A844" s="37"/>
    </row>
    <row r="845" spans="1:1" ht="14.25" customHeight="1" x14ac:dyDescent="0.3">
      <c r="A845" s="37"/>
    </row>
    <row r="846" spans="1:1" ht="14.25" customHeight="1" x14ac:dyDescent="0.3">
      <c r="A846" s="37"/>
    </row>
    <row r="847" spans="1:1" ht="14.25" customHeight="1" x14ac:dyDescent="0.3">
      <c r="A847" s="37"/>
    </row>
    <row r="848" spans="1:1" ht="14.25" customHeight="1" x14ac:dyDescent="0.3">
      <c r="A848" s="37"/>
    </row>
    <row r="849" spans="1:1" ht="14.25" customHeight="1" x14ac:dyDescent="0.3">
      <c r="A849" s="37"/>
    </row>
    <row r="850" spans="1:1" ht="14.25" customHeight="1" x14ac:dyDescent="0.3">
      <c r="A850" s="37"/>
    </row>
    <row r="851" spans="1:1" ht="14.25" customHeight="1" x14ac:dyDescent="0.3">
      <c r="A851" s="37"/>
    </row>
    <row r="852" spans="1:1" ht="14.25" customHeight="1" x14ac:dyDescent="0.3">
      <c r="A852" s="37"/>
    </row>
    <row r="853" spans="1:1" ht="14.25" customHeight="1" x14ac:dyDescent="0.3">
      <c r="A853" s="37"/>
    </row>
    <row r="854" spans="1:1" ht="14.25" customHeight="1" x14ac:dyDescent="0.3">
      <c r="A854" s="37"/>
    </row>
    <row r="855" spans="1:1" ht="14.25" customHeight="1" x14ac:dyDescent="0.3">
      <c r="A855" s="37"/>
    </row>
    <row r="856" spans="1:1" ht="14.25" customHeight="1" x14ac:dyDescent="0.3">
      <c r="A856" s="37"/>
    </row>
    <row r="857" spans="1:1" ht="14.25" customHeight="1" x14ac:dyDescent="0.3">
      <c r="A857" s="37"/>
    </row>
    <row r="858" spans="1:1" ht="14.25" customHeight="1" x14ac:dyDescent="0.3">
      <c r="A858" s="37"/>
    </row>
    <row r="859" spans="1:1" ht="14.25" customHeight="1" x14ac:dyDescent="0.3">
      <c r="A859" s="37"/>
    </row>
    <row r="860" spans="1:1" ht="14.25" customHeight="1" x14ac:dyDescent="0.3">
      <c r="A860" s="37"/>
    </row>
    <row r="861" spans="1:1" ht="14.25" customHeight="1" x14ac:dyDescent="0.3">
      <c r="A861" s="37"/>
    </row>
    <row r="862" spans="1:1" ht="14.25" customHeight="1" x14ac:dyDescent="0.3">
      <c r="A862" s="37"/>
    </row>
    <row r="863" spans="1:1" ht="14.25" customHeight="1" x14ac:dyDescent="0.3">
      <c r="A863" s="37"/>
    </row>
    <row r="864" spans="1:1" ht="14.25" customHeight="1" x14ac:dyDescent="0.3">
      <c r="A864" s="37"/>
    </row>
    <row r="865" spans="1:1" ht="14.25" customHeight="1" x14ac:dyDescent="0.3">
      <c r="A865" s="37"/>
    </row>
    <row r="866" spans="1:1" ht="14.25" customHeight="1" x14ac:dyDescent="0.3">
      <c r="A866" s="37"/>
    </row>
    <row r="867" spans="1:1" ht="14.25" customHeight="1" x14ac:dyDescent="0.3">
      <c r="A867" s="37"/>
    </row>
    <row r="868" spans="1:1" ht="14.25" customHeight="1" x14ac:dyDescent="0.3">
      <c r="A868" s="37"/>
    </row>
    <row r="869" spans="1:1" ht="14.25" customHeight="1" x14ac:dyDescent="0.3">
      <c r="A869" s="37"/>
    </row>
    <row r="870" spans="1:1" ht="14.25" customHeight="1" x14ac:dyDescent="0.3">
      <c r="A870" s="37"/>
    </row>
    <row r="871" spans="1:1" ht="14.25" customHeight="1" x14ac:dyDescent="0.3">
      <c r="A871" s="37"/>
    </row>
    <row r="872" spans="1:1" ht="14.25" customHeight="1" x14ac:dyDescent="0.3">
      <c r="A872" s="37"/>
    </row>
    <row r="873" spans="1:1" ht="14.25" customHeight="1" x14ac:dyDescent="0.3">
      <c r="A873" s="37"/>
    </row>
    <row r="874" spans="1:1" ht="14.25" customHeight="1" x14ac:dyDescent="0.3">
      <c r="A874" s="37"/>
    </row>
    <row r="875" spans="1:1" ht="14.25" customHeight="1" x14ac:dyDescent="0.3">
      <c r="A875" s="37"/>
    </row>
    <row r="876" spans="1:1" ht="14.25" customHeight="1" x14ac:dyDescent="0.3">
      <c r="A876" s="37"/>
    </row>
    <row r="877" spans="1:1" ht="14.25" customHeight="1" x14ac:dyDescent="0.3">
      <c r="A877" s="37"/>
    </row>
    <row r="878" spans="1:1" ht="14.25" customHeight="1" x14ac:dyDescent="0.3">
      <c r="A878" s="37"/>
    </row>
    <row r="879" spans="1:1" ht="14.25" customHeight="1" x14ac:dyDescent="0.3">
      <c r="A879" s="37"/>
    </row>
    <row r="880" spans="1:1" ht="14.25" customHeight="1" x14ac:dyDescent="0.3">
      <c r="A880" s="37"/>
    </row>
    <row r="881" spans="1:1" ht="14.25" customHeight="1" x14ac:dyDescent="0.3">
      <c r="A881" s="37"/>
    </row>
    <row r="882" spans="1:1" ht="14.25" customHeight="1" x14ac:dyDescent="0.3">
      <c r="A882" s="37"/>
    </row>
    <row r="883" spans="1:1" ht="14.25" customHeight="1" x14ac:dyDescent="0.3">
      <c r="A883" s="37"/>
    </row>
    <row r="884" spans="1:1" ht="14.25" customHeight="1" x14ac:dyDescent="0.3">
      <c r="A884" s="37"/>
    </row>
    <row r="885" spans="1:1" ht="14.25" customHeight="1" x14ac:dyDescent="0.3">
      <c r="A885" s="37"/>
    </row>
    <row r="886" spans="1:1" ht="14.25" customHeight="1" x14ac:dyDescent="0.3">
      <c r="A886" s="37"/>
    </row>
    <row r="887" spans="1:1" ht="14.25" customHeight="1" x14ac:dyDescent="0.3">
      <c r="A887" s="37"/>
    </row>
    <row r="888" spans="1:1" ht="14.25" customHeight="1" x14ac:dyDescent="0.3">
      <c r="A888" s="37"/>
    </row>
    <row r="889" spans="1:1" ht="14.25" customHeight="1" x14ac:dyDescent="0.3">
      <c r="A889" s="37"/>
    </row>
    <row r="890" spans="1:1" ht="14.25" customHeight="1" x14ac:dyDescent="0.3">
      <c r="A890" s="37"/>
    </row>
    <row r="891" spans="1:1" ht="14.25" customHeight="1" x14ac:dyDescent="0.3">
      <c r="A891" s="37"/>
    </row>
    <row r="892" spans="1:1" ht="14.25" customHeight="1" x14ac:dyDescent="0.3">
      <c r="A892" s="37"/>
    </row>
    <row r="893" spans="1:1" ht="14.25" customHeight="1" x14ac:dyDescent="0.3">
      <c r="A893" s="37"/>
    </row>
    <row r="894" spans="1:1" ht="14.25" customHeight="1" x14ac:dyDescent="0.3">
      <c r="A894" s="37"/>
    </row>
    <row r="895" spans="1:1" ht="14.25" customHeight="1" x14ac:dyDescent="0.3">
      <c r="A895" s="37"/>
    </row>
    <row r="896" spans="1:1" ht="14.25" customHeight="1" x14ac:dyDescent="0.3">
      <c r="A896" s="37"/>
    </row>
    <row r="897" spans="1:1" ht="14.25" customHeight="1" x14ac:dyDescent="0.3">
      <c r="A897" s="37"/>
    </row>
    <row r="898" spans="1:1" ht="14.25" customHeight="1" x14ac:dyDescent="0.3">
      <c r="A898" s="37"/>
    </row>
    <row r="899" spans="1:1" ht="14.25" customHeight="1" x14ac:dyDescent="0.3">
      <c r="A899" s="37"/>
    </row>
    <row r="900" spans="1:1" ht="14.25" customHeight="1" x14ac:dyDescent="0.3">
      <c r="A900" s="37"/>
    </row>
    <row r="901" spans="1:1" ht="14.25" customHeight="1" x14ac:dyDescent="0.3">
      <c r="A901" s="37"/>
    </row>
    <row r="902" spans="1:1" ht="14.25" customHeight="1" x14ac:dyDescent="0.3">
      <c r="A902" s="37"/>
    </row>
    <row r="903" spans="1:1" ht="14.25" customHeight="1" x14ac:dyDescent="0.3">
      <c r="A903" s="37"/>
    </row>
    <row r="904" spans="1:1" ht="14.25" customHeight="1" x14ac:dyDescent="0.3">
      <c r="A904" s="37"/>
    </row>
    <row r="905" spans="1:1" ht="14.25" customHeight="1" x14ac:dyDescent="0.3">
      <c r="A905" s="37"/>
    </row>
    <row r="906" spans="1:1" ht="14.25" customHeight="1" x14ac:dyDescent="0.3">
      <c r="A906" s="37"/>
    </row>
    <row r="907" spans="1:1" ht="14.25" customHeight="1" x14ac:dyDescent="0.3">
      <c r="A907" s="37"/>
    </row>
    <row r="908" spans="1:1" ht="14.25" customHeight="1" x14ac:dyDescent="0.3">
      <c r="A908" s="37"/>
    </row>
    <row r="909" spans="1:1" ht="14.25" customHeight="1" x14ac:dyDescent="0.3">
      <c r="A909" s="37"/>
    </row>
    <row r="910" spans="1:1" ht="14.25" customHeight="1" x14ac:dyDescent="0.3">
      <c r="A910" s="37"/>
    </row>
    <row r="911" spans="1:1" ht="14.25" customHeight="1" x14ac:dyDescent="0.3">
      <c r="A911" s="37"/>
    </row>
    <row r="912" spans="1:1" ht="14.25" customHeight="1" x14ac:dyDescent="0.3">
      <c r="A912" s="37"/>
    </row>
    <row r="913" spans="1:1" ht="14.25" customHeight="1" x14ac:dyDescent="0.3">
      <c r="A913" s="37"/>
    </row>
    <row r="914" spans="1:1" ht="14.25" customHeight="1" x14ac:dyDescent="0.3">
      <c r="A914" s="37"/>
    </row>
    <row r="915" spans="1:1" ht="14.25" customHeight="1" x14ac:dyDescent="0.3">
      <c r="A915" s="37"/>
    </row>
    <row r="916" spans="1:1" ht="14.25" customHeight="1" x14ac:dyDescent="0.3">
      <c r="A916" s="37"/>
    </row>
    <row r="917" spans="1:1" ht="14.25" customHeight="1" x14ac:dyDescent="0.3">
      <c r="A917" s="37"/>
    </row>
    <row r="918" spans="1:1" ht="14.25" customHeight="1" x14ac:dyDescent="0.3">
      <c r="A918" s="37"/>
    </row>
    <row r="919" spans="1:1" ht="14.25" customHeight="1" x14ac:dyDescent="0.3">
      <c r="A919" s="37"/>
    </row>
    <row r="920" spans="1:1" ht="14.25" customHeight="1" x14ac:dyDescent="0.3">
      <c r="A920" s="37"/>
    </row>
    <row r="921" spans="1:1" ht="14.25" customHeight="1" x14ac:dyDescent="0.3">
      <c r="A921" s="37"/>
    </row>
    <row r="922" spans="1:1" ht="14.25" customHeight="1" x14ac:dyDescent="0.3">
      <c r="A922" s="37"/>
    </row>
    <row r="923" spans="1:1" ht="14.25" customHeight="1" x14ac:dyDescent="0.3">
      <c r="A923" s="37"/>
    </row>
    <row r="924" spans="1:1" ht="14.25" customHeight="1" x14ac:dyDescent="0.3">
      <c r="A924" s="37"/>
    </row>
    <row r="925" spans="1:1" ht="14.25" customHeight="1" x14ac:dyDescent="0.3">
      <c r="A925" s="37"/>
    </row>
    <row r="926" spans="1:1" ht="14.25" customHeight="1" x14ac:dyDescent="0.3">
      <c r="A926" s="37"/>
    </row>
    <row r="927" spans="1:1" ht="14.25" customHeight="1" x14ac:dyDescent="0.3">
      <c r="A927" s="37"/>
    </row>
    <row r="928" spans="1:1" ht="14.25" customHeight="1" x14ac:dyDescent="0.3">
      <c r="A928" s="37"/>
    </row>
    <row r="929" spans="1:1" ht="14.25" customHeight="1" x14ac:dyDescent="0.3">
      <c r="A929" s="37"/>
    </row>
    <row r="930" spans="1:1" ht="14.25" customHeight="1" x14ac:dyDescent="0.3">
      <c r="A930" s="37"/>
    </row>
    <row r="931" spans="1:1" ht="14.25" customHeight="1" x14ac:dyDescent="0.3">
      <c r="A931" s="37"/>
    </row>
    <row r="932" spans="1:1" ht="14.25" customHeight="1" x14ac:dyDescent="0.3">
      <c r="A932" s="37"/>
    </row>
    <row r="933" spans="1:1" ht="14.25" customHeight="1" x14ac:dyDescent="0.3">
      <c r="A933" s="37"/>
    </row>
    <row r="934" spans="1:1" ht="14.25" customHeight="1" x14ac:dyDescent="0.3">
      <c r="A934" s="37"/>
    </row>
    <row r="935" spans="1:1" ht="14.25" customHeight="1" x14ac:dyDescent="0.3">
      <c r="A935" s="37"/>
    </row>
    <row r="936" spans="1:1" ht="14.25" customHeight="1" x14ac:dyDescent="0.3">
      <c r="A936" s="37"/>
    </row>
    <row r="937" spans="1:1" ht="14.25" customHeight="1" x14ac:dyDescent="0.3">
      <c r="A937" s="37"/>
    </row>
    <row r="938" spans="1:1" ht="14.25" customHeight="1" x14ac:dyDescent="0.3">
      <c r="A938" s="37"/>
    </row>
    <row r="939" spans="1:1" ht="14.25" customHeight="1" x14ac:dyDescent="0.3">
      <c r="A939" s="37"/>
    </row>
    <row r="940" spans="1:1" ht="14.25" customHeight="1" x14ac:dyDescent="0.3">
      <c r="A940" s="37"/>
    </row>
    <row r="941" spans="1:1" ht="14.25" customHeight="1" x14ac:dyDescent="0.3">
      <c r="A941" s="37"/>
    </row>
    <row r="942" spans="1:1" ht="14.25" customHeight="1" x14ac:dyDescent="0.3">
      <c r="A942" s="37"/>
    </row>
    <row r="943" spans="1:1" ht="14.25" customHeight="1" x14ac:dyDescent="0.3">
      <c r="A943" s="37"/>
    </row>
    <row r="944" spans="1:1" ht="14.25" customHeight="1" x14ac:dyDescent="0.3">
      <c r="A944" s="37"/>
    </row>
    <row r="945" spans="1:1" ht="14.25" customHeight="1" x14ac:dyDescent="0.3">
      <c r="A945" s="37"/>
    </row>
    <row r="946" spans="1:1" ht="14.25" customHeight="1" x14ac:dyDescent="0.3">
      <c r="A946" s="37"/>
    </row>
    <row r="947" spans="1:1" ht="14.25" customHeight="1" x14ac:dyDescent="0.3">
      <c r="A947" s="37"/>
    </row>
    <row r="948" spans="1:1" ht="14.25" customHeight="1" x14ac:dyDescent="0.3">
      <c r="A948" s="37"/>
    </row>
    <row r="949" spans="1:1" ht="14.25" customHeight="1" x14ac:dyDescent="0.3">
      <c r="A949" s="37"/>
    </row>
    <row r="950" spans="1:1" ht="14.25" customHeight="1" x14ac:dyDescent="0.3">
      <c r="A950" s="37"/>
    </row>
    <row r="951" spans="1:1" ht="14.25" customHeight="1" x14ac:dyDescent="0.3">
      <c r="A951" s="37"/>
    </row>
    <row r="952" spans="1:1" ht="14.25" customHeight="1" x14ac:dyDescent="0.3">
      <c r="A952" s="37"/>
    </row>
    <row r="953" spans="1:1" ht="14.25" customHeight="1" x14ac:dyDescent="0.3">
      <c r="A953" s="37"/>
    </row>
    <row r="954" spans="1:1" ht="14.25" customHeight="1" x14ac:dyDescent="0.3">
      <c r="A954" s="37"/>
    </row>
    <row r="955" spans="1:1" ht="14.25" customHeight="1" x14ac:dyDescent="0.3">
      <c r="A955" s="37"/>
    </row>
    <row r="956" spans="1:1" ht="14.25" customHeight="1" x14ac:dyDescent="0.3">
      <c r="A956" s="37"/>
    </row>
    <row r="957" spans="1:1" ht="14.25" customHeight="1" x14ac:dyDescent="0.3">
      <c r="A957" s="37"/>
    </row>
    <row r="958" spans="1:1" ht="14.25" customHeight="1" x14ac:dyDescent="0.3">
      <c r="A958" s="37"/>
    </row>
    <row r="959" spans="1:1" ht="14.25" customHeight="1" x14ac:dyDescent="0.3">
      <c r="A959" s="37"/>
    </row>
    <row r="960" spans="1:1" ht="14.25" customHeight="1" x14ac:dyDescent="0.3">
      <c r="A960" s="37"/>
    </row>
    <row r="961" spans="1:1" ht="14.25" customHeight="1" x14ac:dyDescent="0.3">
      <c r="A961" s="37"/>
    </row>
    <row r="962" spans="1:1" ht="14.25" customHeight="1" x14ac:dyDescent="0.3">
      <c r="A962" s="37"/>
    </row>
    <row r="963" spans="1:1" ht="14.25" customHeight="1" x14ac:dyDescent="0.3">
      <c r="A963" s="37"/>
    </row>
    <row r="964" spans="1:1" ht="14.25" customHeight="1" x14ac:dyDescent="0.3">
      <c r="A964" s="37"/>
    </row>
    <row r="965" spans="1:1" ht="14.25" customHeight="1" x14ac:dyDescent="0.3">
      <c r="A965" s="37"/>
    </row>
    <row r="966" spans="1:1" ht="14.25" customHeight="1" x14ac:dyDescent="0.3">
      <c r="A966" s="37"/>
    </row>
    <row r="967" spans="1:1" ht="14.25" customHeight="1" x14ac:dyDescent="0.3">
      <c r="A967" s="37"/>
    </row>
    <row r="968" spans="1:1" ht="14.25" customHeight="1" x14ac:dyDescent="0.3">
      <c r="A968" s="37"/>
    </row>
    <row r="969" spans="1:1" ht="14.25" customHeight="1" x14ac:dyDescent="0.3">
      <c r="A969" s="37"/>
    </row>
    <row r="970" spans="1:1" ht="14.25" customHeight="1" x14ac:dyDescent="0.3">
      <c r="A970" s="37"/>
    </row>
    <row r="971" spans="1:1" ht="14.25" customHeight="1" x14ac:dyDescent="0.3">
      <c r="A971" s="37"/>
    </row>
    <row r="972" spans="1:1" ht="14.25" customHeight="1" x14ac:dyDescent="0.3">
      <c r="A972" s="37"/>
    </row>
    <row r="973" spans="1:1" ht="14.25" customHeight="1" x14ac:dyDescent="0.3">
      <c r="A973" s="37"/>
    </row>
    <row r="974" spans="1:1" ht="14.25" customHeight="1" x14ac:dyDescent="0.3">
      <c r="A974" s="37"/>
    </row>
    <row r="975" spans="1:1" ht="14.25" customHeight="1" x14ac:dyDescent="0.3">
      <c r="A975" s="37"/>
    </row>
    <row r="976" spans="1:1" ht="14.25" customHeight="1" x14ac:dyDescent="0.3">
      <c r="A976" s="37"/>
    </row>
    <row r="977" spans="1:1" ht="14.25" customHeight="1" x14ac:dyDescent="0.3">
      <c r="A977" s="37"/>
    </row>
    <row r="978" spans="1:1" ht="14.25" customHeight="1" x14ac:dyDescent="0.3">
      <c r="A978" s="37"/>
    </row>
    <row r="979" spans="1:1" ht="14.25" customHeight="1" x14ac:dyDescent="0.3">
      <c r="A979" s="37"/>
    </row>
    <row r="980" spans="1:1" ht="14.25" customHeight="1" x14ac:dyDescent="0.3">
      <c r="A980" s="37"/>
    </row>
    <row r="981" spans="1:1" ht="14.25" customHeight="1" x14ac:dyDescent="0.3">
      <c r="A981" s="37"/>
    </row>
    <row r="982" spans="1:1" ht="14.25" customHeight="1" x14ac:dyDescent="0.3">
      <c r="A982" s="37"/>
    </row>
    <row r="983" spans="1:1" ht="14.25" customHeight="1" x14ac:dyDescent="0.3">
      <c r="A983" s="37"/>
    </row>
    <row r="984" spans="1:1" ht="14.25" customHeight="1" x14ac:dyDescent="0.3">
      <c r="A984" s="37"/>
    </row>
    <row r="985" spans="1:1" ht="14.25" customHeight="1" x14ac:dyDescent="0.3">
      <c r="A985" s="37"/>
    </row>
    <row r="986" spans="1:1" ht="14.25" customHeight="1" x14ac:dyDescent="0.3">
      <c r="A986" s="37"/>
    </row>
    <row r="987" spans="1:1" ht="14.25" customHeight="1" x14ac:dyDescent="0.3">
      <c r="A987" s="37"/>
    </row>
    <row r="988" spans="1:1" ht="14.25" customHeight="1" x14ac:dyDescent="0.3">
      <c r="A988" s="37"/>
    </row>
    <row r="989" spans="1:1" ht="14.25" customHeight="1" x14ac:dyDescent="0.3">
      <c r="A989" s="37"/>
    </row>
    <row r="990" spans="1:1" ht="14.25" customHeight="1" x14ac:dyDescent="0.3">
      <c r="A990" s="37"/>
    </row>
    <row r="991" spans="1:1" ht="14.25" customHeight="1" x14ac:dyDescent="0.3">
      <c r="A991" s="37"/>
    </row>
    <row r="992" spans="1:1" ht="14.25" customHeight="1" x14ac:dyDescent="0.3">
      <c r="A992" s="37"/>
    </row>
    <row r="993" spans="1:1" ht="14.25" customHeight="1" x14ac:dyDescent="0.3">
      <c r="A993" s="37"/>
    </row>
    <row r="994" spans="1:1" ht="14.25" customHeight="1" x14ac:dyDescent="0.3">
      <c r="A994" s="37"/>
    </row>
    <row r="995" spans="1:1" ht="14.25" customHeight="1" x14ac:dyDescent="0.3">
      <c r="A995" s="37"/>
    </row>
    <row r="996" spans="1:1" ht="14.25" customHeight="1" x14ac:dyDescent="0.3">
      <c r="A996" s="37"/>
    </row>
    <row r="997" spans="1:1" ht="14.25" customHeight="1" x14ac:dyDescent="0.3">
      <c r="A997" s="37"/>
    </row>
    <row r="998" spans="1:1" ht="14.25" customHeight="1" x14ac:dyDescent="0.3">
      <c r="A998" s="37"/>
    </row>
    <row r="999" spans="1:1" ht="14.25" customHeight="1" x14ac:dyDescent="0.3">
      <c r="A999" s="37"/>
    </row>
    <row r="1000" spans="1:1" ht="14.25" customHeight="1" x14ac:dyDescent="0.3">
      <c r="A1000" s="3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63:D74 B29:D33 B37:D44 B48:D59 B8:D25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53" workbookViewId="0">
      <selection activeCell="A75" sqref="A75"/>
    </sheetView>
  </sheetViews>
  <sheetFormatPr baseColWidth="10" defaultColWidth="14.44140625" defaultRowHeight="15" customHeight="1" x14ac:dyDescent="0.3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 x14ac:dyDescent="0.3">
      <c r="A1" s="110" t="s">
        <v>232</v>
      </c>
      <c r="B1" s="97"/>
      <c r="C1" s="97"/>
      <c r="D1" s="97"/>
      <c r="E1" s="97"/>
      <c r="F1" s="97"/>
      <c r="G1" s="98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233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tr">
        <f>'Formato 3'!A4</f>
        <v>Del 1 de Enero al 30 de Septiembre de 2024 (b)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5" t="s">
        <v>3</v>
      </c>
      <c r="B5" s="106"/>
      <c r="C5" s="106"/>
      <c r="D5" s="106"/>
      <c r="E5" s="106"/>
      <c r="F5" s="106"/>
      <c r="G5" s="107"/>
    </row>
    <row r="6" spans="1:7" ht="41.25" customHeight="1" x14ac:dyDescent="0.3">
      <c r="A6" s="115" t="s">
        <v>234</v>
      </c>
      <c r="B6" s="117" t="s">
        <v>235</v>
      </c>
      <c r="C6" s="97"/>
      <c r="D6" s="97"/>
      <c r="E6" s="97"/>
      <c r="F6" s="98"/>
      <c r="G6" s="115" t="s">
        <v>236</v>
      </c>
    </row>
    <row r="7" spans="1:7" ht="14.25" customHeight="1" x14ac:dyDescent="0.3">
      <c r="A7" s="116"/>
      <c r="B7" s="2" t="s">
        <v>237</v>
      </c>
      <c r="C7" s="3" t="s">
        <v>238</v>
      </c>
      <c r="D7" s="2" t="s">
        <v>239</v>
      </c>
      <c r="E7" s="2" t="s">
        <v>194</v>
      </c>
      <c r="F7" s="2" t="s">
        <v>240</v>
      </c>
      <c r="G7" s="116"/>
    </row>
    <row r="8" spans="1:7" ht="14.25" customHeight="1" x14ac:dyDescent="0.3">
      <c r="A8" s="5" t="s">
        <v>241</v>
      </c>
      <c r="B8" s="25"/>
      <c r="C8" s="25"/>
      <c r="D8" s="25"/>
      <c r="E8" s="25"/>
      <c r="F8" s="25"/>
      <c r="G8" s="25"/>
    </row>
    <row r="9" spans="1:7" ht="14.25" customHeight="1" x14ac:dyDescent="0.3">
      <c r="A9" s="9" t="s">
        <v>242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25" customHeight="1" x14ac:dyDescent="0.3">
      <c r="A10" s="9" t="s">
        <v>243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25" customHeight="1" x14ac:dyDescent="0.3">
      <c r="A11" s="9" t="s">
        <v>244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25" customHeight="1" x14ac:dyDescent="0.3">
      <c r="A12" s="9" t="s">
        <v>245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25" customHeight="1" x14ac:dyDescent="0.3">
      <c r="A13" s="9" t="s">
        <v>246</v>
      </c>
      <c r="B13" s="93">
        <v>32548588.850000001</v>
      </c>
      <c r="C13" s="93">
        <v>0</v>
      </c>
      <c r="D13" s="93">
        <f>+B13+C13</f>
        <v>32548588.850000001</v>
      </c>
      <c r="E13" s="93">
        <v>31451568.690000001</v>
      </c>
      <c r="F13" s="93">
        <v>31451568.690000001</v>
      </c>
      <c r="G13" s="10">
        <f t="shared" si="0"/>
        <v>-1097020.1600000001</v>
      </c>
    </row>
    <row r="14" spans="1:7" ht="14.25" customHeight="1" x14ac:dyDescent="0.3">
      <c r="A14" s="9" t="s">
        <v>247</v>
      </c>
      <c r="B14" s="93">
        <v>0</v>
      </c>
      <c r="C14" s="93">
        <v>0</v>
      </c>
      <c r="D14" s="93">
        <v>0</v>
      </c>
      <c r="E14" s="93">
        <v>0</v>
      </c>
      <c r="F14" s="93">
        <v>0</v>
      </c>
      <c r="G14" s="10">
        <f t="shared" si="0"/>
        <v>0</v>
      </c>
    </row>
    <row r="15" spans="1:7" ht="14.25" customHeight="1" x14ac:dyDescent="0.3">
      <c r="A15" s="9" t="s">
        <v>248</v>
      </c>
      <c r="B15" s="93">
        <v>625134847.60000002</v>
      </c>
      <c r="C15" s="93">
        <v>437826776.05000001</v>
      </c>
      <c r="D15" s="93">
        <f>+B15+C15</f>
        <v>1062961623.6500001</v>
      </c>
      <c r="E15" s="93">
        <v>667015853.71000004</v>
      </c>
      <c r="F15" s="93">
        <v>667015853.71000004</v>
      </c>
      <c r="G15" s="10">
        <f t="shared" si="0"/>
        <v>41881006.110000014</v>
      </c>
    </row>
    <row r="16" spans="1:7" ht="14.25" customHeight="1" x14ac:dyDescent="0.3">
      <c r="A16" s="12" t="s">
        <v>249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25" customHeight="1" x14ac:dyDescent="0.3">
      <c r="A17" s="9" t="s">
        <v>250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25" customHeight="1" x14ac:dyDescent="0.3">
      <c r="A18" s="9" t="s">
        <v>251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25" customHeight="1" x14ac:dyDescent="0.3">
      <c r="A19" s="9" t="s">
        <v>252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25" customHeight="1" x14ac:dyDescent="0.3">
      <c r="A20" s="9" t="s">
        <v>253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4.25" customHeight="1" x14ac:dyDescent="0.3">
      <c r="A21" s="9" t="s">
        <v>254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4.25" customHeight="1" x14ac:dyDescent="0.3">
      <c r="A22" s="9" t="s">
        <v>255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4.25" customHeight="1" x14ac:dyDescent="0.3">
      <c r="A23" s="9" t="s">
        <v>256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4.25" customHeight="1" x14ac:dyDescent="0.3">
      <c r="A24" s="9" t="s">
        <v>257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4.25" customHeight="1" x14ac:dyDescent="0.3">
      <c r="A25" s="9" t="s">
        <v>258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4.25" customHeight="1" x14ac:dyDescent="0.3">
      <c r="A26" s="9" t="s">
        <v>259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4.25" customHeight="1" x14ac:dyDescent="0.3">
      <c r="A27" s="9" t="s">
        <v>260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4.25" customHeight="1" x14ac:dyDescent="0.3">
      <c r="A28" s="9" t="s">
        <v>261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4.25" customHeight="1" x14ac:dyDescent="0.3">
      <c r="A29" s="9" t="s">
        <v>262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4.25" customHeight="1" x14ac:dyDescent="0.3">
      <c r="A30" s="9" t="s">
        <v>263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4.25" customHeight="1" x14ac:dyDescent="0.3">
      <c r="A31" s="9" t="s">
        <v>264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4.25" customHeight="1" x14ac:dyDescent="0.3">
      <c r="A32" s="9" t="s">
        <v>265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 x14ac:dyDescent="0.3">
      <c r="A33" s="9" t="s">
        <v>266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 x14ac:dyDescent="0.3">
      <c r="A34" s="9" t="s">
        <v>267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4"/>
        <v>0</v>
      </c>
    </row>
    <row r="35" spans="1:7" ht="14.25" customHeight="1" x14ac:dyDescent="0.3">
      <c r="A35" s="9" t="s">
        <v>268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 x14ac:dyDescent="0.3">
      <c r="A36" s="9" t="s">
        <v>269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 x14ac:dyDescent="0.3">
      <c r="A37" s="9" t="s">
        <v>270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4.25" customHeight="1" x14ac:dyDescent="0.3">
      <c r="A38" s="9" t="s">
        <v>271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4.25" customHeight="1" x14ac:dyDescent="0.3">
      <c r="A39" s="9" t="s">
        <v>272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4.25" customHeight="1" x14ac:dyDescent="0.3">
      <c r="A40" s="8"/>
      <c r="B40" s="10"/>
      <c r="C40" s="10"/>
      <c r="D40" s="10"/>
      <c r="E40" s="10"/>
      <c r="F40" s="10"/>
      <c r="G40" s="10"/>
    </row>
    <row r="41" spans="1:7" ht="14.25" customHeight="1" x14ac:dyDescent="0.3">
      <c r="A41" s="7" t="s">
        <v>273</v>
      </c>
      <c r="B41" s="11">
        <f t="shared" ref="B41:G41" si="8">SUM(B9,B10,B11,B12,B13,B14,B15,B16,B28,B34,B35,B37)</f>
        <v>657683436.45000005</v>
      </c>
      <c r="C41" s="11">
        <f t="shared" si="8"/>
        <v>437826776.05000001</v>
      </c>
      <c r="D41" s="11">
        <f t="shared" si="8"/>
        <v>1095510212.5</v>
      </c>
      <c r="E41" s="11">
        <f t="shared" si="8"/>
        <v>698467422.4000001</v>
      </c>
      <c r="F41" s="11">
        <f t="shared" si="8"/>
        <v>698467422.4000001</v>
      </c>
      <c r="G41" s="11">
        <f t="shared" si="8"/>
        <v>40783985.950000018</v>
      </c>
    </row>
    <row r="42" spans="1:7" ht="14.25" customHeight="1" x14ac:dyDescent="0.3">
      <c r="A42" s="7" t="s">
        <v>274</v>
      </c>
      <c r="B42" s="57"/>
      <c r="C42" s="57"/>
      <c r="D42" s="57"/>
      <c r="E42" s="57"/>
      <c r="F42" s="57"/>
      <c r="G42" s="11">
        <f>IF(G41&gt;0,G41,0)</f>
        <v>40783985.950000018</v>
      </c>
    </row>
    <row r="43" spans="1:7" ht="14.25" customHeight="1" x14ac:dyDescent="0.3">
      <c r="A43" s="8"/>
      <c r="B43" s="10"/>
      <c r="C43" s="10"/>
      <c r="D43" s="10"/>
      <c r="E43" s="10"/>
      <c r="F43" s="10"/>
      <c r="G43" s="10"/>
    </row>
    <row r="44" spans="1:7" ht="14.25" customHeight="1" x14ac:dyDescent="0.3">
      <c r="A44" s="7" t="s">
        <v>275</v>
      </c>
      <c r="B44" s="10"/>
      <c r="C44" s="10"/>
      <c r="D44" s="10"/>
      <c r="E44" s="10"/>
      <c r="F44" s="10"/>
      <c r="G44" s="10"/>
    </row>
    <row r="45" spans="1:7" ht="14.25" customHeight="1" x14ac:dyDescent="0.3">
      <c r="A45" s="9" t="s">
        <v>276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4.25" customHeight="1" x14ac:dyDescent="0.3">
      <c r="A46" s="58" t="s">
        <v>277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4.25" customHeight="1" x14ac:dyDescent="0.3">
      <c r="A47" s="58" t="s">
        <v>278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4.25" customHeight="1" x14ac:dyDescent="0.3">
      <c r="A48" s="58" t="s">
        <v>279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4.25" customHeight="1" x14ac:dyDescent="0.3">
      <c r="A49" s="58" t="s">
        <v>280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4.25" customHeight="1" x14ac:dyDescent="0.3">
      <c r="A50" s="58" t="s">
        <v>281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4.25" customHeight="1" x14ac:dyDescent="0.3">
      <c r="A51" s="58" t="s">
        <v>282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4.25" customHeight="1" x14ac:dyDescent="0.3">
      <c r="A52" s="59" t="s">
        <v>283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4.25" customHeight="1" x14ac:dyDescent="0.3">
      <c r="A53" s="9" t="s">
        <v>284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4.25" customHeight="1" x14ac:dyDescent="0.3">
      <c r="A54" s="9" t="s">
        <v>285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4.25" customHeight="1" x14ac:dyDescent="0.3">
      <c r="A55" s="59" t="s">
        <v>286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4.25" customHeight="1" x14ac:dyDescent="0.3">
      <c r="A56" s="58" t="s">
        <v>287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4.25" customHeight="1" x14ac:dyDescent="0.3">
      <c r="A57" s="58" t="s">
        <v>288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4.25" customHeight="1" x14ac:dyDescent="0.3">
      <c r="A58" s="59" t="s">
        <v>289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4.25" customHeight="1" x14ac:dyDescent="0.3">
      <c r="A59" s="9" t="s">
        <v>290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4.25" customHeight="1" x14ac:dyDescent="0.3">
      <c r="A60" s="58" t="s">
        <v>291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4.25" customHeight="1" x14ac:dyDescent="0.3">
      <c r="A61" s="58" t="s">
        <v>292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4.25" customHeight="1" x14ac:dyDescent="0.3">
      <c r="A62" s="9" t="s">
        <v>293</v>
      </c>
      <c r="B62" s="93">
        <v>0</v>
      </c>
      <c r="C62" s="93">
        <v>158610648.47</v>
      </c>
      <c r="D62" s="93">
        <f>+B62+C62</f>
        <v>158610648.47</v>
      </c>
      <c r="E62" s="93">
        <v>83587884.609999999</v>
      </c>
      <c r="F62" s="93">
        <v>82077011.950000003</v>
      </c>
      <c r="G62" s="10">
        <f t="shared" si="14"/>
        <v>82077011.950000003</v>
      </c>
    </row>
    <row r="63" spans="1:7" ht="14.25" customHeight="1" x14ac:dyDescent="0.3">
      <c r="A63" s="9" t="s">
        <v>294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4.25" customHeight="1" x14ac:dyDescent="0.3">
      <c r="A64" s="8"/>
      <c r="B64" s="10"/>
      <c r="C64" s="10"/>
      <c r="D64" s="10"/>
      <c r="E64" s="10"/>
      <c r="F64" s="10"/>
      <c r="G64" s="10"/>
    </row>
    <row r="65" spans="1:7" ht="14.25" customHeight="1" x14ac:dyDescent="0.3">
      <c r="A65" s="7" t="s">
        <v>295</v>
      </c>
      <c r="B65" s="11">
        <f t="shared" ref="B65:G65" si="15">B45+B54+B59+B62+B63</f>
        <v>0</v>
      </c>
      <c r="C65" s="11">
        <f t="shared" si="15"/>
        <v>158610648.47</v>
      </c>
      <c r="D65" s="11">
        <f t="shared" si="15"/>
        <v>158610648.47</v>
      </c>
      <c r="E65" s="11">
        <f t="shared" si="15"/>
        <v>83587884.609999999</v>
      </c>
      <c r="F65" s="11">
        <f t="shared" si="15"/>
        <v>82077011.950000003</v>
      </c>
      <c r="G65" s="11">
        <f t="shared" si="15"/>
        <v>82077011.950000003</v>
      </c>
    </row>
    <row r="66" spans="1:7" ht="14.25" customHeight="1" x14ac:dyDescent="0.3">
      <c r="A66" s="8"/>
      <c r="B66" s="10"/>
      <c r="C66" s="10"/>
      <c r="D66" s="10"/>
      <c r="E66" s="10"/>
      <c r="F66" s="10"/>
      <c r="G66" s="10"/>
    </row>
    <row r="67" spans="1:7" ht="14.25" customHeight="1" x14ac:dyDescent="0.3">
      <c r="A67" s="7" t="s">
        <v>296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4.25" customHeight="1" x14ac:dyDescent="0.3">
      <c r="A68" s="9" t="s">
        <v>297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4.25" customHeight="1" x14ac:dyDescent="0.3">
      <c r="A69" s="8"/>
      <c r="B69" s="10"/>
      <c r="C69" s="10"/>
      <c r="D69" s="10"/>
      <c r="E69" s="10"/>
      <c r="F69" s="10"/>
      <c r="G69" s="10"/>
    </row>
    <row r="70" spans="1:7" ht="14.25" customHeight="1" x14ac:dyDescent="0.3">
      <c r="A70" s="7" t="s">
        <v>298</v>
      </c>
      <c r="B70" s="11">
        <f t="shared" ref="B70:G70" si="17">B41+B65+B67</f>
        <v>657683436.45000005</v>
      </c>
      <c r="C70" s="11">
        <f t="shared" si="17"/>
        <v>596437424.51999998</v>
      </c>
      <c r="D70" s="11">
        <f t="shared" si="17"/>
        <v>1254120860.97</v>
      </c>
      <c r="E70" s="11">
        <f t="shared" si="17"/>
        <v>782055307.01000011</v>
      </c>
      <c r="F70" s="11">
        <f t="shared" si="17"/>
        <v>780544434.35000014</v>
      </c>
      <c r="G70" s="11">
        <f t="shared" si="17"/>
        <v>122860997.90000002</v>
      </c>
    </row>
    <row r="71" spans="1:7" ht="14.25" customHeight="1" x14ac:dyDescent="0.3">
      <c r="A71" s="8"/>
      <c r="B71" s="10"/>
      <c r="C71" s="10"/>
      <c r="D71" s="10"/>
      <c r="E71" s="10"/>
      <c r="F71" s="10"/>
      <c r="G71" s="10"/>
    </row>
    <row r="72" spans="1:7" ht="14.25" customHeight="1" x14ac:dyDescent="0.3">
      <c r="A72" s="7" t="s">
        <v>299</v>
      </c>
      <c r="B72" s="10"/>
      <c r="C72" s="10"/>
      <c r="D72" s="10"/>
      <c r="E72" s="10"/>
      <c r="F72" s="10"/>
      <c r="G72" s="10"/>
    </row>
    <row r="73" spans="1:7" ht="14.25" customHeight="1" x14ac:dyDescent="0.3">
      <c r="A73" s="58" t="s">
        <v>300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4.25" customHeight="1" x14ac:dyDescent="0.3">
      <c r="A74" s="58" t="s">
        <v>301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4.25" customHeight="1" x14ac:dyDescent="0.3">
      <c r="A75" s="60" t="s">
        <v>302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4.25" customHeight="1" x14ac:dyDescent="0.3">
      <c r="A76" s="16"/>
      <c r="B76" s="48"/>
      <c r="C76" s="48"/>
      <c r="D76" s="48"/>
      <c r="E76" s="48"/>
      <c r="F76" s="48"/>
      <c r="G76" s="48"/>
    </row>
    <row r="77" spans="1:7" ht="14.25" customHeight="1" x14ac:dyDescent="0.3"/>
    <row r="78" spans="1:7" ht="14.25" customHeight="1" x14ac:dyDescent="0.3"/>
    <row r="79" spans="1:7" ht="14.25" customHeight="1" x14ac:dyDescent="0.3"/>
    <row r="80" spans="1:7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138" workbookViewId="0">
      <selection activeCell="G138" sqref="G138"/>
    </sheetView>
  </sheetViews>
  <sheetFormatPr baseColWidth="10" defaultColWidth="14.44140625" defaultRowHeight="15" customHeight="1" x14ac:dyDescent="0.3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 x14ac:dyDescent="0.3">
      <c r="A1" s="120" t="s">
        <v>303</v>
      </c>
      <c r="B1" s="97"/>
      <c r="C1" s="97"/>
      <c r="D1" s="97"/>
      <c r="E1" s="97"/>
      <c r="F1" s="97"/>
      <c r="G1" s="98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304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305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tr">
        <f>'Formato 3'!A4</f>
        <v>Del 1 de Enero al 30 de Septiembre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4.25" customHeight="1" x14ac:dyDescent="0.3">
      <c r="A7" s="121" t="s">
        <v>7</v>
      </c>
      <c r="B7" s="118" t="s">
        <v>306</v>
      </c>
      <c r="C7" s="97"/>
      <c r="D7" s="97"/>
      <c r="E7" s="97"/>
      <c r="F7" s="98"/>
      <c r="G7" s="119" t="s">
        <v>307</v>
      </c>
    </row>
    <row r="8" spans="1:7" ht="14.25" customHeight="1" x14ac:dyDescent="0.3">
      <c r="A8" s="116"/>
      <c r="B8" s="3" t="s">
        <v>308</v>
      </c>
      <c r="C8" s="3" t="s">
        <v>309</v>
      </c>
      <c r="D8" s="3" t="s">
        <v>310</v>
      </c>
      <c r="E8" s="3" t="s">
        <v>194</v>
      </c>
      <c r="F8" s="3" t="s">
        <v>311</v>
      </c>
      <c r="G8" s="116"/>
    </row>
    <row r="9" spans="1:7" ht="14.25" customHeight="1" x14ac:dyDescent="0.3">
      <c r="A9" s="61" t="s">
        <v>312</v>
      </c>
      <c r="B9" s="62">
        <f>SUM(B10,B18,B28,B38,B48,B58,B62,B71,B75)</f>
        <v>657683436.45000005</v>
      </c>
      <c r="C9" s="62">
        <f>SUM(C10,C18,C28,C38,C48,C58,C62,C71,C75)</f>
        <v>437826776.04756004</v>
      </c>
      <c r="D9" s="62">
        <f t="shared" ref="D9:G9" si="0">SUM(D10,D18,D28,D38,D48,D58,D62,D71,D75)</f>
        <v>1095510212.49756</v>
      </c>
      <c r="E9" s="62">
        <f t="shared" si="0"/>
        <v>476313890.58000004</v>
      </c>
      <c r="F9" s="62">
        <f t="shared" si="0"/>
        <v>468143627.98000002</v>
      </c>
      <c r="G9" s="62">
        <f t="shared" si="0"/>
        <v>619196321.91755998</v>
      </c>
    </row>
    <row r="10" spans="1:7" ht="14.25" customHeight="1" x14ac:dyDescent="0.3">
      <c r="A10" s="63" t="s">
        <v>313</v>
      </c>
      <c r="B10" s="62">
        <f>SUM(B11:B17)</f>
        <v>143331718.90000001</v>
      </c>
      <c r="C10" s="62">
        <f t="shared" ref="C10:G10" si="1">SUM(C11:C17)</f>
        <v>0</v>
      </c>
      <c r="D10" s="62">
        <f t="shared" si="1"/>
        <v>143331718.90000001</v>
      </c>
      <c r="E10" s="62">
        <f t="shared" si="1"/>
        <v>92091240.099999994</v>
      </c>
      <c r="F10" s="62">
        <f t="shared" si="1"/>
        <v>91999538.480000004</v>
      </c>
      <c r="G10" s="62">
        <f t="shared" si="1"/>
        <v>51240478.799999997</v>
      </c>
    </row>
    <row r="11" spans="1:7" ht="14.25" customHeight="1" x14ac:dyDescent="0.3">
      <c r="A11" s="63" t="s">
        <v>314</v>
      </c>
      <c r="B11" s="64">
        <v>99960136.019999996</v>
      </c>
      <c r="C11" s="64">
        <f>+D11-B11</f>
        <v>-1479900</v>
      </c>
      <c r="D11" s="64">
        <v>98480236.019999996</v>
      </c>
      <c r="E11" s="64">
        <v>69331986.810000002</v>
      </c>
      <c r="F11" s="64">
        <v>69331589.310000002</v>
      </c>
      <c r="G11" s="64">
        <f t="shared" ref="G11:G17" si="2">D11-E11</f>
        <v>29148249.209999993</v>
      </c>
    </row>
    <row r="12" spans="1:7" ht="14.25" customHeight="1" x14ac:dyDescent="0.3">
      <c r="A12" s="63" t="s">
        <v>315</v>
      </c>
      <c r="B12" s="64">
        <v>0</v>
      </c>
      <c r="C12" s="64">
        <f t="shared" ref="C12:C17" si="3">+D12-B12</f>
        <v>0</v>
      </c>
      <c r="D12" s="64">
        <v>0</v>
      </c>
      <c r="E12" s="64">
        <v>0</v>
      </c>
      <c r="F12" s="64">
        <v>0</v>
      </c>
      <c r="G12" s="64">
        <f t="shared" si="2"/>
        <v>0</v>
      </c>
    </row>
    <row r="13" spans="1:7" ht="14.25" customHeight="1" x14ac:dyDescent="0.3">
      <c r="A13" s="63" t="s">
        <v>316</v>
      </c>
      <c r="B13" s="64">
        <v>15278888.029999999</v>
      </c>
      <c r="C13" s="64">
        <f t="shared" si="3"/>
        <v>1206500</v>
      </c>
      <c r="D13" s="64">
        <v>16485388.029999999</v>
      </c>
      <c r="E13" s="64">
        <v>2797000.07</v>
      </c>
      <c r="F13" s="64">
        <v>2705695.95</v>
      </c>
      <c r="G13" s="64">
        <f t="shared" si="2"/>
        <v>13688387.959999999</v>
      </c>
    </row>
    <row r="14" spans="1:7" ht="14.25" customHeight="1" x14ac:dyDescent="0.3">
      <c r="A14" s="63" t="s">
        <v>317</v>
      </c>
      <c r="B14" s="64">
        <v>27927694.850000001</v>
      </c>
      <c r="C14" s="64">
        <f t="shared" si="3"/>
        <v>-526600</v>
      </c>
      <c r="D14" s="64">
        <v>27401094.850000001</v>
      </c>
      <c r="E14" s="64">
        <v>19481304.219999999</v>
      </c>
      <c r="F14" s="64">
        <v>19481304.219999999</v>
      </c>
      <c r="G14" s="64">
        <f t="shared" si="2"/>
        <v>7919790.6300000027</v>
      </c>
    </row>
    <row r="15" spans="1:7" ht="14.25" customHeight="1" x14ac:dyDescent="0.3">
      <c r="A15" s="63" t="s">
        <v>318</v>
      </c>
      <c r="B15" s="64">
        <v>160000</v>
      </c>
      <c r="C15" s="64">
        <f t="shared" si="3"/>
        <v>800000</v>
      </c>
      <c r="D15" s="64">
        <v>960000</v>
      </c>
      <c r="E15" s="64">
        <v>480949</v>
      </c>
      <c r="F15" s="64">
        <v>480949</v>
      </c>
      <c r="G15" s="64">
        <f t="shared" si="2"/>
        <v>479051</v>
      </c>
    </row>
    <row r="16" spans="1:7" ht="14.25" customHeight="1" x14ac:dyDescent="0.3">
      <c r="A16" s="63" t="s">
        <v>319</v>
      </c>
      <c r="B16" s="64">
        <v>5000</v>
      </c>
      <c r="C16" s="64">
        <f t="shared" si="3"/>
        <v>0</v>
      </c>
      <c r="D16" s="64">
        <v>5000</v>
      </c>
      <c r="E16" s="64">
        <v>0</v>
      </c>
      <c r="F16" s="64">
        <v>0</v>
      </c>
      <c r="G16" s="64">
        <f t="shared" si="2"/>
        <v>5000</v>
      </c>
    </row>
    <row r="17" spans="1:7" ht="14.25" customHeight="1" x14ac:dyDescent="0.3">
      <c r="A17" s="63" t="s">
        <v>320</v>
      </c>
      <c r="B17" s="64">
        <v>0</v>
      </c>
      <c r="C17" s="64">
        <f t="shared" si="3"/>
        <v>0</v>
      </c>
      <c r="D17" s="64">
        <v>0</v>
      </c>
      <c r="E17" s="64">
        <v>0</v>
      </c>
      <c r="F17" s="64">
        <v>0</v>
      </c>
      <c r="G17" s="64">
        <f t="shared" si="2"/>
        <v>0</v>
      </c>
    </row>
    <row r="18" spans="1:7" ht="14.25" customHeight="1" x14ac:dyDescent="0.3">
      <c r="A18" s="63" t="s">
        <v>321</v>
      </c>
      <c r="B18" s="62">
        <f t="shared" ref="B18:G18" si="4">SUM(B19:B27)</f>
        <v>56209076.279999994</v>
      </c>
      <c r="C18" s="62">
        <f t="shared" si="4"/>
        <v>-1948333.4064400031</v>
      </c>
      <c r="D18" s="62">
        <f t="shared" si="4"/>
        <v>54260742.873559996</v>
      </c>
      <c r="E18" s="62">
        <f t="shared" si="4"/>
        <v>35215167.140000001</v>
      </c>
      <c r="F18" s="62">
        <f t="shared" si="4"/>
        <v>34696057.369999997</v>
      </c>
      <c r="G18" s="62">
        <f t="shared" si="4"/>
        <v>19045575.73356</v>
      </c>
    </row>
    <row r="19" spans="1:7" ht="14.25" customHeight="1" x14ac:dyDescent="0.3">
      <c r="A19" s="63" t="s">
        <v>322</v>
      </c>
      <c r="B19" s="64">
        <v>1606370.02</v>
      </c>
      <c r="C19" s="64">
        <f t="shared" ref="C19:C27" si="5">+D19-B19</f>
        <v>-218508.32279999997</v>
      </c>
      <c r="D19" s="64">
        <v>1387861.6972000001</v>
      </c>
      <c r="E19" s="64">
        <v>1061491.1599999999</v>
      </c>
      <c r="F19" s="64">
        <v>1061491.1599999999</v>
      </c>
      <c r="G19" s="64">
        <f t="shared" ref="G19:G27" si="6">D19-E19</f>
        <v>326370.53720000014</v>
      </c>
    </row>
    <row r="20" spans="1:7" ht="14.25" customHeight="1" x14ac:dyDescent="0.3">
      <c r="A20" s="63" t="s">
        <v>323</v>
      </c>
      <c r="B20" s="64">
        <v>241000</v>
      </c>
      <c r="C20" s="64">
        <f t="shared" si="5"/>
        <v>43334.479999999981</v>
      </c>
      <c r="D20" s="64">
        <v>284334.48</v>
      </c>
      <c r="E20" s="64">
        <v>183603.56</v>
      </c>
      <c r="F20" s="64">
        <v>183603.56</v>
      </c>
      <c r="G20" s="64">
        <f t="shared" si="6"/>
        <v>100730.91999999998</v>
      </c>
    </row>
    <row r="21" spans="1:7" ht="14.25" customHeight="1" x14ac:dyDescent="0.3">
      <c r="A21" s="63" t="s">
        <v>324</v>
      </c>
      <c r="B21" s="64">
        <v>0</v>
      </c>
      <c r="C21" s="64">
        <f t="shared" si="5"/>
        <v>600000</v>
      </c>
      <c r="D21" s="64">
        <v>600000</v>
      </c>
      <c r="E21" s="64">
        <v>0</v>
      </c>
      <c r="F21" s="64">
        <v>0</v>
      </c>
      <c r="G21" s="64">
        <f t="shared" si="6"/>
        <v>600000</v>
      </c>
    </row>
    <row r="22" spans="1:7" ht="14.25" customHeight="1" x14ac:dyDescent="0.3">
      <c r="A22" s="63" t="s">
        <v>325</v>
      </c>
      <c r="B22" s="64">
        <v>23007040.050000001</v>
      </c>
      <c r="C22" s="64">
        <f t="shared" si="5"/>
        <v>277959.66999999806</v>
      </c>
      <c r="D22" s="64">
        <v>23284999.719999999</v>
      </c>
      <c r="E22" s="64">
        <v>17424187.32</v>
      </c>
      <c r="F22" s="64">
        <v>17364917.120000001</v>
      </c>
      <c r="G22" s="64">
        <f t="shared" si="6"/>
        <v>5860812.3999999985</v>
      </c>
    </row>
    <row r="23" spans="1:7" ht="14.25" customHeight="1" x14ac:dyDescent="0.3">
      <c r="A23" s="63" t="s">
        <v>326</v>
      </c>
      <c r="B23" s="64">
        <v>10180239.75</v>
      </c>
      <c r="C23" s="64">
        <f t="shared" si="5"/>
        <v>-308107.61184000038</v>
      </c>
      <c r="D23" s="64">
        <v>9872132.1381599996</v>
      </c>
      <c r="E23" s="64">
        <v>5239414.0599999996</v>
      </c>
      <c r="F23" s="64">
        <v>5134824.92</v>
      </c>
      <c r="G23" s="64">
        <f t="shared" si="6"/>
        <v>4632718.07816</v>
      </c>
    </row>
    <row r="24" spans="1:7" ht="14.25" customHeight="1" x14ac:dyDescent="0.3">
      <c r="A24" s="63" t="s">
        <v>327</v>
      </c>
      <c r="B24" s="64">
        <v>14018436.48</v>
      </c>
      <c r="C24" s="64">
        <f t="shared" si="5"/>
        <v>-1577300.2800000012</v>
      </c>
      <c r="D24" s="64">
        <v>12441136.199999999</v>
      </c>
      <c r="E24" s="64">
        <v>7598228.8700000001</v>
      </c>
      <c r="F24" s="64">
        <v>7335527.4900000002</v>
      </c>
      <c r="G24" s="64">
        <f t="shared" si="6"/>
        <v>4842907.3299999991</v>
      </c>
    </row>
    <row r="25" spans="1:7" ht="14.25" customHeight="1" x14ac:dyDescent="0.3">
      <c r="A25" s="63" t="s">
        <v>328</v>
      </c>
      <c r="B25" s="64">
        <v>3287956.08</v>
      </c>
      <c r="C25" s="64">
        <f t="shared" si="5"/>
        <v>-469150.1351999999</v>
      </c>
      <c r="D25" s="64">
        <v>2818805.9448000002</v>
      </c>
      <c r="E25" s="64">
        <v>1202339.8400000001</v>
      </c>
      <c r="F25" s="64">
        <v>1202339.8400000001</v>
      </c>
      <c r="G25" s="64">
        <f t="shared" si="6"/>
        <v>1616466.1048000001</v>
      </c>
    </row>
    <row r="26" spans="1:7" ht="14.25" customHeight="1" x14ac:dyDescent="0.3">
      <c r="A26" s="63" t="s">
        <v>329</v>
      </c>
      <c r="B26" s="64">
        <v>0</v>
      </c>
      <c r="C26" s="64">
        <f t="shared" si="5"/>
        <v>0</v>
      </c>
      <c r="D26" s="64">
        <v>0</v>
      </c>
      <c r="E26" s="64">
        <v>0</v>
      </c>
      <c r="F26" s="64">
        <v>0</v>
      </c>
      <c r="G26" s="64">
        <f t="shared" si="6"/>
        <v>0</v>
      </c>
    </row>
    <row r="27" spans="1:7" ht="14.25" customHeight="1" x14ac:dyDescent="0.3">
      <c r="A27" s="63" t="s">
        <v>330</v>
      </c>
      <c r="B27" s="64">
        <v>3868033.9</v>
      </c>
      <c r="C27" s="64">
        <f t="shared" si="5"/>
        <v>-296561.20659999968</v>
      </c>
      <c r="D27" s="64">
        <v>3571472.6934000002</v>
      </c>
      <c r="E27" s="64">
        <v>2505902.33</v>
      </c>
      <c r="F27" s="64">
        <v>2413353.2799999998</v>
      </c>
      <c r="G27" s="64">
        <f t="shared" si="6"/>
        <v>1065570.3634000001</v>
      </c>
    </row>
    <row r="28" spans="1:7" ht="14.25" customHeight="1" x14ac:dyDescent="0.3">
      <c r="A28" s="63" t="s">
        <v>331</v>
      </c>
      <c r="B28" s="62">
        <f t="shared" ref="B28:G28" si="7">SUM(B29:B37)</f>
        <v>253155670.90000001</v>
      </c>
      <c r="C28" s="62">
        <f t="shared" si="7"/>
        <v>-770316.75599998981</v>
      </c>
      <c r="D28" s="62">
        <f t="shared" si="7"/>
        <v>252385354.14400002</v>
      </c>
      <c r="E28" s="62">
        <f t="shared" si="7"/>
        <v>192268144</v>
      </c>
      <c r="F28" s="62">
        <f t="shared" si="7"/>
        <v>191336372.35999998</v>
      </c>
      <c r="G28" s="62">
        <f t="shared" si="7"/>
        <v>60117210.144000001</v>
      </c>
    </row>
    <row r="29" spans="1:7" ht="14.25" customHeight="1" x14ac:dyDescent="0.3">
      <c r="A29" s="63" t="s">
        <v>332</v>
      </c>
      <c r="B29" s="64">
        <v>106522499.56999999</v>
      </c>
      <c r="C29" s="64">
        <f t="shared" ref="C29:C82" si="8">+D29-B29</f>
        <v>-9078705.5795999914</v>
      </c>
      <c r="D29" s="64">
        <v>97443793.990400001</v>
      </c>
      <c r="E29" s="64">
        <v>87265793.980000004</v>
      </c>
      <c r="F29" s="64">
        <v>87265793.980000004</v>
      </c>
      <c r="G29" s="64">
        <f t="shared" ref="G29:G37" si="9">D29-E29</f>
        <v>10178000.010399997</v>
      </c>
    </row>
    <row r="30" spans="1:7" ht="14.25" customHeight="1" x14ac:dyDescent="0.3">
      <c r="A30" s="63" t="s">
        <v>333</v>
      </c>
      <c r="B30" s="64">
        <v>19608130.739999998</v>
      </c>
      <c r="C30" s="64">
        <f t="shared" si="8"/>
        <v>384065.38360000029</v>
      </c>
      <c r="D30" s="64">
        <v>19992196.123599999</v>
      </c>
      <c r="E30" s="64">
        <v>16640771.57</v>
      </c>
      <c r="F30" s="64">
        <v>16640771.57</v>
      </c>
      <c r="G30" s="64">
        <f t="shared" si="9"/>
        <v>3351424.5535999984</v>
      </c>
    </row>
    <row r="31" spans="1:7" ht="14.25" customHeight="1" x14ac:dyDescent="0.3">
      <c r="A31" s="63" t="s">
        <v>334</v>
      </c>
      <c r="B31" s="64">
        <v>45063874.600000001</v>
      </c>
      <c r="C31" s="64">
        <f t="shared" si="8"/>
        <v>-790735.67000000179</v>
      </c>
      <c r="D31" s="64">
        <v>44273138.93</v>
      </c>
      <c r="E31" s="64">
        <v>24569588.629999999</v>
      </c>
      <c r="F31" s="64">
        <v>24460287.629999999</v>
      </c>
      <c r="G31" s="64">
        <f t="shared" si="9"/>
        <v>19703550.300000001</v>
      </c>
    </row>
    <row r="32" spans="1:7" ht="14.25" customHeight="1" x14ac:dyDescent="0.3">
      <c r="A32" s="63" t="s">
        <v>335</v>
      </c>
      <c r="B32" s="64">
        <v>10694864.140000001</v>
      </c>
      <c r="C32" s="64">
        <f t="shared" si="8"/>
        <v>1956700.7899999991</v>
      </c>
      <c r="D32" s="64">
        <v>12651564.93</v>
      </c>
      <c r="E32" s="64">
        <v>9805951.8300000001</v>
      </c>
      <c r="F32" s="64">
        <v>9801427.6699999999</v>
      </c>
      <c r="G32" s="64">
        <f t="shared" si="9"/>
        <v>2845613.0999999996</v>
      </c>
    </row>
    <row r="33" spans="1:7" ht="14.25" customHeight="1" x14ac:dyDescent="0.3">
      <c r="A33" s="63" t="s">
        <v>336</v>
      </c>
      <c r="B33" s="64">
        <v>33429861.640000001</v>
      </c>
      <c r="C33" s="64">
        <f t="shared" si="8"/>
        <v>906486.8200000003</v>
      </c>
      <c r="D33" s="64">
        <v>34336348.460000001</v>
      </c>
      <c r="E33" s="64">
        <v>21442986.510000002</v>
      </c>
      <c r="F33" s="64">
        <v>21422524.109999999</v>
      </c>
      <c r="G33" s="64">
        <f t="shared" si="9"/>
        <v>12893361.949999999</v>
      </c>
    </row>
    <row r="34" spans="1:7" ht="14.25" customHeight="1" x14ac:dyDescent="0.3">
      <c r="A34" s="63" t="s">
        <v>337</v>
      </c>
      <c r="B34" s="64">
        <v>3396808.16</v>
      </c>
      <c r="C34" s="64">
        <f t="shared" si="8"/>
        <v>258000</v>
      </c>
      <c r="D34" s="64">
        <v>3654808.16</v>
      </c>
      <c r="E34" s="64">
        <v>2696874.1</v>
      </c>
      <c r="F34" s="64">
        <v>2696874.1</v>
      </c>
      <c r="G34" s="64">
        <f t="shared" si="9"/>
        <v>957934.06</v>
      </c>
    </row>
    <row r="35" spans="1:7" ht="14.25" customHeight="1" x14ac:dyDescent="0.3">
      <c r="A35" s="63" t="s">
        <v>338</v>
      </c>
      <c r="B35" s="64">
        <v>704351.61</v>
      </c>
      <c r="C35" s="64">
        <f t="shared" si="8"/>
        <v>46327</v>
      </c>
      <c r="D35" s="64">
        <v>750678.61</v>
      </c>
      <c r="E35" s="64">
        <v>153693.26</v>
      </c>
      <c r="F35" s="64">
        <v>153693.26</v>
      </c>
      <c r="G35" s="64">
        <f t="shared" si="9"/>
        <v>596985.35</v>
      </c>
    </row>
    <row r="36" spans="1:7" ht="14.25" customHeight="1" x14ac:dyDescent="0.3">
      <c r="A36" s="63" t="s">
        <v>339</v>
      </c>
      <c r="B36" s="64">
        <v>962856.85</v>
      </c>
      <c r="C36" s="64">
        <f t="shared" si="8"/>
        <v>758000.00000000012</v>
      </c>
      <c r="D36" s="64">
        <v>1720856.85</v>
      </c>
      <c r="E36" s="64">
        <v>620431.18999999994</v>
      </c>
      <c r="F36" s="64">
        <v>574500.77</v>
      </c>
      <c r="G36" s="64">
        <f t="shared" si="9"/>
        <v>1100425.6600000001</v>
      </c>
    </row>
    <row r="37" spans="1:7" ht="14.25" customHeight="1" x14ac:dyDescent="0.3">
      <c r="A37" s="63" t="s">
        <v>340</v>
      </c>
      <c r="B37" s="64">
        <v>32772423.59</v>
      </c>
      <c r="C37" s="64">
        <f t="shared" si="8"/>
        <v>4789544.5000000037</v>
      </c>
      <c r="D37" s="64">
        <v>37561968.090000004</v>
      </c>
      <c r="E37" s="64">
        <v>29072052.93</v>
      </c>
      <c r="F37" s="64">
        <v>28320499.27</v>
      </c>
      <c r="G37" s="64">
        <f t="shared" si="9"/>
        <v>8489915.1600000039</v>
      </c>
    </row>
    <row r="38" spans="1:7" ht="14.25" customHeight="1" x14ac:dyDescent="0.3">
      <c r="A38" s="63" t="s">
        <v>341</v>
      </c>
      <c r="B38" s="62">
        <f t="shared" ref="B38:G38" si="10">SUM(B39:B47)</f>
        <v>1128434.82</v>
      </c>
      <c r="C38" s="62">
        <f t="shared" si="10"/>
        <v>-991016.72</v>
      </c>
      <c r="D38" s="62">
        <f t="shared" si="10"/>
        <v>137418.1</v>
      </c>
      <c r="E38" s="62">
        <f t="shared" si="10"/>
        <v>25418.1</v>
      </c>
      <c r="F38" s="62">
        <f t="shared" si="10"/>
        <v>25418.1</v>
      </c>
      <c r="G38" s="62">
        <f t="shared" si="10"/>
        <v>112000</v>
      </c>
    </row>
    <row r="39" spans="1:7" ht="14.25" customHeight="1" x14ac:dyDescent="0.3">
      <c r="A39" s="63" t="s">
        <v>342</v>
      </c>
      <c r="B39" s="64">
        <v>0</v>
      </c>
      <c r="C39" s="64">
        <f t="shared" si="8"/>
        <v>0</v>
      </c>
      <c r="D39" s="64">
        <v>0</v>
      </c>
      <c r="E39" s="64">
        <v>0</v>
      </c>
      <c r="F39" s="64">
        <v>0</v>
      </c>
      <c r="G39" s="64">
        <f t="shared" ref="G39:G47" si="11">D39-E39</f>
        <v>0</v>
      </c>
    </row>
    <row r="40" spans="1:7" ht="14.25" customHeight="1" x14ac:dyDescent="0.3">
      <c r="A40" s="63" t="s">
        <v>343</v>
      </c>
      <c r="B40" s="64">
        <v>0</v>
      </c>
      <c r="C40" s="64">
        <f t="shared" si="8"/>
        <v>0</v>
      </c>
      <c r="D40" s="64">
        <v>0</v>
      </c>
      <c r="E40" s="64">
        <v>0</v>
      </c>
      <c r="F40" s="64">
        <v>0</v>
      </c>
      <c r="G40" s="64">
        <f t="shared" si="11"/>
        <v>0</v>
      </c>
    </row>
    <row r="41" spans="1:7" ht="14.25" customHeight="1" x14ac:dyDescent="0.3">
      <c r="A41" s="63" t="s">
        <v>344</v>
      </c>
      <c r="B41" s="64">
        <v>0</v>
      </c>
      <c r="C41" s="64">
        <f t="shared" si="8"/>
        <v>0</v>
      </c>
      <c r="D41" s="64">
        <v>0</v>
      </c>
      <c r="E41" s="64">
        <v>0</v>
      </c>
      <c r="F41" s="64">
        <v>0</v>
      </c>
      <c r="G41" s="64">
        <f t="shared" si="11"/>
        <v>0</v>
      </c>
    </row>
    <row r="42" spans="1:7" ht="14.25" customHeight="1" x14ac:dyDescent="0.3">
      <c r="A42" s="63" t="s">
        <v>345</v>
      </c>
      <c r="B42" s="64">
        <v>128434.82</v>
      </c>
      <c r="C42" s="64">
        <f t="shared" si="8"/>
        <v>8983.2799999999988</v>
      </c>
      <c r="D42" s="64">
        <v>137418.1</v>
      </c>
      <c r="E42" s="64">
        <v>25418.1</v>
      </c>
      <c r="F42" s="64">
        <v>25418.1</v>
      </c>
      <c r="G42" s="64">
        <f t="shared" si="11"/>
        <v>112000</v>
      </c>
    </row>
    <row r="43" spans="1:7" ht="14.25" customHeight="1" x14ac:dyDescent="0.3">
      <c r="A43" s="63" t="s">
        <v>346</v>
      </c>
      <c r="B43" s="64">
        <v>0</v>
      </c>
      <c r="C43" s="64">
        <f t="shared" si="8"/>
        <v>0</v>
      </c>
      <c r="D43" s="64">
        <v>0</v>
      </c>
      <c r="E43" s="64">
        <v>0</v>
      </c>
      <c r="F43" s="64">
        <v>0</v>
      </c>
      <c r="G43" s="64">
        <f t="shared" si="11"/>
        <v>0</v>
      </c>
    </row>
    <row r="44" spans="1:7" ht="14.25" customHeight="1" x14ac:dyDescent="0.3">
      <c r="A44" s="63" t="s">
        <v>347</v>
      </c>
      <c r="B44" s="64">
        <v>0</v>
      </c>
      <c r="C44" s="64">
        <f t="shared" si="8"/>
        <v>0</v>
      </c>
      <c r="D44" s="64">
        <v>0</v>
      </c>
      <c r="E44" s="64">
        <v>0</v>
      </c>
      <c r="F44" s="64">
        <v>0</v>
      </c>
      <c r="G44" s="64">
        <f t="shared" si="11"/>
        <v>0</v>
      </c>
    </row>
    <row r="45" spans="1:7" ht="14.25" customHeight="1" x14ac:dyDescent="0.3">
      <c r="A45" s="63" t="s">
        <v>348</v>
      </c>
      <c r="B45" s="64">
        <v>0</v>
      </c>
      <c r="C45" s="64">
        <f t="shared" si="8"/>
        <v>0</v>
      </c>
      <c r="D45" s="64">
        <v>0</v>
      </c>
      <c r="E45" s="64">
        <v>0</v>
      </c>
      <c r="F45" s="64">
        <v>0</v>
      </c>
      <c r="G45" s="64">
        <f t="shared" si="11"/>
        <v>0</v>
      </c>
    </row>
    <row r="46" spans="1:7" ht="14.25" customHeight="1" x14ac:dyDescent="0.3">
      <c r="A46" s="63" t="s">
        <v>349</v>
      </c>
      <c r="B46" s="64">
        <v>1000000</v>
      </c>
      <c r="C46" s="64">
        <f t="shared" si="8"/>
        <v>-1000000</v>
      </c>
      <c r="D46" s="64">
        <v>0</v>
      </c>
      <c r="E46" s="64">
        <v>0</v>
      </c>
      <c r="F46" s="64">
        <v>0</v>
      </c>
      <c r="G46" s="64">
        <f t="shared" si="11"/>
        <v>0</v>
      </c>
    </row>
    <row r="47" spans="1:7" ht="14.25" customHeight="1" x14ac:dyDescent="0.3">
      <c r="A47" s="63" t="s">
        <v>350</v>
      </c>
      <c r="B47" s="64">
        <v>0</v>
      </c>
      <c r="C47" s="64">
        <f t="shared" si="8"/>
        <v>0</v>
      </c>
      <c r="D47" s="64">
        <v>0</v>
      </c>
      <c r="E47" s="64">
        <v>0</v>
      </c>
      <c r="F47" s="64">
        <v>0</v>
      </c>
      <c r="G47" s="64">
        <f t="shared" si="11"/>
        <v>0</v>
      </c>
    </row>
    <row r="48" spans="1:7" ht="14.25" customHeight="1" x14ac:dyDescent="0.3">
      <c r="A48" s="63" t="s">
        <v>351</v>
      </c>
      <c r="B48" s="62">
        <f t="shared" ref="B48:G48" si="12">SUM(B49:B57)</f>
        <v>53858535.549999997</v>
      </c>
      <c r="C48" s="62">
        <f t="shared" si="12"/>
        <v>7330239.5800000029</v>
      </c>
      <c r="D48" s="62">
        <f t="shared" si="12"/>
        <v>61188775.129999995</v>
      </c>
      <c r="E48" s="62">
        <f t="shared" si="12"/>
        <v>30600863.050000001</v>
      </c>
      <c r="F48" s="62">
        <f t="shared" si="12"/>
        <v>30511552.100000001</v>
      </c>
      <c r="G48" s="62">
        <f t="shared" si="12"/>
        <v>30587912.079999998</v>
      </c>
    </row>
    <row r="49" spans="1:7" ht="14.25" customHeight="1" x14ac:dyDescent="0.3">
      <c r="A49" s="63" t="s">
        <v>352</v>
      </c>
      <c r="B49" s="64">
        <v>3571072.43</v>
      </c>
      <c r="C49" s="64">
        <f t="shared" si="8"/>
        <v>956869.14999999991</v>
      </c>
      <c r="D49" s="64">
        <v>4527941.58</v>
      </c>
      <c r="E49" s="64">
        <v>4198807.1399999997</v>
      </c>
      <c r="F49" s="64">
        <v>4198807.1399999997</v>
      </c>
      <c r="G49" s="64">
        <f t="shared" ref="G49:G57" si="13">D49-E49</f>
        <v>329134.44000000041</v>
      </c>
    </row>
    <row r="50" spans="1:7" ht="14.25" customHeight="1" x14ac:dyDescent="0.3">
      <c r="A50" s="63" t="s">
        <v>353</v>
      </c>
      <c r="B50" s="64">
        <v>0</v>
      </c>
      <c r="C50" s="64">
        <f t="shared" si="8"/>
        <v>0</v>
      </c>
      <c r="D50" s="64">
        <v>0</v>
      </c>
      <c r="E50" s="64">
        <v>0</v>
      </c>
      <c r="F50" s="64">
        <v>0</v>
      </c>
      <c r="G50" s="64">
        <f t="shared" si="13"/>
        <v>0</v>
      </c>
    </row>
    <row r="51" spans="1:7" ht="14.25" customHeight="1" x14ac:dyDescent="0.3">
      <c r="A51" s="63" t="s">
        <v>354</v>
      </c>
      <c r="B51" s="64">
        <v>946655.2</v>
      </c>
      <c r="C51" s="64">
        <f t="shared" si="8"/>
        <v>-81655.199999999953</v>
      </c>
      <c r="D51" s="64">
        <v>865000</v>
      </c>
      <c r="E51" s="64">
        <v>446291.67</v>
      </c>
      <c r="F51" s="64">
        <v>356980.72</v>
      </c>
      <c r="G51" s="64">
        <f t="shared" si="13"/>
        <v>418708.33</v>
      </c>
    </row>
    <row r="52" spans="1:7" ht="14.25" customHeight="1" x14ac:dyDescent="0.3">
      <c r="A52" s="63" t="s">
        <v>355</v>
      </c>
      <c r="B52" s="64">
        <v>6200000.0099999998</v>
      </c>
      <c r="C52" s="64">
        <f t="shared" si="8"/>
        <v>5072321.2000000011</v>
      </c>
      <c r="D52" s="64">
        <v>11272321.210000001</v>
      </c>
      <c r="E52" s="64">
        <v>10681782.470000001</v>
      </c>
      <c r="F52" s="64">
        <v>10681782.470000001</v>
      </c>
      <c r="G52" s="64">
        <f t="shared" si="13"/>
        <v>590538.74000000022</v>
      </c>
    </row>
    <row r="53" spans="1:7" ht="14.25" customHeight="1" x14ac:dyDescent="0.3">
      <c r="A53" s="63" t="s">
        <v>356</v>
      </c>
      <c r="B53" s="64">
        <v>0</v>
      </c>
      <c r="C53" s="64">
        <f t="shared" si="8"/>
        <v>0</v>
      </c>
      <c r="D53" s="64">
        <v>0</v>
      </c>
      <c r="E53" s="64">
        <v>0</v>
      </c>
      <c r="F53" s="64">
        <v>0</v>
      </c>
      <c r="G53" s="64">
        <f t="shared" si="13"/>
        <v>0</v>
      </c>
    </row>
    <row r="54" spans="1:7" ht="14.25" customHeight="1" x14ac:dyDescent="0.3">
      <c r="A54" s="63" t="s">
        <v>357</v>
      </c>
      <c r="B54" s="64">
        <v>37270898.229999997</v>
      </c>
      <c r="C54" s="64">
        <f t="shared" si="8"/>
        <v>49169.85000000149</v>
      </c>
      <c r="D54" s="64">
        <v>37320068.079999998</v>
      </c>
      <c r="E54" s="64">
        <v>11391688.34</v>
      </c>
      <c r="F54" s="64">
        <v>11391688.34</v>
      </c>
      <c r="G54" s="64">
        <f t="shared" si="13"/>
        <v>25928379.739999998</v>
      </c>
    </row>
    <row r="55" spans="1:7" ht="14.25" customHeight="1" x14ac:dyDescent="0.3">
      <c r="A55" s="63" t="s">
        <v>358</v>
      </c>
      <c r="B55" s="64">
        <v>0</v>
      </c>
      <c r="C55" s="64">
        <f t="shared" si="8"/>
        <v>0</v>
      </c>
      <c r="D55" s="64">
        <v>0</v>
      </c>
      <c r="E55" s="64">
        <v>0</v>
      </c>
      <c r="F55" s="64">
        <v>0</v>
      </c>
      <c r="G55" s="64">
        <f t="shared" si="13"/>
        <v>0</v>
      </c>
    </row>
    <row r="56" spans="1:7" ht="14.25" customHeight="1" x14ac:dyDescent="0.3">
      <c r="A56" s="63" t="s">
        <v>359</v>
      </c>
      <c r="B56" s="64">
        <v>4640000</v>
      </c>
      <c r="C56" s="64">
        <f t="shared" si="8"/>
        <v>-700000</v>
      </c>
      <c r="D56" s="64">
        <v>3940000</v>
      </c>
      <c r="E56" s="64">
        <v>3660000</v>
      </c>
      <c r="F56" s="64">
        <v>3660000</v>
      </c>
      <c r="G56" s="64">
        <f t="shared" si="13"/>
        <v>280000</v>
      </c>
    </row>
    <row r="57" spans="1:7" ht="14.25" customHeight="1" x14ac:dyDescent="0.3">
      <c r="A57" s="63" t="s">
        <v>360</v>
      </c>
      <c r="B57" s="64">
        <v>1229909.68</v>
      </c>
      <c r="C57" s="64">
        <f t="shared" si="8"/>
        <v>2033534.5799999998</v>
      </c>
      <c r="D57" s="64">
        <v>3263444.26</v>
      </c>
      <c r="E57" s="64">
        <v>222293.43</v>
      </c>
      <c r="F57" s="64">
        <v>222293.43</v>
      </c>
      <c r="G57" s="64">
        <f t="shared" si="13"/>
        <v>3041150.8299999996</v>
      </c>
    </row>
    <row r="58" spans="1:7" ht="14.25" customHeight="1" x14ac:dyDescent="0.3">
      <c r="A58" s="63" t="s">
        <v>361</v>
      </c>
      <c r="B58" s="62">
        <f t="shared" ref="B58:G58" si="14">SUM(B59:B61)</f>
        <v>150000000</v>
      </c>
      <c r="C58" s="62">
        <f t="shared" si="14"/>
        <v>122785269.68000001</v>
      </c>
      <c r="D58" s="62">
        <f t="shared" si="14"/>
        <v>272785269.68000001</v>
      </c>
      <c r="E58" s="62">
        <f t="shared" si="14"/>
        <v>126109321.53999999</v>
      </c>
      <c r="F58" s="62">
        <f t="shared" si="14"/>
        <v>119570952.91999999</v>
      </c>
      <c r="G58" s="62">
        <f t="shared" si="14"/>
        <v>146675948.13999999</v>
      </c>
    </row>
    <row r="59" spans="1:7" ht="14.25" customHeight="1" x14ac:dyDescent="0.3">
      <c r="A59" s="63" t="s">
        <v>362</v>
      </c>
      <c r="B59" s="64">
        <v>95238554.599999994</v>
      </c>
      <c r="C59" s="64">
        <f t="shared" si="8"/>
        <v>77997448.349999994</v>
      </c>
      <c r="D59" s="64">
        <v>173236002.94999999</v>
      </c>
      <c r="E59" s="64">
        <v>89661695.390000001</v>
      </c>
      <c r="F59" s="64">
        <v>88768321.519999996</v>
      </c>
      <c r="G59" s="64">
        <f t="shared" ref="G59:G61" si="15">D59-E59</f>
        <v>83574307.559999987</v>
      </c>
    </row>
    <row r="60" spans="1:7" ht="14.25" customHeight="1" x14ac:dyDescent="0.3">
      <c r="A60" s="63" t="s">
        <v>363</v>
      </c>
      <c r="B60" s="64">
        <v>54761445.399999999</v>
      </c>
      <c r="C60" s="64">
        <f t="shared" si="8"/>
        <v>44787821.330000006</v>
      </c>
      <c r="D60" s="64">
        <v>99549266.730000004</v>
      </c>
      <c r="E60" s="64">
        <v>36447626.149999999</v>
      </c>
      <c r="F60" s="64">
        <v>30802631.399999999</v>
      </c>
      <c r="G60" s="64">
        <f t="shared" si="15"/>
        <v>63101640.580000006</v>
      </c>
    </row>
    <row r="61" spans="1:7" ht="14.25" customHeight="1" x14ac:dyDescent="0.3">
      <c r="A61" s="63" t="s">
        <v>364</v>
      </c>
      <c r="B61" s="64">
        <v>0</v>
      </c>
      <c r="C61" s="64">
        <f t="shared" si="8"/>
        <v>0</v>
      </c>
      <c r="D61" s="64">
        <v>0</v>
      </c>
      <c r="E61" s="64">
        <v>0</v>
      </c>
      <c r="F61" s="64">
        <v>0</v>
      </c>
      <c r="G61" s="64">
        <f t="shared" si="15"/>
        <v>0</v>
      </c>
    </row>
    <row r="62" spans="1:7" ht="14.25" customHeight="1" x14ac:dyDescent="0.3">
      <c r="A62" s="63" t="s">
        <v>365</v>
      </c>
      <c r="B62" s="62">
        <f t="shared" ref="B62:G62" si="16">SUM(B63:B70)</f>
        <v>0</v>
      </c>
      <c r="C62" s="62">
        <f t="shared" si="16"/>
        <v>311408478.19</v>
      </c>
      <c r="D62" s="62">
        <f t="shared" si="16"/>
        <v>311408478.19</v>
      </c>
      <c r="E62" s="62">
        <f t="shared" si="16"/>
        <v>0</v>
      </c>
      <c r="F62" s="62">
        <f t="shared" si="16"/>
        <v>0</v>
      </c>
      <c r="G62" s="62">
        <f t="shared" si="16"/>
        <v>311408478.19</v>
      </c>
    </row>
    <row r="63" spans="1:7" ht="14.25" customHeight="1" x14ac:dyDescent="0.3">
      <c r="A63" s="63" t="s">
        <v>366</v>
      </c>
      <c r="B63" s="64">
        <v>0</v>
      </c>
      <c r="C63" s="64">
        <f t="shared" si="8"/>
        <v>0</v>
      </c>
      <c r="D63" s="64">
        <v>0</v>
      </c>
      <c r="E63" s="64">
        <v>0</v>
      </c>
      <c r="F63" s="64">
        <v>0</v>
      </c>
      <c r="G63" s="64">
        <f t="shared" ref="G63:G70" si="17">D63-E63</f>
        <v>0</v>
      </c>
    </row>
    <row r="64" spans="1:7" ht="14.25" customHeight="1" x14ac:dyDescent="0.3">
      <c r="A64" s="63" t="s">
        <v>367</v>
      </c>
      <c r="B64" s="64">
        <v>0</v>
      </c>
      <c r="C64" s="64">
        <f t="shared" si="8"/>
        <v>0</v>
      </c>
      <c r="D64" s="64">
        <v>0</v>
      </c>
      <c r="E64" s="64">
        <v>0</v>
      </c>
      <c r="F64" s="64">
        <v>0</v>
      </c>
      <c r="G64" s="64">
        <f t="shared" si="17"/>
        <v>0</v>
      </c>
    </row>
    <row r="65" spans="1:7" ht="14.25" customHeight="1" x14ac:dyDescent="0.3">
      <c r="A65" s="63" t="s">
        <v>368</v>
      </c>
      <c r="B65" s="64">
        <v>0</v>
      </c>
      <c r="C65" s="64">
        <f t="shared" si="8"/>
        <v>0</v>
      </c>
      <c r="D65" s="64">
        <v>0</v>
      </c>
      <c r="E65" s="64">
        <v>0</v>
      </c>
      <c r="F65" s="64">
        <v>0</v>
      </c>
      <c r="G65" s="64">
        <f t="shared" si="17"/>
        <v>0</v>
      </c>
    </row>
    <row r="66" spans="1:7" ht="14.25" customHeight="1" x14ac:dyDescent="0.3">
      <c r="A66" s="63" t="s">
        <v>369</v>
      </c>
      <c r="B66" s="64">
        <v>0</v>
      </c>
      <c r="C66" s="64">
        <f t="shared" si="8"/>
        <v>0</v>
      </c>
      <c r="D66" s="64">
        <v>0</v>
      </c>
      <c r="E66" s="64">
        <v>0</v>
      </c>
      <c r="F66" s="64">
        <v>0</v>
      </c>
      <c r="G66" s="64">
        <f t="shared" si="17"/>
        <v>0</v>
      </c>
    </row>
    <row r="67" spans="1:7" ht="14.25" customHeight="1" x14ac:dyDescent="0.3">
      <c r="A67" s="63" t="s">
        <v>370</v>
      </c>
      <c r="B67" s="64">
        <v>0</v>
      </c>
      <c r="C67" s="64">
        <f t="shared" si="8"/>
        <v>0</v>
      </c>
      <c r="D67" s="64">
        <v>0</v>
      </c>
      <c r="E67" s="64">
        <v>0</v>
      </c>
      <c r="F67" s="64">
        <v>0</v>
      </c>
      <c r="G67" s="64">
        <f t="shared" si="17"/>
        <v>0</v>
      </c>
    </row>
    <row r="68" spans="1:7" ht="14.25" customHeight="1" x14ac:dyDescent="0.3">
      <c r="A68" s="63" t="s">
        <v>371</v>
      </c>
      <c r="B68" s="64">
        <v>0</v>
      </c>
      <c r="C68" s="64">
        <f t="shared" si="8"/>
        <v>0</v>
      </c>
      <c r="D68" s="64">
        <v>0</v>
      </c>
      <c r="E68" s="64">
        <v>0</v>
      </c>
      <c r="F68" s="64">
        <v>0</v>
      </c>
      <c r="G68" s="64">
        <f t="shared" si="17"/>
        <v>0</v>
      </c>
    </row>
    <row r="69" spans="1:7" ht="14.25" customHeight="1" x14ac:dyDescent="0.3">
      <c r="A69" s="63" t="s">
        <v>372</v>
      </c>
      <c r="B69" s="64">
        <v>0</v>
      </c>
      <c r="C69" s="64">
        <f t="shared" si="8"/>
        <v>0</v>
      </c>
      <c r="D69" s="64">
        <v>0</v>
      </c>
      <c r="E69" s="64">
        <v>0</v>
      </c>
      <c r="F69" s="64">
        <v>0</v>
      </c>
      <c r="G69" s="64">
        <f t="shared" si="17"/>
        <v>0</v>
      </c>
    </row>
    <row r="70" spans="1:7" ht="14.25" customHeight="1" x14ac:dyDescent="0.3">
      <c r="A70" s="63" t="s">
        <v>373</v>
      </c>
      <c r="B70" s="64">
        <v>0</v>
      </c>
      <c r="C70" s="64">
        <f t="shared" si="8"/>
        <v>311408478.19</v>
      </c>
      <c r="D70" s="64">
        <v>311408478.19</v>
      </c>
      <c r="E70" s="64">
        <v>0</v>
      </c>
      <c r="F70" s="64">
        <v>0</v>
      </c>
      <c r="G70" s="64">
        <f t="shared" si="17"/>
        <v>311408478.19</v>
      </c>
    </row>
    <row r="71" spans="1:7" ht="14.25" customHeight="1" x14ac:dyDescent="0.3">
      <c r="A71" s="63" t="s">
        <v>374</v>
      </c>
      <c r="B71" s="62">
        <f t="shared" ref="B71:G71" si="18">SUM(B72:B74)</f>
        <v>0</v>
      </c>
      <c r="C71" s="62">
        <f t="shared" si="18"/>
        <v>12455.48</v>
      </c>
      <c r="D71" s="62">
        <f t="shared" si="18"/>
        <v>12455.48</v>
      </c>
      <c r="E71" s="62">
        <f t="shared" si="18"/>
        <v>3736.65</v>
      </c>
      <c r="F71" s="62">
        <f t="shared" si="18"/>
        <v>3736.65</v>
      </c>
      <c r="G71" s="62">
        <f t="shared" si="18"/>
        <v>8718.83</v>
      </c>
    </row>
    <row r="72" spans="1:7" ht="14.25" customHeight="1" x14ac:dyDescent="0.3">
      <c r="A72" s="63" t="s">
        <v>375</v>
      </c>
      <c r="B72" s="64">
        <v>0</v>
      </c>
      <c r="C72" s="64">
        <f t="shared" si="8"/>
        <v>0</v>
      </c>
      <c r="D72" s="64">
        <v>0</v>
      </c>
      <c r="E72" s="64">
        <v>0</v>
      </c>
      <c r="F72" s="64">
        <v>0</v>
      </c>
      <c r="G72" s="64">
        <f t="shared" ref="G72:G74" si="19">D72-E72</f>
        <v>0</v>
      </c>
    </row>
    <row r="73" spans="1:7" ht="14.25" customHeight="1" x14ac:dyDescent="0.3">
      <c r="A73" s="63" t="s">
        <v>376</v>
      </c>
      <c r="B73" s="64">
        <v>0</v>
      </c>
      <c r="C73" s="64">
        <f t="shared" si="8"/>
        <v>0</v>
      </c>
      <c r="D73" s="64">
        <v>0</v>
      </c>
      <c r="E73" s="64">
        <v>0</v>
      </c>
      <c r="F73" s="64">
        <v>0</v>
      </c>
      <c r="G73" s="64">
        <f t="shared" si="19"/>
        <v>0</v>
      </c>
    </row>
    <row r="74" spans="1:7" ht="14.25" customHeight="1" x14ac:dyDescent="0.3">
      <c r="A74" s="63" t="s">
        <v>377</v>
      </c>
      <c r="B74" s="64">
        <v>0</v>
      </c>
      <c r="C74" s="64">
        <f t="shared" si="8"/>
        <v>12455.48</v>
      </c>
      <c r="D74" s="64">
        <v>12455.48</v>
      </c>
      <c r="E74" s="64">
        <v>3736.65</v>
      </c>
      <c r="F74" s="64">
        <v>3736.65</v>
      </c>
      <c r="G74" s="64">
        <f t="shared" si="19"/>
        <v>8718.83</v>
      </c>
    </row>
    <row r="75" spans="1:7" ht="14.25" customHeight="1" x14ac:dyDescent="0.3">
      <c r="A75" s="63" t="s">
        <v>378</v>
      </c>
      <c r="B75" s="62">
        <f t="shared" ref="B75:G75" si="20">SUM(B76:B82)</f>
        <v>0</v>
      </c>
      <c r="C75" s="62">
        <f t="shared" si="20"/>
        <v>0</v>
      </c>
      <c r="D75" s="62">
        <f t="shared" si="20"/>
        <v>0</v>
      </c>
      <c r="E75" s="62">
        <f t="shared" si="20"/>
        <v>0</v>
      </c>
      <c r="F75" s="62">
        <f t="shared" si="20"/>
        <v>0</v>
      </c>
      <c r="G75" s="62">
        <f t="shared" si="20"/>
        <v>0</v>
      </c>
    </row>
    <row r="76" spans="1:7" ht="14.25" customHeight="1" x14ac:dyDescent="0.3">
      <c r="A76" s="63" t="s">
        <v>379</v>
      </c>
      <c r="B76" s="64">
        <v>0</v>
      </c>
      <c r="C76" s="64">
        <f t="shared" si="8"/>
        <v>0</v>
      </c>
      <c r="D76" s="64">
        <v>0</v>
      </c>
      <c r="E76" s="64">
        <v>0</v>
      </c>
      <c r="F76" s="64">
        <v>0</v>
      </c>
      <c r="G76" s="64">
        <f t="shared" ref="G76:G82" si="21">D76-E76</f>
        <v>0</v>
      </c>
    </row>
    <row r="77" spans="1:7" ht="14.25" customHeight="1" x14ac:dyDescent="0.3">
      <c r="A77" s="63" t="s">
        <v>380</v>
      </c>
      <c r="B77" s="64">
        <v>0</v>
      </c>
      <c r="C77" s="64">
        <f t="shared" si="8"/>
        <v>0</v>
      </c>
      <c r="D77" s="64">
        <v>0</v>
      </c>
      <c r="E77" s="64">
        <v>0</v>
      </c>
      <c r="F77" s="64">
        <v>0</v>
      </c>
      <c r="G77" s="64">
        <f t="shared" si="21"/>
        <v>0</v>
      </c>
    </row>
    <row r="78" spans="1:7" ht="14.25" customHeight="1" x14ac:dyDescent="0.3">
      <c r="A78" s="63" t="s">
        <v>381</v>
      </c>
      <c r="B78" s="64">
        <v>0</v>
      </c>
      <c r="C78" s="64">
        <f t="shared" si="8"/>
        <v>0</v>
      </c>
      <c r="D78" s="64">
        <v>0</v>
      </c>
      <c r="E78" s="64">
        <v>0</v>
      </c>
      <c r="F78" s="64">
        <v>0</v>
      </c>
      <c r="G78" s="64">
        <f t="shared" si="21"/>
        <v>0</v>
      </c>
    </row>
    <row r="79" spans="1:7" ht="14.25" customHeight="1" x14ac:dyDescent="0.3">
      <c r="A79" s="63" t="s">
        <v>382</v>
      </c>
      <c r="B79" s="64">
        <v>0</v>
      </c>
      <c r="C79" s="64">
        <f t="shared" si="8"/>
        <v>0</v>
      </c>
      <c r="D79" s="64">
        <v>0</v>
      </c>
      <c r="E79" s="64">
        <v>0</v>
      </c>
      <c r="F79" s="64">
        <v>0</v>
      </c>
      <c r="G79" s="64">
        <f t="shared" si="21"/>
        <v>0</v>
      </c>
    </row>
    <row r="80" spans="1:7" ht="14.25" customHeight="1" x14ac:dyDescent="0.3">
      <c r="A80" s="63" t="s">
        <v>383</v>
      </c>
      <c r="B80" s="64">
        <v>0</v>
      </c>
      <c r="C80" s="64">
        <f t="shared" si="8"/>
        <v>0</v>
      </c>
      <c r="D80" s="64">
        <v>0</v>
      </c>
      <c r="E80" s="64">
        <v>0</v>
      </c>
      <c r="F80" s="64">
        <v>0</v>
      </c>
      <c r="G80" s="64">
        <f t="shared" si="21"/>
        <v>0</v>
      </c>
    </row>
    <row r="81" spans="1:7" ht="14.25" customHeight="1" x14ac:dyDescent="0.3">
      <c r="A81" s="63" t="s">
        <v>384</v>
      </c>
      <c r="B81" s="64">
        <v>0</v>
      </c>
      <c r="C81" s="64">
        <f t="shared" si="8"/>
        <v>0</v>
      </c>
      <c r="D81" s="64">
        <v>0</v>
      </c>
      <c r="E81" s="64">
        <v>0</v>
      </c>
      <c r="F81" s="64">
        <v>0</v>
      </c>
      <c r="G81" s="64">
        <f t="shared" si="21"/>
        <v>0</v>
      </c>
    </row>
    <row r="82" spans="1:7" ht="14.25" customHeight="1" x14ac:dyDescent="0.3">
      <c r="A82" s="63" t="s">
        <v>385</v>
      </c>
      <c r="B82" s="64">
        <v>0</v>
      </c>
      <c r="C82" s="64">
        <f t="shared" si="8"/>
        <v>0</v>
      </c>
      <c r="D82" s="64">
        <v>0</v>
      </c>
      <c r="E82" s="64">
        <v>0</v>
      </c>
      <c r="F82" s="64">
        <v>0</v>
      </c>
      <c r="G82" s="64">
        <f t="shared" si="21"/>
        <v>0</v>
      </c>
    </row>
    <row r="83" spans="1:7" ht="14.25" customHeight="1" x14ac:dyDescent="0.3">
      <c r="A83" s="63"/>
      <c r="B83" s="64"/>
      <c r="C83" s="64"/>
      <c r="D83" s="64"/>
      <c r="E83" s="64"/>
      <c r="F83" s="64"/>
      <c r="G83" s="64"/>
    </row>
    <row r="84" spans="1:7" ht="14.25" customHeight="1" x14ac:dyDescent="0.3">
      <c r="A84" s="65" t="s">
        <v>386</v>
      </c>
      <c r="B84" s="62">
        <f t="shared" ref="B84:G84" si="22">SUM(B85,B93,B103,B113,B123,B133,B137,B146,B150)</f>
        <v>0</v>
      </c>
      <c r="C84" s="62">
        <f t="shared" si="22"/>
        <v>158610648.47</v>
      </c>
      <c r="D84" s="62">
        <f t="shared" si="22"/>
        <v>158610648.47</v>
      </c>
      <c r="E84" s="62">
        <f t="shared" si="22"/>
        <v>82048743.510000005</v>
      </c>
      <c r="F84" s="62">
        <f t="shared" si="22"/>
        <v>80221130.25</v>
      </c>
      <c r="G84" s="62">
        <f t="shared" si="22"/>
        <v>76561904.960000008</v>
      </c>
    </row>
    <row r="85" spans="1:7" ht="14.25" customHeight="1" x14ac:dyDescent="0.3">
      <c r="A85" s="63" t="s">
        <v>313</v>
      </c>
      <c r="B85" s="62">
        <f t="shared" ref="B85:G85" si="23">SUM(B86:B92)</f>
        <v>0</v>
      </c>
      <c r="C85" s="62">
        <f t="shared" si="23"/>
        <v>0</v>
      </c>
      <c r="D85" s="62">
        <f t="shared" si="23"/>
        <v>0</v>
      </c>
      <c r="E85" s="62">
        <f t="shared" si="23"/>
        <v>0</v>
      </c>
      <c r="F85" s="62">
        <f t="shared" si="23"/>
        <v>0</v>
      </c>
      <c r="G85" s="62">
        <f t="shared" si="23"/>
        <v>0</v>
      </c>
    </row>
    <row r="86" spans="1:7" ht="14.25" customHeight="1" x14ac:dyDescent="0.3">
      <c r="A86" s="63" t="s">
        <v>314</v>
      </c>
      <c r="B86" s="64">
        <v>0</v>
      </c>
      <c r="C86" s="64">
        <f t="shared" ref="C86:C92" si="24">+D86-B86</f>
        <v>0</v>
      </c>
      <c r="D86" s="64">
        <v>0</v>
      </c>
      <c r="E86" s="64">
        <v>0</v>
      </c>
      <c r="F86" s="64">
        <v>0</v>
      </c>
      <c r="G86" s="64">
        <v>0</v>
      </c>
    </row>
    <row r="87" spans="1:7" ht="14.25" customHeight="1" x14ac:dyDescent="0.3">
      <c r="A87" s="63" t="s">
        <v>315</v>
      </c>
      <c r="B87" s="64">
        <v>0</v>
      </c>
      <c r="C87" s="64">
        <f t="shared" si="24"/>
        <v>0</v>
      </c>
      <c r="D87" s="64">
        <v>0</v>
      </c>
      <c r="E87" s="64">
        <v>0</v>
      </c>
      <c r="F87" s="64">
        <v>0</v>
      </c>
      <c r="G87" s="64">
        <v>0</v>
      </c>
    </row>
    <row r="88" spans="1:7" ht="14.25" customHeight="1" x14ac:dyDescent="0.3">
      <c r="A88" s="63" t="s">
        <v>316</v>
      </c>
      <c r="B88" s="64">
        <v>0</v>
      </c>
      <c r="C88" s="64">
        <f t="shared" si="24"/>
        <v>0</v>
      </c>
      <c r="D88" s="64">
        <v>0</v>
      </c>
      <c r="E88" s="64">
        <v>0</v>
      </c>
      <c r="F88" s="64">
        <v>0</v>
      </c>
      <c r="G88" s="64">
        <v>0</v>
      </c>
    </row>
    <row r="89" spans="1:7" ht="14.25" customHeight="1" x14ac:dyDescent="0.3">
      <c r="A89" s="63" t="s">
        <v>317</v>
      </c>
      <c r="B89" s="64">
        <v>0</v>
      </c>
      <c r="C89" s="64">
        <f t="shared" si="24"/>
        <v>0</v>
      </c>
      <c r="D89" s="64">
        <v>0</v>
      </c>
      <c r="E89" s="64">
        <v>0</v>
      </c>
      <c r="F89" s="64">
        <v>0</v>
      </c>
      <c r="G89" s="64">
        <v>0</v>
      </c>
    </row>
    <row r="90" spans="1:7" ht="14.25" customHeight="1" x14ac:dyDescent="0.3">
      <c r="A90" s="63" t="s">
        <v>318</v>
      </c>
      <c r="B90" s="64">
        <v>0</v>
      </c>
      <c r="C90" s="64">
        <f t="shared" si="24"/>
        <v>0</v>
      </c>
      <c r="D90" s="64">
        <v>0</v>
      </c>
      <c r="E90" s="64">
        <v>0</v>
      </c>
      <c r="F90" s="64">
        <v>0</v>
      </c>
      <c r="G90" s="64">
        <v>0</v>
      </c>
    </row>
    <row r="91" spans="1:7" ht="14.25" customHeight="1" x14ac:dyDescent="0.3">
      <c r="A91" s="63" t="s">
        <v>319</v>
      </c>
      <c r="B91" s="64">
        <v>0</v>
      </c>
      <c r="C91" s="64">
        <f t="shared" si="24"/>
        <v>0</v>
      </c>
      <c r="D91" s="64">
        <v>0</v>
      </c>
      <c r="E91" s="64">
        <v>0</v>
      </c>
      <c r="F91" s="64">
        <v>0</v>
      </c>
      <c r="G91" s="64">
        <v>0</v>
      </c>
    </row>
    <row r="92" spans="1:7" ht="14.25" customHeight="1" x14ac:dyDescent="0.3">
      <c r="A92" s="63" t="s">
        <v>320</v>
      </c>
      <c r="B92" s="64">
        <v>0</v>
      </c>
      <c r="C92" s="64">
        <f t="shared" si="24"/>
        <v>0</v>
      </c>
      <c r="D92" s="64">
        <v>0</v>
      </c>
      <c r="E92" s="64">
        <v>0</v>
      </c>
      <c r="F92" s="64">
        <v>0</v>
      </c>
      <c r="G92" s="64">
        <v>0</v>
      </c>
    </row>
    <row r="93" spans="1:7" ht="14.25" customHeight="1" x14ac:dyDescent="0.3">
      <c r="A93" s="63" t="s">
        <v>321</v>
      </c>
      <c r="B93" s="62">
        <f t="shared" ref="B93:G93" si="25">SUM(B94:B102)</f>
        <v>0</v>
      </c>
      <c r="C93" s="62">
        <f t="shared" si="25"/>
        <v>909997.53</v>
      </c>
      <c r="D93" s="62">
        <f t="shared" si="25"/>
        <v>909997.53</v>
      </c>
      <c r="E93" s="62">
        <f t="shared" si="25"/>
        <v>809997.53</v>
      </c>
      <c r="F93" s="62">
        <f t="shared" si="25"/>
        <v>809997.53</v>
      </c>
      <c r="G93" s="62">
        <f t="shared" si="25"/>
        <v>100000</v>
      </c>
    </row>
    <row r="94" spans="1:7" ht="14.25" customHeight="1" x14ac:dyDescent="0.3">
      <c r="A94" s="63" t="s">
        <v>322</v>
      </c>
      <c r="B94" s="64">
        <v>0</v>
      </c>
      <c r="C94" s="64">
        <f t="shared" ref="C94:C157" si="26">+D94-B94</f>
        <v>0</v>
      </c>
      <c r="D94" s="64">
        <v>0</v>
      </c>
      <c r="E94" s="64">
        <v>0</v>
      </c>
      <c r="F94" s="66">
        <v>0</v>
      </c>
      <c r="G94" s="64">
        <v>0</v>
      </c>
    </row>
    <row r="95" spans="1:7" ht="14.25" customHeight="1" x14ac:dyDescent="0.3">
      <c r="A95" s="63" t="s">
        <v>323</v>
      </c>
      <c r="B95" s="64">
        <v>0</v>
      </c>
      <c r="C95" s="64">
        <f t="shared" si="26"/>
        <v>0</v>
      </c>
      <c r="D95" s="64">
        <v>0</v>
      </c>
      <c r="E95" s="64">
        <v>0</v>
      </c>
      <c r="F95" s="66">
        <v>0</v>
      </c>
      <c r="G95" s="64">
        <v>0</v>
      </c>
    </row>
    <row r="96" spans="1:7" ht="14.25" customHeight="1" x14ac:dyDescent="0.3">
      <c r="A96" s="63" t="s">
        <v>324</v>
      </c>
      <c r="B96" s="64">
        <v>0</v>
      </c>
      <c r="C96" s="64">
        <f t="shared" si="26"/>
        <v>909997.53</v>
      </c>
      <c r="D96" s="64">
        <v>909997.53</v>
      </c>
      <c r="E96" s="64">
        <v>809997.53</v>
      </c>
      <c r="F96" s="66">
        <v>809997.53</v>
      </c>
      <c r="G96" s="64">
        <v>100000</v>
      </c>
    </row>
    <row r="97" spans="1:7" ht="14.25" customHeight="1" x14ac:dyDescent="0.3">
      <c r="A97" s="63" t="s">
        <v>325</v>
      </c>
      <c r="B97" s="64">
        <v>0</v>
      </c>
      <c r="C97" s="64">
        <f t="shared" si="26"/>
        <v>0</v>
      </c>
      <c r="D97" s="64">
        <v>0</v>
      </c>
      <c r="E97" s="64">
        <v>0</v>
      </c>
      <c r="F97" s="66">
        <v>0</v>
      </c>
      <c r="G97" s="64">
        <v>0</v>
      </c>
    </row>
    <row r="98" spans="1:7" ht="14.25" customHeight="1" x14ac:dyDescent="0.3">
      <c r="A98" s="67" t="s">
        <v>326</v>
      </c>
      <c r="B98" s="64">
        <v>0</v>
      </c>
      <c r="C98" s="64">
        <f t="shared" si="26"/>
        <v>0</v>
      </c>
      <c r="D98" s="64">
        <v>0</v>
      </c>
      <c r="E98" s="64">
        <v>0</v>
      </c>
      <c r="F98" s="66">
        <v>0</v>
      </c>
      <c r="G98" s="64">
        <v>0</v>
      </c>
    </row>
    <row r="99" spans="1:7" ht="14.25" customHeight="1" x14ac:dyDescent="0.3">
      <c r="A99" s="63" t="s">
        <v>327</v>
      </c>
      <c r="B99" s="64">
        <v>0</v>
      </c>
      <c r="C99" s="64">
        <f t="shared" si="26"/>
        <v>0</v>
      </c>
      <c r="D99" s="64">
        <v>0</v>
      </c>
      <c r="E99" s="64">
        <v>0</v>
      </c>
      <c r="F99" s="66">
        <v>0</v>
      </c>
      <c r="G99" s="64">
        <v>0</v>
      </c>
    </row>
    <row r="100" spans="1:7" ht="14.25" customHeight="1" x14ac:dyDescent="0.3">
      <c r="A100" s="63" t="s">
        <v>328</v>
      </c>
      <c r="B100" s="64">
        <v>0</v>
      </c>
      <c r="C100" s="64">
        <f t="shared" si="26"/>
        <v>0</v>
      </c>
      <c r="D100" s="64">
        <v>0</v>
      </c>
      <c r="E100" s="64">
        <v>0</v>
      </c>
      <c r="F100" s="66">
        <v>0</v>
      </c>
      <c r="G100" s="64">
        <v>0</v>
      </c>
    </row>
    <row r="101" spans="1:7" ht="14.25" customHeight="1" x14ac:dyDescent="0.3">
      <c r="A101" s="63" t="s">
        <v>329</v>
      </c>
      <c r="B101" s="64">
        <v>0</v>
      </c>
      <c r="C101" s="64">
        <f t="shared" si="26"/>
        <v>0</v>
      </c>
      <c r="D101" s="64">
        <v>0</v>
      </c>
      <c r="E101" s="64">
        <v>0</v>
      </c>
      <c r="F101" s="66">
        <v>0</v>
      </c>
      <c r="G101" s="64">
        <v>0</v>
      </c>
    </row>
    <row r="102" spans="1:7" ht="14.25" customHeight="1" x14ac:dyDescent="0.3">
      <c r="A102" s="63" t="s">
        <v>330</v>
      </c>
      <c r="B102" s="64">
        <v>0</v>
      </c>
      <c r="C102" s="64">
        <f t="shared" si="26"/>
        <v>0</v>
      </c>
      <c r="D102" s="64">
        <v>0</v>
      </c>
      <c r="E102" s="64">
        <v>0</v>
      </c>
      <c r="F102" s="66">
        <v>0</v>
      </c>
      <c r="G102" s="64">
        <v>0</v>
      </c>
    </row>
    <row r="103" spans="1:7" ht="14.25" customHeight="1" x14ac:dyDescent="0.3">
      <c r="A103" s="63" t="s">
        <v>331</v>
      </c>
      <c r="B103" s="62">
        <f t="shared" ref="B103:G103" si="27">SUM(B104:B112)</f>
        <v>0</v>
      </c>
      <c r="C103" s="62">
        <f t="shared" si="27"/>
        <v>2073600</v>
      </c>
      <c r="D103" s="62">
        <f t="shared" si="27"/>
        <v>2073600</v>
      </c>
      <c r="E103" s="62">
        <f t="shared" si="27"/>
        <v>933120</v>
      </c>
      <c r="F103" s="62">
        <f t="shared" si="27"/>
        <v>933120</v>
      </c>
      <c r="G103" s="62">
        <f t="shared" si="27"/>
        <v>1140480</v>
      </c>
    </row>
    <row r="104" spans="1:7" ht="14.25" customHeight="1" x14ac:dyDescent="0.3">
      <c r="A104" s="63" t="s">
        <v>332</v>
      </c>
      <c r="B104" s="64">
        <v>0</v>
      </c>
      <c r="C104" s="64">
        <f t="shared" si="26"/>
        <v>0</v>
      </c>
      <c r="D104" s="64">
        <v>0</v>
      </c>
      <c r="E104" s="64">
        <v>0</v>
      </c>
      <c r="F104" s="66">
        <v>0</v>
      </c>
      <c r="G104" s="64">
        <v>0</v>
      </c>
    </row>
    <row r="105" spans="1:7" ht="14.25" customHeight="1" x14ac:dyDescent="0.3">
      <c r="A105" s="63" t="s">
        <v>333</v>
      </c>
      <c r="B105" s="64">
        <v>0</v>
      </c>
      <c r="C105" s="64">
        <f t="shared" si="26"/>
        <v>2073600</v>
      </c>
      <c r="D105" s="64">
        <v>2073600</v>
      </c>
      <c r="E105" s="64">
        <v>933120</v>
      </c>
      <c r="F105" s="66">
        <v>933120</v>
      </c>
      <c r="G105" s="64">
        <v>1140480</v>
      </c>
    </row>
    <row r="106" spans="1:7" ht="14.25" customHeight="1" x14ac:dyDescent="0.3">
      <c r="A106" s="63" t="s">
        <v>334</v>
      </c>
      <c r="B106" s="64">
        <v>0</v>
      </c>
      <c r="C106" s="64">
        <f t="shared" si="26"/>
        <v>0</v>
      </c>
      <c r="D106" s="64">
        <v>0</v>
      </c>
      <c r="E106" s="64">
        <v>0</v>
      </c>
      <c r="F106" s="66">
        <v>0</v>
      </c>
      <c r="G106" s="64">
        <v>0</v>
      </c>
    </row>
    <row r="107" spans="1:7" ht="14.25" customHeight="1" x14ac:dyDescent="0.3">
      <c r="A107" s="63" t="s">
        <v>335</v>
      </c>
      <c r="B107" s="64">
        <v>0</v>
      </c>
      <c r="C107" s="64">
        <f t="shared" si="26"/>
        <v>0</v>
      </c>
      <c r="D107" s="64">
        <v>0</v>
      </c>
      <c r="E107" s="64">
        <v>0</v>
      </c>
      <c r="F107" s="66">
        <v>0</v>
      </c>
      <c r="G107" s="64">
        <v>0</v>
      </c>
    </row>
    <row r="108" spans="1:7" ht="14.25" customHeight="1" x14ac:dyDescent="0.3">
      <c r="A108" s="63" t="s">
        <v>336</v>
      </c>
      <c r="B108" s="64">
        <v>0</v>
      </c>
      <c r="C108" s="64">
        <f t="shared" si="26"/>
        <v>0</v>
      </c>
      <c r="D108" s="64">
        <v>0</v>
      </c>
      <c r="E108" s="64">
        <v>0</v>
      </c>
      <c r="F108" s="66">
        <v>0</v>
      </c>
      <c r="G108" s="64">
        <v>0</v>
      </c>
    </row>
    <row r="109" spans="1:7" ht="14.25" customHeight="1" x14ac:dyDescent="0.3">
      <c r="A109" s="63" t="s">
        <v>337</v>
      </c>
      <c r="B109" s="64">
        <v>0</v>
      </c>
      <c r="C109" s="64">
        <f t="shared" si="26"/>
        <v>0</v>
      </c>
      <c r="D109" s="64">
        <v>0</v>
      </c>
      <c r="E109" s="64">
        <v>0</v>
      </c>
      <c r="F109" s="66">
        <v>0</v>
      </c>
      <c r="G109" s="64">
        <v>0</v>
      </c>
    </row>
    <row r="110" spans="1:7" ht="14.25" customHeight="1" x14ac:dyDescent="0.3">
      <c r="A110" s="63" t="s">
        <v>338</v>
      </c>
      <c r="B110" s="64">
        <v>0</v>
      </c>
      <c r="C110" s="64">
        <f t="shared" si="26"/>
        <v>0</v>
      </c>
      <c r="D110" s="64">
        <v>0</v>
      </c>
      <c r="E110" s="64">
        <v>0</v>
      </c>
      <c r="F110" s="66">
        <v>0</v>
      </c>
      <c r="G110" s="64">
        <v>0</v>
      </c>
    </row>
    <row r="111" spans="1:7" ht="14.25" customHeight="1" x14ac:dyDescent="0.3">
      <c r="A111" s="63" t="s">
        <v>339</v>
      </c>
      <c r="B111" s="64">
        <v>0</v>
      </c>
      <c r="C111" s="64">
        <f t="shared" si="26"/>
        <v>0</v>
      </c>
      <c r="D111" s="64">
        <v>0</v>
      </c>
      <c r="E111" s="64">
        <v>0</v>
      </c>
      <c r="F111" s="66">
        <v>0</v>
      </c>
      <c r="G111" s="64">
        <v>0</v>
      </c>
    </row>
    <row r="112" spans="1:7" ht="14.25" customHeight="1" x14ac:dyDescent="0.3">
      <c r="A112" s="63" t="s">
        <v>340</v>
      </c>
      <c r="B112" s="64">
        <v>0</v>
      </c>
      <c r="C112" s="64">
        <f t="shared" si="26"/>
        <v>0</v>
      </c>
      <c r="D112" s="64">
        <v>0</v>
      </c>
      <c r="E112" s="64">
        <v>0</v>
      </c>
      <c r="F112" s="66">
        <v>0</v>
      </c>
      <c r="G112" s="64">
        <v>0</v>
      </c>
    </row>
    <row r="113" spans="1:7" ht="14.25" customHeight="1" x14ac:dyDescent="0.3">
      <c r="A113" s="63" t="s">
        <v>341</v>
      </c>
      <c r="B113" s="62">
        <f t="shared" ref="B113:G113" si="28">SUM(B114:B122)</f>
        <v>0</v>
      </c>
      <c r="C113" s="62">
        <f t="shared" si="28"/>
        <v>0</v>
      </c>
      <c r="D113" s="62">
        <f t="shared" si="28"/>
        <v>0</v>
      </c>
      <c r="E113" s="62">
        <f t="shared" si="28"/>
        <v>0</v>
      </c>
      <c r="F113" s="62">
        <f t="shared" si="28"/>
        <v>0</v>
      </c>
      <c r="G113" s="62">
        <f t="shared" si="28"/>
        <v>0</v>
      </c>
    </row>
    <row r="114" spans="1:7" ht="14.25" customHeight="1" x14ac:dyDescent="0.3">
      <c r="A114" s="63" t="s">
        <v>342</v>
      </c>
      <c r="B114" s="64">
        <v>0</v>
      </c>
      <c r="C114" s="64">
        <f t="shared" si="26"/>
        <v>0</v>
      </c>
      <c r="D114" s="64">
        <v>0</v>
      </c>
      <c r="E114" s="64">
        <v>0</v>
      </c>
      <c r="F114" s="66">
        <v>0</v>
      </c>
      <c r="G114" s="64">
        <v>0</v>
      </c>
    </row>
    <row r="115" spans="1:7" ht="14.25" customHeight="1" x14ac:dyDescent="0.3">
      <c r="A115" s="63" t="s">
        <v>343</v>
      </c>
      <c r="B115" s="64">
        <v>0</v>
      </c>
      <c r="C115" s="64">
        <f t="shared" si="26"/>
        <v>0</v>
      </c>
      <c r="D115" s="64">
        <v>0</v>
      </c>
      <c r="E115" s="64">
        <v>0</v>
      </c>
      <c r="F115" s="66">
        <v>0</v>
      </c>
      <c r="G115" s="64">
        <v>0</v>
      </c>
    </row>
    <row r="116" spans="1:7" ht="14.25" customHeight="1" x14ac:dyDescent="0.3">
      <c r="A116" s="63" t="s">
        <v>344</v>
      </c>
      <c r="B116" s="64">
        <v>0</v>
      </c>
      <c r="C116" s="64">
        <f t="shared" si="26"/>
        <v>0</v>
      </c>
      <c r="D116" s="64">
        <v>0</v>
      </c>
      <c r="E116" s="64">
        <v>0</v>
      </c>
      <c r="F116" s="66">
        <v>0</v>
      </c>
      <c r="G116" s="64">
        <v>0</v>
      </c>
    </row>
    <row r="117" spans="1:7" ht="14.25" customHeight="1" x14ac:dyDescent="0.3">
      <c r="A117" s="63" t="s">
        <v>345</v>
      </c>
      <c r="B117" s="64">
        <v>0</v>
      </c>
      <c r="C117" s="64">
        <f t="shared" si="26"/>
        <v>0</v>
      </c>
      <c r="D117" s="64">
        <v>0</v>
      </c>
      <c r="E117" s="64">
        <v>0</v>
      </c>
      <c r="F117" s="66">
        <v>0</v>
      </c>
      <c r="G117" s="64">
        <v>0</v>
      </c>
    </row>
    <row r="118" spans="1:7" ht="14.25" customHeight="1" x14ac:dyDescent="0.3">
      <c r="A118" s="63" t="s">
        <v>346</v>
      </c>
      <c r="B118" s="64">
        <v>0</v>
      </c>
      <c r="C118" s="64">
        <f t="shared" si="26"/>
        <v>0</v>
      </c>
      <c r="D118" s="64">
        <v>0</v>
      </c>
      <c r="E118" s="64">
        <v>0</v>
      </c>
      <c r="F118" s="66">
        <v>0</v>
      </c>
      <c r="G118" s="64">
        <v>0</v>
      </c>
    </row>
    <row r="119" spans="1:7" ht="14.25" customHeight="1" x14ac:dyDescent="0.3">
      <c r="A119" s="63" t="s">
        <v>347</v>
      </c>
      <c r="B119" s="64">
        <v>0</v>
      </c>
      <c r="C119" s="64">
        <f t="shared" si="26"/>
        <v>0</v>
      </c>
      <c r="D119" s="64">
        <v>0</v>
      </c>
      <c r="E119" s="64">
        <v>0</v>
      </c>
      <c r="F119" s="66">
        <v>0</v>
      </c>
      <c r="G119" s="64">
        <v>0</v>
      </c>
    </row>
    <row r="120" spans="1:7" ht="14.25" customHeight="1" x14ac:dyDescent="0.3">
      <c r="A120" s="63" t="s">
        <v>348</v>
      </c>
      <c r="B120" s="64">
        <v>0</v>
      </c>
      <c r="C120" s="64">
        <f t="shared" si="26"/>
        <v>0</v>
      </c>
      <c r="D120" s="64">
        <v>0</v>
      </c>
      <c r="E120" s="64">
        <v>0</v>
      </c>
      <c r="F120" s="66">
        <v>0</v>
      </c>
      <c r="G120" s="64">
        <v>0</v>
      </c>
    </row>
    <row r="121" spans="1:7" ht="14.25" customHeight="1" x14ac:dyDescent="0.3">
      <c r="A121" s="63" t="s">
        <v>349</v>
      </c>
      <c r="B121" s="64">
        <v>0</v>
      </c>
      <c r="C121" s="64">
        <f t="shared" si="26"/>
        <v>0</v>
      </c>
      <c r="D121" s="64">
        <v>0</v>
      </c>
      <c r="E121" s="64">
        <v>0</v>
      </c>
      <c r="F121" s="66">
        <v>0</v>
      </c>
      <c r="G121" s="64">
        <v>0</v>
      </c>
    </row>
    <row r="122" spans="1:7" ht="14.25" customHeight="1" x14ac:dyDescent="0.3">
      <c r="A122" s="63" t="s">
        <v>350</v>
      </c>
      <c r="B122" s="64">
        <v>0</v>
      </c>
      <c r="C122" s="64">
        <f t="shared" si="26"/>
        <v>0</v>
      </c>
      <c r="D122" s="64">
        <v>0</v>
      </c>
      <c r="E122" s="64">
        <v>0</v>
      </c>
      <c r="F122" s="66">
        <v>0</v>
      </c>
      <c r="G122" s="64">
        <v>0</v>
      </c>
    </row>
    <row r="123" spans="1:7" ht="14.25" customHeight="1" x14ac:dyDescent="0.3">
      <c r="A123" s="63" t="s">
        <v>351</v>
      </c>
      <c r="B123" s="62">
        <f t="shared" ref="B123:G123" si="29">SUM(B124:B132)</f>
        <v>0</v>
      </c>
      <c r="C123" s="62">
        <f t="shared" si="29"/>
        <v>0</v>
      </c>
      <c r="D123" s="62">
        <f t="shared" si="29"/>
        <v>0</v>
      </c>
      <c r="E123" s="62">
        <f t="shared" si="29"/>
        <v>0</v>
      </c>
      <c r="F123" s="62">
        <f t="shared" si="29"/>
        <v>0</v>
      </c>
      <c r="G123" s="62">
        <f t="shared" si="29"/>
        <v>0</v>
      </c>
    </row>
    <row r="124" spans="1:7" ht="14.25" customHeight="1" x14ac:dyDescent="0.3">
      <c r="A124" s="63" t="s">
        <v>352</v>
      </c>
      <c r="B124" s="64">
        <v>0</v>
      </c>
      <c r="C124" s="64">
        <f t="shared" si="26"/>
        <v>0</v>
      </c>
      <c r="D124" s="64">
        <v>0</v>
      </c>
      <c r="E124" s="64">
        <v>0</v>
      </c>
      <c r="F124" s="66">
        <v>0</v>
      </c>
      <c r="G124" s="64">
        <v>0</v>
      </c>
    </row>
    <row r="125" spans="1:7" ht="14.25" customHeight="1" x14ac:dyDescent="0.3">
      <c r="A125" s="63" t="s">
        <v>353</v>
      </c>
      <c r="B125" s="64">
        <v>0</v>
      </c>
      <c r="C125" s="64">
        <f t="shared" si="26"/>
        <v>0</v>
      </c>
      <c r="D125" s="64">
        <v>0</v>
      </c>
      <c r="E125" s="64">
        <v>0</v>
      </c>
      <c r="F125" s="66">
        <v>0</v>
      </c>
      <c r="G125" s="64">
        <v>0</v>
      </c>
    </row>
    <row r="126" spans="1:7" ht="14.25" customHeight="1" x14ac:dyDescent="0.3">
      <c r="A126" s="63" t="s">
        <v>354</v>
      </c>
      <c r="B126" s="64">
        <v>0</v>
      </c>
      <c r="C126" s="64">
        <f t="shared" si="26"/>
        <v>0</v>
      </c>
      <c r="D126" s="64">
        <v>0</v>
      </c>
      <c r="E126" s="64">
        <v>0</v>
      </c>
      <c r="F126" s="66">
        <v>0</v>
      </c>
      <c r="G126" s="64">
        <v>0</v>
      </c>
    </row>
    <row r="127" spans="1:7" ht="14.25" customHeight="1" x14ac:dyDescent="0.3">
      <c r="A127" s="63" t="s">
        <v>355</v>
      </c>
      <c r="B127" s="64">
        <v>0</v>
      </c>
      <c r="C127" s="64">
        <f t="shared" si="26"/>
        <v>0</v>
      </c>
      <c r="D127" s="64">
        <v>0</v>
      </c>
      <c r="E127" s="64">
        <v>0</v>
      </c>
      <c r="F127" s="66">
        <v>0</v>
      </c>
      <c r="G127" s="64">
        <v>0</v>
      </c>
    </row>
    <row r="128" spans="1:7" ht="14.25" customHeight="1" x14ac:dyDescent="0.3">
      <c r="A128" s="63" t="s">
        <v>356</v>
      </c>
      <c r="B128" s="64">
        <v>0</v>
      </c>
      <c r="C128" s="64">
        <f t="shared" si="26"/>
        <v>0</v>
      </c>
      <c r="D128" s="64">
        <v>0</v>
      </c>
      <c r="E128" s="64">
        <v>0</v>
      </c>
      <c r="F128" s="66">
        <v>0</v>
      </c>
      <c r="G128" s="64">
        <v>0</v>
      </c>
    </row>
    <row r="129" spans="1:7" ht="14.25" customHeight="1" x14ac:dyDescent="0.3">
      <c r="A129" s="63" t="s">
        <v>357</v>
      </c>
      <c r="B129" s="64">
        <v>0</v>
      </c>
      <c r="C129" s="64">
        <f t="shared" si="26"/>
        <v>0</v>
      </c>
      <c r="D129" s="64">
        <v>0</v>
      </c>
      <c r="E129" s="64">
        <v>0</v>
      </c>
      <c r="F129" s="66">
        <v>0</v>
      </c>
      <c r="G129" s="64">
        <v>0</v>
      </c>
    </row>
    <row r="130" spans="1:7" ht="14.25" customHeight="1" x14ac:dyDescent="0.3">
      <c r="A130" s="63" t="s">
        <v>358</v>
      </c>
      <c r="B130" s="64">
        <v>0</v>
      </c>
      <c r="C130" s="64">
        <f t="shared" si="26"/>
        <v>0</v>
      </c>
      <c r="D130" s="64">
        <v>0</v>
      </c>
      <c r="E130" s="64">
        <v>0</v>
      </c>
      <c r="F130" s="66">
        <v>0</v>
      </c>
      <c r="G130" s="64">
        <v>0</v>
      </c>
    </row>
    <row r="131" spans="1:7" ht="14.25" customHeight="1" x14ac:dyDescent="0.3">
      <c r="A131" s="63" t="s">
        <v>359</v>
      </c>
      <c r="B131" s="64">
        <v>0</v>
      </c>
      <c r="C131" s="64">
        <f t="shared" si="26"/>
        <v>0</v>
      </c>
      <c r="D131" s="64">
        <v>0</v>
      </c>
      <c r="E131" s="64">
        <v>0</v>
      </c>
      <c r="F131" s="66">
        <v>0</v>
      </c>
      <c r="G131" s="64">
        <v>0</v>
      </c>
    </row>
    <row r="132" spans="1:7" ht="14.25" customHeight="1" x14ac:dyDescent="0.3">
      <c r="A132" s="63" t="s">
        <v>360</v>
      </c>
      <c r="B132" s="64">
        <v>0</v>
      </c>
      <c r="C132" s="64">
        <f t="shared" si="26"/>
        <v>0</v>
      </c>
      <c r="D132" s="64">
        <v>0</v>
      </c>
      <c r="E132" s="64">
        <v>0</v>
      </c>
      <c r="F132" s="66">
        <v>0</v>
      </c>
      <c r="G132" s="64">
        <v>0</v>
      </c>
    </row>
    <row r="133" spans="1:7" ht="14.25" customHeight="1" x14ac:dyDescent="0.3">
      <c r="A133" s="63" t="s">
        <v>361</v>
      </c>
      <c r="B133" s="62">
        <f t="shared" ref="B133:G133" si="30">SUM(B134:B136)</f>
        <v>0</v>
      </c>
      <c r="C133" s="62">
        <f t="shared" si="30"/>
        <v>155627050.94</v>
      </c>
      <c r="D133" s="62">
        <f t="shared" si="30"/>
        <v>155627050.94</v>
      </c>
      <c r="E133" s="62">
        <f t="shared" si="30"/>
        <v>80305625.980000004</v>
      </c>
      <c r="F133" s="62">
        <f t="shared" si="30"/>
        <v>78478012.719999999</v>
      </c>
      <c r="G133" s="62">
        <f t="shared" si="30"/>
        <v>75321424.960000008</v>
      </c>
    </row>
    <row r="134" spans="1:7" ht="14.25" customHeight="1" x14ac:dyDescent="0.3">
      <c r="A134" s="63" t="s">
        <v>362</v>
      </c>
      <c r="B134" s="64">
        <v>0</v>
      </c>
      <c r="C134" s="64">
        <f t="shared" si="26"/>
        <v>129092698.3</v>
      </c>
      <c r="D134" s="64">
        <v>129092698.3</v>
      </c>
      <c r="E134" s="64">
        <v>67571273.340000004</v>
      </c>
      <c r="F134" s="66">
        <v>65743660.079999998</v>
      </c>
      <c r="G134" s="64">
        <v>61521424.960000001</v>
      </c>
    </row>
    <row r="135" spans="1:7" ht="14.25" customHeight="1" x14ac:dyDescent="0.3">
      <c r="A135" s="63" t="s">
        <v>363</v>
      </c>
      <c r="B135" s="64">
        <v>0</v>
      </c>
      <c r="C135" s="64">
        <f t="shared" si="26"/>
        <v>26534352.640000001</v>
      </c>
      <c r="D135" s="64">
        <v>26534352.640000001</v>
      </c>
      <c r="E135" s="64">
        <v>12734352.640000001</v>
      </c>
      <c r="F135" s="66">
        <v>12734352.640000001</v>
      </c>
      <c r="G135" s="64">
        <v>13800000</v>
      </c>
    </row>
    <row r="136" spans="1:7" ht="14.25" customHeight="1" x14ac:dyDescent="0.3">
      <c r="A136" s="63" t="s">
        <v>364</v>
      </c>
      <c r="B136" s="64">
        <v>0</v>
      </c>
      <c r="C136" s="64">
        <f t="shared" si="26"/>
        <v>0</v>
      </c>
      <c r="D136" s="64">
        <v>0</v>
      </c>
      <c r="E136" s="64">
        <v>0</v>
      </c>
      <c r="F136" s="66">
        <v>0</v>
      </c>
      <c r="G136" s="64">
        <v>0</v>
      </c>
    </row>
    <row r="137" spans="1:7" ht="14.25" customHeight="1" x14ac:dyDescent="0.3">
      <c r="A137" s="63" t="s">
        <v>365</v>
      </c>
      <c r="B137" s="62">
        <f>SUM(B138:B145)</f>
        <v>0</v>
      </c>
      <c r="C137" s="62">
        <f>SUM(C138:C145)</f>
        <v>0</v>
      </c>
      <c r="D137" s="62">
        <f>SUM(D138:D145)</f>
        <v>0</v>
      </c>
      <c r="E137" s="62">
        <f>SUM(E138:E145)</f>
        <v>0</v>
      </c>
      <c r="F137" s="62">
        <f>SUM(F138:F145)</f>
        <v>0</v>
      </c>
      <c r="G137" s="62">
        <f t="shared" ref="G137" si="31">SUM(G138:G142,G144:G145)</f>
        <v>0</v>
      </c>
    </row>
    <row r="138" spans="1:7" ht="14.25" customHeight="1" x14ac:dyDescent="0.3">
      <c r="A138" s="63" t="s">
        <v>366</v>
      </c>
      <c r="B138" s="64">
        <v>0</v>
      </c>
      <c r="C138" s="64">
        <f t="shared" si="26"/>
        <v>0</v>
      </c>
      <c r="D138" s="64">
        <v>0</v>
      </c>
      <c r="E138" s="64">
        <v>0</v>
      </c>
      <c r="F138" s="64">
        <v>0</v>
      </c>
      <c r="G138" s="64">
        <v>0</v>
      </c>
    </row>
    <row r="139" spans="1:7" ht="14.25" customHeight="1" x14ac:dyDescent="0.3">
      <c r="A139" s="63" t="s">
        <v>367</v>
      </c>
      <c r="B139" s="64">
        <v>0</v>
      </c>
      <c r="C139" s="64">
        <f t="shared" si="26"/>
        <v>0</v>
      </c>
      <c r="D139" s="64">
        <v>0</v>
      </c>
      <c r="E139" s="64">
        <v>0</v>
      </c>
      <c r="F139" s="64">
        <v>0</v>
      </c>
      <c r="G139" s="64">
        <v>0</v>
      </c>
    </row>
    <row r="140" spans="1:7" ht="14.25" customHeight="1" x14ac:dyDescent="0.3">
      <c r="A140" s="63" t="s">
        <v>368</v>
      </c>
      <c r="B140" s="64">
        <v>0</v>
      </c>
      <c r="C140" s="64">
        <f t="shared" si="26"/>
        <v>0</v>
      </c>
      <c r="D140" s="64">
        <v>0</v>
      </c>
      <c r="E140" s="64">
        <v>0</v>
      </c>
      <c r="F140" s="64">
        <v>0</v>
      </c>
      <c r="G140" s="64">
        <v>0</v>
      </c>
    </row>
    <row r="141" spans="1:7" ht="14.25" customHeight="1" x14ac:dyDescent="0.3">
      <c r="A141" s="63" t="s">
        <v>369</v>
      </c>
      <c r="B141" s="64">
        <v>0</v>
      </c>
      <c r="C141" s="64">
        <f t="shared" si="26"/>
        <v>0</v>
      </c>
      <c r="D141" s="64">
        <v>0</v>
      </c>
      <c r="E141" s="64">
        <v>0</v>
      </c>
      <c r="F141" s="64">
        <v>0</v>
      </c>
      <c r="G141" s="64">
        <v>0</v>
      </c>
    </row>
    <row r="142" spans="1:7" ht="14.25" customHeight="1" x14ac:dyDescent="0.3">
      <c r="A142" s="63" t="s">
        <v>370</v>
      </c>
      <c r="B142" s="64">
        <v>0</v>
      </c>
      <c r="C142" s="64">
        <f t="shared" si="26"/>
        <v>0</v>
      </c>
      <c r="D142" s="64">
        <v>0</v>
      </c>
      <c r="E142" s="64">
        <v>0</v>
      </c>
      <c r="F142" s="64">
        <v>0</v>
      </c>
      <c r="G142" s="64">
        <v>0</v>
      </c>
    </row>
    <row r="143" spans="1:7" ht="14.25" customHeight="1" x14ac:dyDescent="0.3">
      <c r="A143" s="63" t="s">
        <v>371</v>
      </c>
      <c r="B143" s="64">
        <v>0</v>
      </c>
      <c r="C143" s="64">
        <f t="shared" si="26"/>
        <v>0</v>
      </c>
      <c r="D143" s="64">
        <v>0</v>
      </c>
      <c r="E143" s="64">
        <v>0</v>
      </c>
      <c r="F143" s="64">
        <v>0</v>
      </c>
      <c r="G143" s="64">
        <v>0</v>
      </c>
    </row>
    <row r="144" spans="1:7" ht="14.25" customHeight="1" x14ac:dyDescent="0.3">
      <c r="A144" s="63" t="s">
        <v>372</v>
      </c>
      <c r="B144" s="64">
        <v>0</v>
      </c>
      <c r="C144" s="64">
        <f t="shared" si="26"/>
        <v>0</v>
      </c>
      <c r="D144" s="64">
        <v>0</v>
      </c>
      <c r="E144" s="64">
        <v>0</v>
      </c>
      <c r="F144" s="64">
        <v>0</v>
      </c>
      <c r="G144" s="64">
        <v>0</v>
      </c>
    </row>
    <row r="145" spans="1:7" ht="14.25" customHeight="1" x14ac:dyDescent="0.3">
      <c r="A145" s="63" t="s">
        <v>373</v>
      </c>
      <c r="B145" s="64">
        <v>0</v>
      </c>
      <c r="C145" s="64">
        <f t="shared" si="26"/>
        <v>0</v>
      </c>
      <c r="D145" s="64">
        <v>0</v>
      </c>
      <c r="E145" s="64">
        <v>0</v>
      </c>
      <c r="F145" s="64">
        <v>0</v>
      </c>
      <c r="G145" s="64">
        <v>0</v>
      </c>
    </row>
    <row r="146" spans="1:7" ht="14.25" customHeight="1" x14ac:dyDescent="0.3">
      <c r="A146" s="63" t="s">
        <v>374</v>
      </c>
      <c r="B146" s="62">
        <f t="shared" ref="B146:G146" si="32">SUM(B147:B149)</f>
        <v>0</v>
      </c>
      <c r="C146" s="62">
        <f t="shared" si="32"/>
        <v>0</v>
      </c>
      <c r="D146" s="62">
        <f t="shared" si="32"/>
        <v>0</v>
      </c>
      <c r="E146" s="62">
        <f t="shared" si="32"/>
        <v>0</v>
      </c>
      <c r="F146" s="62">
        <f t="shared" si="32"/>
        <v>0</v>
      </c>
      <c r="G146" s="62">
        <f t="shared" si="32"/>
        <v>0</v>
      </c>
    </row>
    <row r="147" spans="1:7" ht="14.25" customHeight="1" x14ac:dyDescent="0.3">
      <c r="A147" s="63" t="s">
        <v>375</v>
      </c>
      <c r="B147" s="64">
        <v>0</v>
      </c>
      <c r="C147" s="64">
        <f t="shared" si="26"/>
        <v>0</v>
      </c>
      <c r="D147" s="64">
        <v>0</v>
      </c>
      <c r="E147" s="64">
        <v>0</v>
      </c>
      <c r="F147" s="64">
        <v>0</v>
      </c>
      <c r="G147" s="64">
        <v>0</v>
      </c>
    </row>
    <row r="148" spans="1:7" ht="14.25" customHeight="1" x14ac:dyDescent="0.3">
      <c r="A148" s="63" t="s">
        <v>376</v>
      </c>
      <c r="B148" s="64">
        <v>0</v>
      </c>
      <c r="C148" s="64">
        <f t="shared" si="26"/>
        <v>0</v>
      </c>
      <c r="D148" s="64">
        <v>0</v>
      </c>
      <c r="E148" s="64">
        <v>0</v>
      </c>
      <c r="F148" s="64">
        <v>0</v>
      </c>
      <c r="G148" s="64">
        <v>0</v>
      </c>
    </row>
    <row r="149" spans="1:7" ht="14.25" customHeight="1" x14ac:dyDescent="0.3">
      <c r="A149" s="63" t="s">
        <v>377</v>
      </c>
      <c r="B149" s="64">
        <v>0</v>
      </c>
      <c r="C149" s="64">
        <f t="shared" si="26"/>
        <v>0</v>
      </c>
      <c r="D149" s="64">
        <v>0</v>
      </c>
      <c r="E149" s="64">
        <v>0</v>
      </c>
      <c r="F149" s="64">
        <v>0</v>
      </c>
      <c r="G149" s="64">
        <v>0</v>
      </c>
    </row>
    <row r="150" spans="1:7" ht="14.25" customHeight="1" x14ac:dyDescent="0.3">
      <c r="A150" s="63" t="s">
        <v>378</v>
      </c>
      <c r="B150" s="62">
        <f t="shared" ref="B150:G150" si="33">SUM(B151:B157)</f>
        <v>0</v>
      </c>
      <c r="C150" s="62">
        <f t="shared" si="33"/>
        <v>0</v>
      </c>
      <c r="D150" s="62">
        <f t="shared" si="33"/>
        <v>0</v>
      </c>
      <c r="E150" s="62">
        <f t="shared" si="33"/>
        <v>0</v>
      </c>
      <c r="F150" s="62">
        <f t="shared" si="33"/>
        <v>0</v>
      </c>
      <c r="G150" s="62">
        <f t="shared" si="33"/>
        <v>0</v>
      </c>
    </row>
    <row r="151" spans="1:7" ht="14.25" customHeight="1" x14ac:dyDescent="0.3">
      <c r="A151" s="63" t="s">
        <v>379</v>
      </c>
      <c r="B151" s="64">
        <v>0</v>
      </c>
      <c r="C151" s="64">
        <f t="shared" si="26"/>
        <v>0</v>
      </c>
      <c r="D151" s="64">
        <v>0</v>
      </c>
      <c r="E151" s="64">
        <v>0</v>
      </c>
      <c r="F151" s="64">
        <v>0</v>
      </c>
      <c r="G151" s="64">
        <v>0</v>
      </c>
    </row>
    <row r="152" spans="1:7" ht="14.25" customHeight="1" x14ac:dyDescent="0.3">
      <c r="A152" s="63" t="s">
        <v>380</v>
      </c>
      <c r="B152" s="64">
        <v>0</v>
      </c>
      <c r="C152" s="64">
        <f t="shared" si="26"/>
        <v>0</v>
      </c>
      <c r="D152" s="64">
        <v>0</v>
      </c>
      <c r="E152" s="64">
        <v>0</v>
      </c>
      <c r="F152" s="64">
        <v>0</v>
      </c>
      <c r="G152" s="64">
        <v>0</v>
      </c>
    </row>
    <row r="153" spans="1:7" ht="14.25" customHeight="1" x14ac:dyDescent="0.3">
      <c r="A153" s="63" t="s">
        <v>381</v>
      </c>
      <c r="B153" s="64">
        <v>0</v>
      </c>
      <c r="C153" s="64">
        <f t="shared" si="26"/>
        <v>0</v>
      </c>
      <c r="D153" s="64">
        <v>0</v>
      </c>
      <c r="E153" s="64">
        <v>0</v>
      </c>
      <c r="F153" s="64">
        <v>0</v>
      </c>
      <c r="G153" s="64">
        <v>0</v>
      </c>
    </row>
    <row r="154" spans="1:7" ht="14.25" customHeight="1" x14ac:dyDescent="0.3">
      <c r="A154" s="67" t="s">
        <v>382</v>
      </c>
      <c r="B154" s="64">
        <v>0</v>
      </c>
      <c r="C154" s="64">
        <f t="shared" si="26"/>
        <v>0</v>
      </c>
      <c r="D154" s="64">
        <v>0</v>
      </c>
      <c r="E154" s="64">
        <v>0</v>
      </c>
      <c r="F154" s="64">
        <v>0</v>
      </c>
      <c r="G154" s="64">
        <v>0</v>
      </c>
    </row>
    <row r="155" spans="1:7" ht="14.25" customHeight="1" x14ac:dyDescent="0.3">
      <c r="A155" s="63" t="s">
        <v>383</v>
      </c>
      <c r="B155" s="64">
        <v>0</v>
      </c>
      <c r="C155" s="64">
        <f t="shared" si="26"/>
        <v>0</v>
      </c>
      <c r="D155" s="64">
        <v>0</v>
      </c>
      <c r="E155" s="64">
        <v>0</v>
      </c>
      <c r="F155" s="64">
        <v>0</v>
      </c>
      <c r="G155" s="64">
        <v>0</v>
      </c>
    </row>
    <row r="156" spans="1:7" ht="14.25" customHeight="1" x14ac:dyDescent="0.3">
      <c r="A156" s="63" t="s">
        <v>384</v>
      </c>
      <c r="B156" s="64">
        <v>0</v>
      </c>
      <c r="C156" s="64">
        <f t="shared" si="26"/>
        <v>0</v>
      </c>
      <c r="D156" s="64">
        <v>0</v>
      </c>
      <c r="E156" s="64">
        <v>0</v>
      </c>
      <c r="F156" s="64">
        <v>0</v>
      </c>
      <c r="G156" s="64">
        <v>0</v>
      </c>
    </row>
    <row r="157" spans="1:7" ht="14.25" customHeight="1" x14ac:dyDescent="0.3">
      <c r="A157" s="63" t="s">
        <v>385</v>
      </c>
      <c r="B157" s="64">
        <v>0</v>
      </c>
      <c r="C157" s="64">
        <f t="shared" si="26"/>
        <v>0</v>
      </c>
      <c r="D157" s="64">
        <v>0</v>
      </c>
      <c r="E157" s="64">
        <v>0</v>
      </c>
      <c r="F157" s="64">
        <v>0</v>
      </c>
      <c r="G157" s="64">
        <v>0</v>
      </c>
    </row>
    <row r="158" spans="1:7" ht="14.25" customHeight="1" x14ac:dyDescent="0.3">
      <c r="A158" s="67"/>
      <c r="B158" s="68"/>
      <c r="C158" s="68"/>
      <c r="D158" s="68"/>
      <c r="E158" s="68"/>
      <c r="F158" s="68"/>
      <c r="G158" s="68"/>
    </row>
    <row r="159" spans="1:7" ht="14.25" customHeight="1" x14ac:dyDescent="0.3">
      <c r="A159" s="69" t="s">
        <v>387</v>
      </c>
      <c r="B159" s="70">
        <f t="shared" ref="B159:G159" si="34">B9+B84</f>
        <v>657683436.45000005</v>
      </c>
      <c r="C159" s="70">
        <f t="shared" si="34"/>
        <v>596437424.51756001</v>
      </c>
      <c r="D159" s="70">
        <f t="shared" si="34"/>
        <v>1254120860.9675601</v>
      </c>
      <c r="E159" s="70">
        <f t="shared" si="34"/>
        <v>558362634.09000003</v>
      </c>
      <c r="F159" s="70">
        <f t="shared" si="34"/>
        <v>548364758.23000002</v>
      </c>
      <c r="G159" s="70">
        <f t="shared" si="34"/>
        <v>695758226.87756002</v>
      </c>
    </row>
    <row r="160" spans="1:7" ht="14.25" customHeight="1" x14ac:dyDescent="0.3">
      <c r="A160" s="16"/>
      <c r="B160" s="15"/>
      <c r="C160" s="15"/>
      <c r="D160" s="15"/>
      <c r="E160" s="15"/>
      <c r="F160" s="15"/>
      <c r="G160" s="15"/>
    </row>
    <row r="161" spans="4:6" ht="14.25" customHeight="1" x14ac:dyDescent="0.3"/>
    <row r="162" spans="4:6" ht="14.25" customHeight="1" x14ac:dyDescent="0.3"/>
    <row r="163" spans="4:6" ht="14.25" customHeight="1" x14ac:dyDescent="0.3">
      <c r="D163" s="71"/>
    </row>
    <row r="164" spans="4:6" ht="14.25" customHeight="1" x14ac:dyDescent="0.3">
      <c r="D164" s="71"/>
      <c r="E164" s="72"/>
      <c r="F164" s="72"/>
    </row>
    <row r="165" spans="4:6" ht="14.25" customHeight="1" x14ac:dyDescent="0.3"/>
    <row r="166" spans="4:6" ht="14.25" customHeight="1" x14ac:dyDescent="0.3"/>
    <row r="167" spans="4:6" ht="14.25" customHeight="1" x14ac:dyDescent="0.3"/>
    <row r="168" spans="4:6" ht="14.25" customHeight="1" x14ac:dyDescent="0.3"/>
    <row r="169" spans="4:6" ht="14.25" customHeight="1" x14ac:dyDescent="0.3"/>
    <row r="170" spans="4:6" ht="14.25" customHeight="1" x14ac:dyDescent="0.3"/>
    <row r="171" spans="4:6" ht="14.25" customHeight="1" x14ac:dyDescent="0.3"/>
    <row r="172" spans="4:6" ht="14.25" customHeight="1" x14ac:dyDescent="0.3"/>
    <row r="173" spans="4:6" ht="14.25" customHeight="1" x14ac:dyDescent="0.3"/>
    <row r="174" spans="4:6" ht="14.25" customHeight="1" x14ac:dyDescent="0.3"/>
    <row r="175" spans="4:6" ht="14.25" customHeight="1" x14ac:dyDescent="0.3"/>
    <row r="176" spans="4: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2"/>
  <sheetViews>
    <sheetView showGridLines="0" workbookViewId="0">
      <selection activeCell="I3" sqref="I3"/>
    </sheetView>
  </sheetViews>
  <sheetFormatPr baseColWidth="10" defaultColWidth="14.44140625" defaultRowHeight="15" customHeight="1" x14ac:dyDescent="0.3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5" width="11" customWidth="1"/>
  </cols>
  <sheetData>
    <row r="1" spans="1:7" ht="40.5" customHeight="1" x14ac:dyDescent="0.3">
      <c r="A1" s="120" t="s">
        <v>388</v>
      </c>
      <c r="B1" s="97"/>
      <c r="C1" s="97"/>
      <c r="D1" s="97"/>
      <c r="E1" s="97"/>
      <c r="F1" s="97"/>
      <c r="G1" s="98"/>
    </row>
    <row r="2" spans="1:7" ht="1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5" customHeight="1" x14ac:dyDescent="0.3">
      <c r="A3" s="102" t="s">
        <v>304</v>
      </c>
      <c r="B3" s="103"/>
      <c r="C3" s="103"/>
      <c r="D3" s="103"/>
      <c r="E3" s="103"/>
      <c r="F3" s="103"/>
      <c r="G3" s="104"/>
    </row>
    <row r="4" spans="1:7" ht="15" customHeight="1" x14ac:dyDescent="0.3">
      <c r="A4" s="102" t="s">
        <v>389</v>
      </c>
      <c r="B4" s="103"/>
      <c r="C4" s="103"/>
      <c r="D4" s="103"/>
      <c r="E4" s="103"/>
      <c r="F4" s="103"/>
      <c r="G4" s="104"/>
    </row>
    <row r="5" spans="1:7" ht="15" customHeight="1" x14ac:dyDescent="0.3">
      <c r="A5" s="102" t="str">
        <f>'Formato 3'!A4</f>
        <v>Del 1 de Enero al 30 de Septiembre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5" customHeight="1" x14ac:dyDescent="0.3">
      <c r="A7" s="115" t="s">
        <v>7</v>
      </c>
      <c r="B7" s="117" t="s">
        <v>306</v>
      </c>
      <c r="C7" s="97"/>
      <c r="D7" s="97"/>
      <c r="E7" s="97"/>
      <c r="F7" s="98"/>
      <c r="G7" s="119" t="s">
        <v>307</v>
      </c>
    </row>
    <row r="8" spans="1:7" ht="14.25" customHeight="1" x14ac:dyDescent="0.3">
      <c r="A8" s="116"/>
      <c r="B8" s="2" t="s">
        <v>308</v>
      </c>
      <c r="C8" s="3" t="s">
        <v>238</v>
      </c>
      <c r="D8" s="2" t="s">
        <v>239</v>
      </c>
      <c r="E8" s="2" t="s">
        <v>194</v>
      </c>
      <c r="F8" s="2" t="s">
        <v>211</v>
      </c>
      <c r="G8" s="116"/>
    </row>
    <row r="9" spans="1:7" ht="15.75" customHeight="1" x14ac:dyDescent="0.3">
      <c r="A9" s="5" t="s">
        <v>390</v>
      </c>
      <c r="B9" s="73">
        <f>SUM(B10:B41)</f>
        <v>657683436.45439994</v>
      </c>
      <c r="C9" s="73">
        <f>SUM(C10:C41)</f>
        <v>437826776.04890001</v>
      </c>
      <c r="D9" s="73">
        <f>SUM(D10:D41)</f>
        <v>1095510212.5034001</v>
      </c>
      <c r="E9" s="73">
        <f t="shared" ref="E9:F9" si="0">SUM(E10:E41)</f>
        <v>476313890.57999998</v>
      </c>
      <c r="F9" s="73">
        <f t="shared" si="0"/>
        <v>468143627.97999996</v>
      </c>
      <c r="G9" s="73">
        <f>SUM(G10:G41)</f>
        <v>619196321.92340016</v>
      </c>
    </row>
    <row r="10" spans="1:7" ht="14.25" customHeight="1" x14ac:dyDescent="0.3">
      <c r="A10" s="9" t="s">
        <v>391</v>
      </c>
      <c r="B10" s="64">
        <v>2570762.4300000002</v>
      </c>
      <c r="C10" s="64">
        <v>-61291.63</v>
      </c>
      <c r="D10" s="64">
        <v>2509470.7999999998</v>
      </c>
      <c r="E10" s="64">
        <v>1619333.2</v>
      </c>
      <c r="F10" s="64">
        <v>1619333.2</v>
      </c>
      <c r="G10" s="64">
        <f t="shared" ref="G10:G41" si="1">D10-E10</f>
        <v>890137.59999999986</v>
      </c>
    </row>
    <row r="11" spans="1:7" ht="14.25" customHeight="1" x14ac:dyDescent="0.3">
      <c r="A11" s="9" t="s">
        <v>392</v>
      </c>
      <c r="B11" s="64">
        <v>4935977.25</v>
      </c>
      <c r="C11" s="64">
        <v>-519588.12</v>
      </c>
      <c r="D11" s="64">
        <v>4416389.13</v>
      </c>
      <c r="E11" s="64">
        <v>1861661.82</v>
      </c>
      <c r="F11" s="64">
        <v>1858545.74</v>
      </c>
      <c r="G11" s="64">
        <f>D11-E11</f>
        <v>2554727.3099999996</v>
      </c>
    </row>
    <row r="12" spans="1:7" ht="14.25" customHeight="1" x14ac:dyDescent="0.3">
      <c r="A12" s="9" t="s">
        <v>393</v>
      </c>
      <c r="B12" s="64">
        <v>8429868.6199999992</v>
      </c>
      <c r="C12" s="64">
        <v>214068.52</v>
      </c>
      <c r="D12" s="64">
        <v>8643937.1400000006</v>
      </c>
      <c r="E12" s="64">
        <v>5644551.7699999996</v>
      </c>
      <c r="F12" s="64">
        <v>5585880.3499999996</v>
      </c>
      <c r="G12" s="64">
        <f t="shared" si="1"/>
        <v>2999385.370000001</v>
      </c>
    </row>
    <row r="13" spans="1:7" ht="14.25" customHeight="1" x14ac:dyDescent="0.3">
      <c r="A13" s="9" t="s">
        <v>394</v>
      </c>
      <c r="B13" s="64">
        <v>3139664.11</v>
      </c>
      <c r="C13" s="64">
        <v>-1025341.65</v>
      </c>
      <c r="D13" s="64">
        <v>2114322.46</v>
      </c>
      <c r="E13" s="64">
        <v>1302248.6599999999</v>
      </c>
      <c r="F13" s="64">
        <v>1302248.6599999999</v>
      </c>
      <c r="G13" s="64">
        <f t="shared" si="1"/>
        <v>812073.8</v>
      </c>
    </row>
    <row r="14" spans="1:7" ht="14.25" customHeight="1" x14ac:dyDescent="0.3">
      <c r="A14" s="9" t="s">
        <v>395</v>
      </c>
      <c r="B14" s="64">
        <v>6854326.3899999997</v>
      </c>
      <c r="C14" s="64">
        <v>5723801.1900000004</v>
      </c>
      <c r="D14" s="64">
        <v>12578127.58</v>
      </c>
      <c r="E14" s="64">
        <v>3578184.25</v>
      </c>
      <c r="F14" s="64">
        <v>3578184.25</v>
      </c>
      <c r="G14" s="64">
        <f t="shared" si="1"/>
        <v>8999943.3300000001</v>
      </c>
    </row>
    <row r="15" spans="1:7" ht="14.25" customHeight="1" x14ac:dyDescent="0.3">
      <c r="A15" s="9" t="s">
        <v>396</v>
      </c>
      <c r="B15" s="64">
        <v>1282424.28</v>
      </c>
      <c r="C15" s="64">
        <v>-33808.370000000003</v>
      </c>
      <c r="D15" s="64">
        <v>1248615.9099999999</v>
      </c>
      <c r="E15" s="64">
        <v>788223.66</v>
      </c>
      <c r="F15" s="64">
        <v>788223.66</v>
      </c>
      <c r="G15" s="64">
        <f t="shared" si="1"/>
        <v>460392.24999999988</v>
      </c>
    </row>
    <row r="16" spans="1:7" ht="14.25" customHeight="1" x14ac:dyDescent="0.3">
      <c r="A16" s="9" t="s">
        <v>397</v>
      </c>
      <c r="B16" s="64">
        <v>695781.05</v>
      </c>
      <c r="C16" s="64">
        <v>-1334.43</v>
      </c>
      <c r="D16" s="64">
        <v>694446.62</v>
      </c>
      <c r="E16" s="64">
        <v>445611.5</v>
      </c>
      <c r="F16" s="64">
        <v>445611.5</v>
      </c>
      <c r="G16" s="64">
        <f>D16-E16</f>
        <v>248835.12</v>
      </c>
    </row>
    <row r="17" spans="1:7" ht="14.25" customHeight="1" x14ac:dyDescent="0.3">
      <c r="A17" s="9" t="s">
        <v>398</v>
      </c>
      <c r="B17" s="64">
        <v>11699991.013800001</v>
      </c>
      <c r="C17" s="64">
        <v>1541186.32</v>
      </c>
      <c r="D17" s="64">
        <v>13241177.333799999</v>
      </c>
      <c r="E17" s="64">
        <v>8580342.5199999996</v>
      </c>
      <c r="F17" s="64">
        <v>8562211.1400000006</v>
      </c>
      <c r="G17" s="64">
        <f t="shared" si="1"/>
        <v>4660834.8137999997</v>
      </c>
    </row>
    <row r="18" spans="1:7" ht="14.25" customHeight="1" x14ac:dyDescent="0.3">
      <c r="A18" s="9" t="s">
        <v>399</v>
      </c>
      <c r="B18" s="64">
        <v>2133643.2947999998</v>
      </c>
      <c r="C18" s="64">
        <v>311277027.87</v>
      </c>
      <c r="D18" s="64">
        <v>313410671.16479999</v>
      </c>
      <c r="E18" s="64">
        <v>1088273.4099999999</v>
      </c>
      <c r="F18" s="64">
        <v>1088273.4099999999</v>
      </c>
      <c r="G18" s="64">
        <f t="shared" si="1"/>
        <v>312322397.75479996</v>
      </c>
    </row>
    <row r="19" spans="1:7" ht="14.25" customHeight="1" x14ac:dyDescent="0.3">
      <c r="A19" s="9" t="s">
        <v>400</v>
      </c>
      <c r="B19" s="64">
        <v>2896516.04</v>
      </c>
      <c r="C19" s="64">
        <v>-38779.019999999997</v>
      </c>
      <c r="D19" s="64">
        <v>2857737.02</v>
      </c>
      <c r="E19" s="64">
        <v>1821431.09</v>
      </c>
      <c r="F19" s="64">
        <v>1821431.09</v>
      </c>
      <c r="G19" s="64">
        <f t="shared" si="1"/>
        <v>1036305.9299999999</v>
      </c>
    </row>
    <row r="20" spans="1:7" ht="14.25" customHeight="1" x14ac:dyDescent="0.3">
      <c r="A20" s="9" t="s">
        <v>401</v>
      </c>
      <c r="B20" s="64">
        <v>40111993.090000004</v>
      </c>
      <c r="C20" s="64">
        <v>938993.43299999996</v>
      </c>
      <c r="D20" s="64">
        <v>41050986.523000002</v>
      </c>
      <c r="E20" s="64">
        <v>30023100.329999998</v>
      </c>
      <c r="F20" s="64">
        <v>29973373.329999998</v>
      </c>
      <c r="G20" s="64">
        <f t="shared" si="1"/>
        <v>11027886.193000004</v>
      </c>
    </row>
    <row r="21" spans="1:7" ht="14.25" customHeight="1" x14ac:dyDescent="0.3">
      <c r="A21" s="9" t="s">
        <v>402</v>
      </c>
      <c r="B21" s="64">
        <v>1048705.1780000001</v>
      </c>
      <c r="C21" s="64">
        <v>-14105.26</v>
      </c>
      <c r="D21" s="64">
        <v>1034599.9179999999</v>
      </c>
      <c r="E21" s="64">
        <v>547009.22</v>
      </c>
      <c r="F21" s="64">
        <v>547009.22</v>
      </c>
      <c r="G21" s="64">
        <f t="shared" si="1"/>
        <v>487590.69799999997</v>
      </c>
    </row>
    <row r="22" spans="1:7" ht="14.25" customHeight="1" x14ac:dyDescent="0.3">
      <c r="A22" s="9" t="s">
        <v>403</v>
      </c>
      <c r="B22" s="64">
        <v>7494046.5996000003</v>
      </c>
      <c r="C22" s="64">
        <v>-343390.75</v>
      </c>
      <c r="D22" s="64">
        <v>7150655.8496000003</v>
      </c>
      <c r="E22" s="64">
        <v>5303372.24</v>
      </c>
      <c r="F22" s="64">
        <v>5303372.24</v>
      </c>
      <c r="G22" s="64">
        <f t="shared" si="1"/>
        <v>1847283.6096000001</v>
      </c>
    </row>
    <row r="23" spans="1:7" ht="14.25" customHeight="1" x14ac:dyDescent="0.3">
      <c r="A23" s="9" t="s">
        <v>404</v>
      </c>
      <c r="B23" s="64">
        <v>1275739.8559999999</v>
      </c>
      <c r="C23" s="64">
        <v>-9300</v>
      </c>
      <c r="D23" s="64">
        <v>1266439.8559999999</v>
      </c>
      <c r="E23" s="64">
        <v>816496.33</v>
      </c>
      <c r="F23" s="64">
        <v>816496.33</v>
      </c>
      <c r="G23" s="64">
        <f t="shared" si="1"/>
        <v>449943.52599999995</v>
      </c>
    </row>
    <row r="24" spans="1:7" ht="14.25" customHeight="1" x14ac:dyDescent="0.3">
      <c r="A24" s="9" t="s">
        <v>405</v>
      </c>
      <c r="B24" s="64">
        <v>8149261.7280000001</v>
      </c>
      <c r="C24" s="64">
        <v>3332854.5888</v>
      </c>
      <c r="D24" s="64">
        <v>11482116.3168</v>
      </c>
      <c r="E24" s="64">
        <v>8260085.3099999996</v>
      </c>
      <c r="F24" s="64">
        <v>7413589.6500000004</v>
      </c>
      <c r="G24" s="64">
        <f t="shared" si="1"/>
        <v>3222031.0068000006</v>
      </c>
    </row>
    <row r="25" spans="1:7" ht="14.25" customHeight="1" x14ac:dyDescent="0.3">
      <c r="A25" s="9" t="s">
        <v>406</v>
      </c>
      <c r="B25" s="64">
        <v>26733112.699999999</v>
      </c>
      <c r="C25" s="64">
        <v>12795756.989399999</v>
      </c>
      <c r="D25" s="64">
        <v>39528869.689400002</v>
      </c>
      <c r="E25" s="64">
        <v>12246553.119999999</v>
      </c>
      <c r="F25" s="64">
        <v>12246553.119999999</v>
      </c>
      <c r="G25" s="64">
        <f t="shared" si="1"/>
        <v>27282316.569400005</v>
      </c>
    </row>
    <row r="26" spans="1:7" ht="14.25" customHeight="1" x14ac:dyDescent="0.3">
      <c r="A26" s="9" t="s">
        <v>407</v>
      </c>
      <c r="B26" s="64">
        <v>22850636.978599999</v>
      </c>
      <c r="C26" s="64">
        <v>1599554.3615000001</v>
      </c>
      <c r="D26" s="64">
        <v>24450191.340100002</v>
      </c>
      <c r="E26" s="64">
        <v>15920048.68</v>
      </c>
      <c r="F26" s="64">
        <v>15900175.66</v>
      </c>
      <c r="G26" s="64">
        <f t="shared" si="1"/>
        <v>8530142.6601000018</v>
      </c>
    </row>
    <row r="27" spans="1:7" ht="14.25" customHeight="1" x14ac:dyDescent="0.3">
      <c r="A27" s="9" t="s">
        <v>408</v>
      </c>
      <c r="B27" s="64">
        <v>22844007.704399999</v>
      </c>
      <c r="C27" s="64">
        <v>867428.14150000003</v>
      </c>
      <c r="D27" s="64">
        <v>23711435.845899999</v>
      </c>
      <c r="E27" s="64">
        <v>16341666.560000001</v>
      </c>
      <c r="F27" s="64">
        <v>16325550.1</v>
      </c>
      <c r="G27" s="64">
        <f t="shared" si="1"/>
        <v>7369769.2858999986</v>
      </c>
    </row>
    <row r="28" spans="1:7" ht="14.25" customHeight="1" x14ac:dyDescent="0.3">
      <c r="A28" s="9" t="s">
        <v>409</v>
      </c>
      <c r="B28" s="64">
        <v>12297170.960000001</v>
      </c>
      <c r="C28" s="64">
        <v>-542379.46979999996</v>
      </c>
      <c r="D28" s="64">
        <v>11754791.4902</v>
      </c>
      <c r="E28" s="64">
        <v>8407845.6699999999</v>
      </c>
      <c r="F28" s="64">
        <v>8378573.1600000001</v>
      </c>
      <c r="G28" s="64">
        <f t="shared" si="1"/>
        <v>3346945.8202</v>
      </c>
    </row>
    <row r="29" spans="1:7" ht="14.25" customHeight="1" x14ac:dyDescent="0.3">
      <c r="A29" s="9" t="s">
        <v>410</v>
      </c>
      <c r="B29" s="64">
        <v>5443561.2905000001</v>
      </c>
      <c r="C29" s="64">
        <v>6558902.6399999997</v>
      </c>
      <c r="D29" s="64">
        <v>12002463.930500001</v>
      </c>
      <c r="E29" s="64">
        <v>8489207.1300000008</v>
      </c>
      <c r="F29" s="64">
        <v>8489207.1300000008</v>
      </c>
      <c r="G29" s="64">
        <f t="shared" si="1"/>
        <v>3513256.8004999999</v>
      </c>
    </row>
    <row r="30" spans="1:7" ht="14.25" customHeight="1" x14ac:dyDescent="0.3">
      <c r="A30" s="9" t="s">
        <v>411</v>
      </c>
      <c r="B30" s="64">
        <v>28991143.638</v>
      </c>
      <c r="C30" s="64">
        <v>-105225.178</v>
      </c>
      <c r="D30" s="64">
        <v>28885918.460000001</v>
      </c>
      <c r="E30" s="64">
        <v>21718662.77</v>
      </c>
      <c r="F30" s="64">
        <v>21607285.82</v>
      </c>
      <c r="G30" s="64">
        <f t="shared" si="1"/>
        <v>7167255.6900000013</v>
      </c>
    </row>
    <row r="31" spans="1:7" ht="14.25" customHeight="1" x14ac:dyDescent="0.3">
      <c r="A31" s="9" t="s">
        <v>412</v>
      </c>
      <c r="B31" s="64">
        <v>40990272.82</v>
      </c>
      <c r="C31" s="64">
        <v>-2000311.0209999999</v>
      </c>
      <c r="D31" s="64">
        <v>38989961.799000002</v>
      </c>
      <c r="E31" s="64">
        <v>17439285.5</v>
      </c>
      <c r="F31" s="64">
        <v>17416072.629999999</v>
      </c>
      <c r="G31" s="64">
        <f t="shared" si="1"/>
        <v>21550676.299000002</v>
      </c>
    </row>
    <row r="32" spans="1:7" ht="14.25" customHeight="1" x14ac:dyDescent="0.3">
      <c r="A32" s="9" t="s">
        <v>413</v>
      </c>
      <c r="B32" s="64">
        <v>83636712.103400007</v>
      </c>
      <c r="C32" s="64">
        <v>52226624.398599997</v>
      </c>
      <c r="D32" s="64">
        <v>135863336.502</v>
      </c>
      <c r="E32" s="64">
        <v>76815913.680000007</v>
      </c>
      <c r="F32" s="64">
        <v>76447142.219999999</v>
      </c>
      <c r="G32" s="64">
        <f t="shared" si="1"/>
        <v>59047422.821999997</v>
      </c>
    </row>
    <row r="33" spans="1:7" ht="14.25" customHeight="1" x14ac:dyDescent="0.3">
      <c r="A33" s="9" t="s">
        <v>414</v>
      </c>
      <c r="B33" s="64">
        <v>15034002.1745</v>
      </c>
      <c r="C33" s="64">
        <v>-952252.05449999997</v>
      </c>
      <c r="D33" s="64">
        <v>14081750.119999999</v>
      </c>
      <c r="E33" s="64">
        <v>6176276.04</v>
      </c>
      <c r="F33" s="64">
        <v>6080021.8099999996</v>
      </c>
      <c r="G33" s="64">
        <f t="shared" si="1"/>
        <v>7905474.0799999991</v>
      </c>
    </row>
    <row r="34" spans="1:7" ht="14.25" customHeight="1" x14ac:dyDescent="0.3">
      <c r="A34" s="9" t="s">
        <v>415</v>
      </c>
      <c r="B34" s="64">
        <v>166223283.0264</v>
      </c>
      <c r="C34" s="64">
        <v>-8342835.6405999996</v>
      </c>
      <c r="D34" s="64">
        <v>157880447.38589999</v>
      </c>
      <c r="E34" s="64">
        <v>127119165</v>
      </c>
      <c r="F34" s="64">
        <v>126878824.29000001</v>
      </c>
      <c r="G34" s="64">
        <f t="shared" si="1"/>
        <v>30761282.385899991</v>
      </c>
    </row>
    <row r="35" spans="1:7" ht="14.25" customHeight="1" x14ac:dyDescent="0.3">
      <c r="A35" s="9" t="s">
        <v>416</v>
      </c>
      <c r="B35" s="64">
        <v>18779886.758000001</v>
      </c>
      <c r="C35" s="64">
        <v>225075.63</v>
      </c>
      <c r="D35" s="64">
        <v>19004962.388</v>
      </c>
      <c r="E35" s="64">
        <v>11209943.83</v>
      </c>
      <c r="F35" s="64">
        <v>11195053.07</v>
      </c>
      <c r="G35" s="64">
        <f t="shared" si="1"/>
        <v>7795018.5580000002</v>
      </c>
    </row>
    <row r="36" spans="1:7" ht="14.25" customHeight="1" x14ac:dyDescent="0.3">
      <c r="A36" s="9" t="s">
        <v>417</v>
      </c>
      <c r="B36" s="64">
        <v>64670920.221699998</v>
      </c>
      <c r="C36" s="64">
        <v>21661983.190000001</v>
      </c>
      <c r="D36" s="64">
        <v>86332903.411699995</v>
      </c>
      <c r="E36" s="64">
        <v>34655147.07</v>
      </c>
      <c r="F36" s="64">
        <v>28676589.359999999</v>
      </c>
      <c r="G36" s="64">
        <f t="shared" si="1"/>
        <v>51677756.341699995</v>
      </c>
    </row>
    <row r="37" spans="1:7" ht="14.25" customHeight="1" x14ac:dyDescent="0.3">
      <c r="A37" s="9" t="s">
        <v>418</v>
      </c>
      <c r="B37" s="64">
        <v>2196007.608</v>
      </c>
      <c r="C37" s="64">
        <v>2485800</v>
      </c>
      <c r="D37" s="64">
        <v>4681807.608</v>
      </c>
      <c r="E37" s="64">
        <v>1283111.22</v>
      </c>
      <c r="F37" s="64">
        <v>1283111.22</v>
      </c>
      <c r="G37" s="64">
        <f t="shared" si="1"/>
        <v>3398696.3880000003</v>
      </c>
    </row>
    <row r="38" spans="1:7" ht="14.25" customHeight="1" x14ac:dyDescent="0.3">
      <c r="A38" s="9" t="s">
        <v>419</v>
      </c>
      <c r="B38" s="64">
        <v>25410702.235100001</v>
      </c>
      <c r="C38" s="64">
        <v>23131039.609999999</v>
      </c>
      <c r="D38" s="64">
        <v>48541741.845100001</v>
      </c>
      <c r="E38" s="64">
        <v>27364149.989999998</v>
      </c>
      <c r="F38" s="64">
        <v>27361092.84</v>
      </c>
      <c r="G38" s="64">
        <f t="shared" si="1"/>
        <v>21177591.855100002</v>
      </c>
    </row>
    <row r="39" spans="1:7" ht="14.25" customHeight="1" x14ac:dyDescent="0.3">
      <c r="A39" s="9" t="s">
        <v>420</v>
      </c>
      <c r="B39" s="64">
        <v>14967914.185900001</v>
      </c>
      <c r="C39" s="64">
        <v>-1877727.12</v>
      </c>
      <c r="D39" s="64">
        <v>13090187.0659</v>
      </c>
      <c r="E39" s="64">
        <v>8334332.5700000003</v>
      </c>
      <c r="F39" s="64">
        <v>8326713.2400000002</v>
      </c>
      <c r="G39" s="64">
        <f t="shared" si="1"/>
        <v>4755854.4958999995</v>
      </c>
    </row>
    <row r="40" spans="1:7" ht="14.25" customHeight="1" x14ac:dyDescent="0.3">
      <c r="A40" s="9" t="s">
        <v>421</v>
      </c>
      <c r="B40" s="64">
        <v>2414423.8497000001</v>
      </c>
      <c r="C40" s="64">
        <v>-604866.96</v>
      </c>
      <c r="D40" s="64">
        <v>1809556.8896999999</v>
      </c>
      <c r="E40" s="64">
        <v>1136820.6100000001</v>
      </c>
      <c r="F40" s="64">
        <v>1135636.1399999999</v>
      </c>
      <c r="G40" s="64">
        <f t="shared" si="1"/>
        <v>672736.27969999984</v>
      </c>
    </row>
    <row r="41" spans="1:7" ht="14.25" customHeight="1" x14ac:dyDescent="0.3">
      <c r="A41" s="9" t="s">
        <v>422</v>
      </c>
      <c r="B41" s="64">
        <v>1480977.27</v>
      </c>
      <c r="C41" s="64">
        <v>9719215.8399999999</v>
      </c>
      <c r="D41" s="64">
        <v>11200193.109999999</v>
      </c>
      <c r="E41" s="64">
        <v>9975835.8300000001</v>
      </c>
      <c r="F41" s="64">
        <v>9692242.4000000004</v>
      </c>
      <c r="G41" s="64">
        <f t="shared" si="1"/>
        <v>1224357.2799999993</v>
      </c>
    </row>
    <row r="42" spans="1:7" ht="14.25" customHeight="1" x14ac:dyDescent="0.3">
      <c r="A42" s="74" t="s">
        <v>154</v>
      </c>
      <c r="B42" s="10"/>
      <c r="C42" s="10"/>
      <c r="D42" s="10"/>
      <c r="E42" s="10"/>
      <c r="F42" s="10"/>
      <c r="G42" s="10"/>
    </row>
    <row r="43" spans="1:7" ht="14.25" customHeight="1" x14ac:dyDescent="0.3">
      <c r="A43" s="7" t="s">
        <v>423</v>
      </c>
      <c r="B43" s="11">
        <f t="shared" ref="B43:G43" si="2">SUM(B44:B75)</f>
        <v>0</v>
      </c>
      <c r="C43" s="11">
        <f t="shared" si="2"/>
        <v>158610648.47</v>
      </c>
      <c r="D43" s="11">
        <f t="shared" si="2"/>
        <v>158610648.47</v>
      </c>
      <c r="E43" s="11">
        <f t="shared" si="2"/>
        <v>82048743.50999999</v>
      </c>
      <c r="F43" s="11">
        <f t="shared" si="2"/>
        <v>80221130.25</v>
      </c>
      <c r="G43" s="11">
        <f t="shared" si="2"/>
        <v>76561904.959999993</v>
      </c>
    </row>
    <row r="44" spans="1:7" ht="14.25" customHeight="1" x14ac:dyDescent="0.3">
      <c r="A44" s="9" t="s">
        <v>391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f t="shared" ref="G44:G75" si="3">D44-E44</f>
        <v>0</v>
      </c>
    </row>
    <row r="45" spans="1:7" ht="14.25" customHeight="1" x14ac:dyDescent="0.3">
      <c r="A45" s="9" t="s">
        <v>392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f t="shared" si="3"/>
        <v>0</v>
      </c>
    </row>
    <row r="46" spans="1:7" ht="14.25" customHeight="1" x14ac:dyDescent="0.3">
      <c r="A46" s="9" t="s">
        <v>393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f t="shared" si="3"/>
        <v>0</v>
      </c>
    </row>
    <row r="47" spans="1:7" ht="14.25" customHeight="1" x14ac:dyDescent="0.3">
      <c r="A47" s="9" t="s">
        <v>394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f t="shared" si="3"/>
        <v>0</v>
      </c>
    </row>
    <row r="48" spans="1:7" ht="14.25" customHeight="1" x14ac:dyDescent="0.3">
      <c r="A48" s="9" t="s">
        <v>395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f t="shared" si="3"/>
        <v>0</v>
      </c>
    </row>
    <row r="49" spans="1:7" ht="14.25" customHeight="1" x14ac:dyDescent="0.3">
      <c r="A49" s="9" t="s">
        <v>396</v>
      </c>
      <c r="B49" s="64">
        <v>0</v>
      </c>
      <c r="C49" s="64">
        <v>0</v>
      </c>
      <c r="D49" s="64">
        <v>0</v>
      </c>
      <c r="E49" s="64">
        <v>0</v>
      </c>
      <c r="F49" s="64">
        <v>0</v>
      </c>
      <c r="G49" s="64">
        <f t="shared" si="3"/>
        <v>0</v>
      </c>
    </row>
    <row r="50" spans="1:7" ht="14.25" customHeight="1" x14ac:dyDescent="0.3">
      <c r="A50" s="9" t="s">
        <v>397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f t="shared" si="3"/>
        <v>0</v>
      </c>
    </row>
    <row r="51" spans="1:7" ht="14.25" customHeight="1" x14ac:dyDescent="0.3">
      <c r="A51" s="9" t="s">
        <v>398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f t="shared" si="3"/>
        <v>0</v>
      </c>
    </row>
    <row r="52" spans="1:7" ht="14.25" customHeight="1" x14ac:dyDescent="0.3">
      <c r="A52" s="9" t="s">
        <v>399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f t="shared" si="3"/>
        <v>0</v>
      </c>
    </row>
    <row r="53" spans="1:7" ht="14.25" customHeight="1" x14ac:dyDescent="0.3">
      <c r="A53" s="9" t="s">
        <v>400</v>
      </c>
      <c r="B53" s="64">
        <v>0</v>
      </c>
      <c r="C53" s="64">
        <v>0</v>
      </c>
      <c r="D53" s="64">
        <v>0</v>
      </c>
      <c r="E53" s="64">
        <v>0</v>
      </c>
      <c r="F53" s="64">
        <v>0</v>
      </c>
      <c r="G53" s="64">
        <f t="shared" si="3"/>
        <v>0</v>
      </c>
    </row>
    <row r="54" spans="1:7" ht="14.25" customHeight="1" x14ac:dyDescent="0.3">
      <c r="A54" s="9" t="s">
        <v>401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64">
        <f t="shared" si="3"/>
        <v>0</v>
      </c>
    </row>
    <row r="55" spans="1:7" ht="14.25" customHeight="1" x14ac:dyDescent="0.3">
      <c r="A55" s="9" t="s">
        <v>402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f t="shared" si="3"/>
        <v>0</v>
      </c>
    </row>
    <row r="56" spans="1:7" ht="14.25" customHeight="1" x14ac:dyDescent="0.3">
      <c r="A56" s="9" t="s">
        <v>403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f t="shared" si="3"/>
        <v>0</v>
      </c>
    </row>
    <row r="57" spans="1:7" ht="14.25" customHeight="1" x14ac:dyDescent="0.3">
      <c r="A57" s="9" t="s">
        <v>404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f t="shared" si="3"/>
        <v>0</v>
      </c>
    </row>
    <row r="58" spans="1:7" ht="14.25" customHeight="1" x14ac:dyDescent="0.3">
      <c r="A58" s="9" t="s">
        <v>405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f t="shared" si="3"/>
        <v>0</v>
      </c>
    </row>
    <row r="59" spans="1:7" ht="14.25" customHeight="1" x14ac:dyDescent="0.3">
      <c r="A59" s="9" t="s">
        <v>406</v>
      </c>
      <c r="B59" s="64">
        <v>0</v>
      </c>
      <c r="C59" s="64">
        <v>909997.53</v>
      </c>
      <c r="D59" s="64">
        <v>909997.53</v>
      </c>
      <c r="E59" s="64">
        <v>809997.53</v>
      </c>
      <c r="F59" s="64">
        <v>809997.53</v>
      </c>
      <c r="G59" s="64">
        <f t="shared" si="3"/>
        <v>100000</v>
      </c>
    </row>
    <row r="60" spans="1:7" ht="14.25" customHeight="1" x14ac:dyDescent="0.3">
      <c r="A60" s="9" t="s">
        <v>407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f t="shared" si="3"/>
        <v>0</v>
      </c>
    </row>
    <row r="61" spans="1:7" ht="14.25" customHeight="1" x14ac:dyDescent="0.3">
      <c r="A61" s="9" t="s">
        <v>408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f t="shared" si="3"/>
        <v>0</v>
      </c>
    </row>
    <row r="62" spans="1:7" ht="14.25" customHeight="1" x14ac:dyDescent="0.3">
      <c r="A62" s="9" t="s">
        <v>409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f t="shared" si="3"/>
        <v>0</v>
      </c>
    </row>
    <row r="63" spans="1:7" ht="14.25" customHeight="1" x14ac:dyDescent="0.3">
      <c r="A63" s="9" t="s">
        <v>410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f t="shared" si="3"/>
        <v>0</v>
      </c>
    </row>
    <row r="64" spans="1:7" ht="14.25" customHeight="1" x14ac:dyDescent="0.3">
      <c r="A64" s="9" t="s">
        <v>411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f t="shared" si="3"/>
        <v>0</v>
      </c>
    </row>
    <row r="65" spans="1:7" ht="14.25" customHeight="1" x14ac:dyDescent="0.3">
      <c r="A65" s="9" t="s">
        <v>412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f t="shared" si="3"/>
        <v>0</v>
      </c>
    </row>
    <row r="66" spans="1:7" ht="14.25" customHeight="1" x14ac:dyDescent="0.3">
      <c r="A66" s="9" t="s">
        <v>413</v>
      </c>
      <c r="B66" s="64">
        <v>0</v>
      </c>
      <c r="C66" s="64">
        <v>22479866.399999999</v>
      </c>
      <c r="D66" s="64">
        <v>22479866.399999999</v>
      </c>
      <c r="E66" s="64">
        <v>18477893.949999999</v>
      </c>
      <c r="F66" s="64">
        <v>18477893.949999999</v>
      </c>
      <c r="G66" s="64">
        <f t="shared" si="3"/>
        <v>4001972.4499999993</v>
      </c>
    </row>
    <row r="67" spans="1:7" ht="14.25" customHeight="1" x14ac:dyDescent="0.3">
      <c r="A67" s="9" t="s">
        <v>414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f t="shared" si="3"/>
        <v>0</v>
      </c>
    </row>
    <row r="68" spans="1:7" ht="14.25" customHeight="1" x14ac:dyDescent="0.3">
      <c r="A68" s="9" t="s">
        <v>415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f t="shared" si="3"/>
        <v>0</v>
      </c>
    </row>
    <row r="69" spans="1:7" ht="14.25" customHeight="1" x14ac:dyDescent="0.3">
      <c r="A69" s="9" t="s">
        <v>416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f t="shared" si="3"/>
        <v>0</v>
      </c>
    </row>
    <row r="70" spans="1:7" ht="14.25" customHeight="1" x14ac:dyDescent="0.3">
      <c r="A70" s="9" t="s">
        <v>417</v>
      </c>
      <c r="B70" s="64">
        <v>0</v>
      </c>
      <c r="C70" s="64">
        <v>33214617.280000001</v>
      </c>
      <c r="D70" s="64">
        <v>33214617.280000001</v>
      </c>
      <c r="E70" s="64">
        <v>21029529.710000001</v>
      </c>
      <c r="F70" s="64">
        <v>19928752.309999999</v>
      </c>
      <c r="G70" s="64">
        <f t="shared" si="3"/>
        <v>12185087.57</v>
      </c>
    </row>
    <row r="71" spans="1:7" ht="14.25" customHeight="1" x14ac:dyDescent="0.3">
      <c r="A71" s="9" t="s">
        <v>418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f t="shared" si="3"/>
        <v>0</v>
      </c>
    </row>
    <row r="72" spans="1:7" ht="14.25" customHeight="1" x14ac:dyDescent="0.3">
      <c r="A72" s="9" t="s">
        <v>419</v>
      </c>
      <c r="B72" s="64">
        <v>0</v>
      </c>
      <c r="C72" s="64">
        <v>4981099.54</v>
      </c>
      <c r="D72" s="64">
        <v>4981099.54</v>
      </c>
      <c r="E72" s="64">
        <v>2981099.54</v>
      </c>
      <c r="F72" s="64">
        <v>2981099.54</v>
      </c>
      <c r="G72" s="64">
        <f t="shared" si="3"/>
        <v>2000000</v>
      </c>
    </row>
    <row r="73" spans="1:7" ht="14.25" customHeight="1" x14ac:dyDescent="0.3">
      <c r="A73" s="9" t="s">
        <v>420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f t="shared" si="3"/>
        <v>0</v>
      </c>
    </row>
    <row r="74" spans="1:7" ht="14.25" customHeight="1" x14ac:dyDescent="0.3">
      <c r="A74" s="9" t="s">
        <v>421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f t="shared" si="3"/>
        <v>0</v>
      </c>
    </row>
    <row r="75" spans="1:7" ht="14.25" customHeight="1" x14ac:dyDescent="0.3">
      <c r="A75" s="9" t="s">
        <v>422</v>
      </c>
      <c r="B75" s="64">
        <v>0</v>
      </c>
      <c r="C75" s="64">
        <v>97025067.719999999</v>
      </c>
      <c r="D75" s="64">
        <v>97025067.719999999</v>
      </c>
      <c r="E75" s="64">
        <v>38750222.780000001</v>
      </c>
      <c r="F75" s="64">
        <v>38023386.920000002</v>
      </c>
      <c r="G75" s="64">
        <f t="shared" si="3"/>
        <v>58274844.939999998</v>
      </c>
    </row>
    <row r="76" spans="1:7" ht="14.25" customHeight="1" x14ac:dyDescent="0.3">
      <c r="A76" s="74" t="s">
        <v>154</v>
      </c>
      <c r="B76" s="10"/>
      <c r="C76" s="10"/>
      <c r="D76" s="10"/>
      <c r="E76" s="10"/>
      <c r="F76" s="10"/>
      <c r="G76" s="10"/>
    </row>
    <row r="77" spans="1:7" ht="14.25" customHeight="1" x14ac:dyDescent="0.3">
      <c r="A77" s="7" t="s">
        <v>387</v>
      </c>
      <c r="B77" s="11">
        <f t="shared" ref="B77:G77" si="4">SUM(B43,B9)</f>
        <v>657683436.45439994</v>
      </c>
      <c r="C77" s="11">
        <f t="shared" si="4"/>
        <v>596437424.51890004</v>
      </c>
      <c r="D77" s="11">
        <f t="shared" si="4"/>
        <v>1254120860.9734001</v>
      </c>
      <c r="E77" s="11">
        <f t="shared" si="4"/>
        <v>558362634.08999991</v>
      </c>
      <c r="F77" s="11">
        <f t="shared" si="4"/>
        <v>548364758.23000002</v>
      </c>
      <c r="G77" s="11">
        <f t="shared" si="4"/>
        <v>695758226.8834002</v>
      </c>
    </row>
    <row r="78" spans="1:7" ht="14.25" customHeight="1" x14ac:dyDescent="0.3">
      <c r="A78" s="16"/>
      <c r="B78" s="16"/>
      <c r="C78" s="16"/>
      <c r="D78" s="16"/>
      <c r="E78" s="16"/>
      <c r="F78" s="16"/>
      <c r="G78" s="16"/>
    </row>
    <row r="79" spans="1:7" ht="14.25" customHeight="1" x14ac:dyDescent="0.3">
      <c r="D79" s="91"/>
      <c r="F79" s="75"/>
    </row>
    <row r="80" spans="1:7" ht="14.25" customHeight="1" x14ac:dyDescent="0.3">
      <c r="D80" s="91"/>
    </row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42:G43 B76:G77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55" workbookViewId="0">
      <selection activeCell="G21" sqref="G21"/>
    </sheetView>
  </sheetViews>
  <sheetFormatPr baseColWidth="10" defaultColWidth="14.44140625" defaultRowHeight="15" customHeight="1" x14ac:dyDescent="0.3"/>
  <cols>
    <col min="1" max="1" width="82.88671875" customWidth="1"/>
    <col min="2" max="2" width="22.33203125" customWidth="1"/>
    <col min="3" max="3" width="19.6640625" customWidth="1"/>
    <col min="4" max="6" width="22.33203125" customWidth="1"/>
    <col min="7" max="7" width="19.88671875" customWidth="1"/>
    <col min="8" max="26" width="11" customWidth="1"/>
  </cols>
  <sheetData>
    <row r="1" spans="1:7" ht="40.5" customHeight="1" x14ac:dyDescent="0.3">
      <c r="A1" s="122" t="s">
        <v>424</v>
      </c>
      <c r="B1" s="123"/>
      <c r="C1" s="123"/>
      <c r="D1" s="123"/>
      <c r="E1" s="123"/>
      <c r="F1" s="123"/>
      <c r="G1" s="124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425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426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tr">
        <f>'Formato 3'!A4</f>
        <v>Del 1 de Enero al 30 de Septiembre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5.75" customHeight="1" x14ac:dyDescent="0.3">
      <c r="A7" s="115" t="s">
        <v>7</v>
      </c>
      <c r="B7" s="105" t="s">
        <v>306</v>
      </c>
      <c r="C7" s="106"/>
      <c r="D7" s="106"/>
      <c r="E7" s="106"/>
      <c r="F7" s="107"/>
      <c r="G7" s="119" t="s">
        <v>427</v>
      </c>
    </row>
    <row r="8" spans="1:7" ht="14.25" customHeight="1" x14ac:dyDescent="0.3">
      <c r="A8" s="116"/>
      <c r="B8" s="2" t="s">
        <v>308</v>
      </c>
      <c r="C8" s="3" t="s">
        <v>428</v>
      </c>
      <c r="D8" s="2" t="s">
        <v>310</v>
      </c>
      <c r="E8" s="2" t="s">
        <v>194</v>
      </c>
      <c r="F8" s="76" t="s">
        <v>211</v>
      </c>
      <c r="G8" s="116"/>
    </row>
    <row r="9" spans="1:7" ht="16.5" customHeight="1" x14ac:dyDescent="0.3">
      <c r="A9" s="5" t="s">
        <v>429</v>
      </c>
      <c r="B9" s="73">
        <f t="shared" ref="B9:G9" si="0">SUM(B10,B19,B27,B37)</f>
        <v>657683436.45439994</v>
      </c>
      <c r="C9" s="73">
        <f t="shared" si="0"/>
        <v>437826776.04890001</v>
      </c>
      <c r="D9" s="73">
        <f t="shared" si="0"/>
        <v>1095510212.5034001</v>
      </c>
      <c r="E9" s="73">
        <f t="shared" si="0"/>
        <v>476313890.57999998</v>
      </c>
      <c r="F9" s="73">
        <f t="shared" si="0"/>
        <v>468143627.97999996</v>
      </c>
      <c r="G9" s="73">
        <f t="shared" si="0"/>
        <v>619196321.92340016</v>
      </c>
    </row>
    <row r="10" spans="1:7" ht="15" customHeight="1" x14ac:dyDescent="0.3">
      <c r="A10" s="9" t="s">
        <v>430</v>
      </c>
      <c r="B10" s="10">
        <f t="shared" ref="B10:G10" si="1">SUM(B11:B18)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</row>
    <row r="11" spans="1:7" ht="14.25" customHeight="1" x14ac:dyDescent="0.3">
      <c r="A11" s="9" t="s">
        <v>431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25" customHeight="1" x14ac:dyDescent="0.3">
      <c r="A12" s="9" t="s">
        <v>432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25" customHeight="1" x14ac:dyDescent="0.3">
      <c r="A13" s="9" t="s">
        <v>433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25" customHeight="1" x14ac:dyDescent="0.3">
      <c r="A14" s="9" t="s">
        <v>434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25" customHeight="1" x14ac:dyDescent="0.3">
      <c r="A15" s="9" t="s">
        <v>435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25" customHeight="1" x14ac:dyDescent="0.3">
      <c r="A16" s="9" t="s">
        <v>436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25" customHeight="1" x14ac:dyDescent="0.3">
      <c r="A17" s="9" t="s">
        <v>437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25" customHeight="1" x14ac:dyDescent="0.3">
      <c r="A18" s="9" t="s">
        <v>438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25" customHeight="1" x14ac:dyDescent="0.3">
      <c r="A19" s="9" t="s">
        <v>439</v>
      </c>
      <c r="B19" s="10">
        <f t="shared" ref="B19:G19" si="2">SUM(B20:B26)</f>
        <v>657683436.45439994</v>
      </c>
      <c r="C19" s="10">
        <f t="shared" si="2"/>
        <v>437826776.04890001</v>
      </c>
      <c r="D19" s="10">
        <f t="shared" si="2"/>
        <v>1095510212.5034001</v>
      </c>
      <c r="E19" s="10">
        <f t="shared" si="2"/>
        <v>476313890.57999998</v>
      </c>
      <c r="F19" s="10">
        <f t="shared" si="2"/>
        <v>468143627.97999996</v>
      </c>
      <c r="G19" s="10">
        <f t="shared" si="2"/>
        <v>619196321.92340016</v>
      </c>
    </row>
    <row r="20" spans="1:7" ht="14.25" customHeight="1" x14ac:dyDescent="0.3">
      <c r="A20" s="9" t="s">
        <v>440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4.25" customHeight="1" x14ac:dyDescent="0.3">
      <c r="A21" s="9" t="s">
        <v>441</v>
      </c>
      <c r="B21" s="10">
        <f>'Formato 6 b)'!B9</f>
        <v>657683436.45439994</v>
      </c>
      <c r="C21" s="10">
        <f>'Formato 6 b)'!C9</f>
        <v>437826776.04890001</v>
      </c>
      <c r="D21" s="10">
        <f>'Formato 6 b)'!D9</f>
        <v>1095510212.5034001</v>
      </c>
      <c r="E21" s="10">
        <f>'Formato 6 b)'!E9</f>
        <v>476313890.57999998</v>
      </c>
      <c r="F21" s="10">
        <f>'Formato 6 b)'!F9</f>
        <v>468143627.97999996</v>
      </c>
      <c r="G21" s="10">
        <f>D21-E21</f>
        <v>619196321.92340016</v>
      </c>
    </row>
    <row r="22" spans="1:7" ht="14.25" customHeight="1" x14ac:dyDescent="0.3">
      <c r="A22" s="9" t="s">
        <v>442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4.25" customHeight="1" x14ac:dyDescent="0.3">
      <c r="A23" s="9" t="s">
        <v>443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4.25" customHeight="1" x14ac:dyDescent="0.3">
      <c r="A24" s="9" t="s">
        <v>444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4.25" customHeight="1" x14ac:dyDescent="0.3">
      <c r="A25" s="9" t="s">
        <v>445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4.25" customHeight="1" x14ac:dyDescent="0.3">
      <c r="A26" s="9" t="s">
        <v>446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4.25" customHeight="1" x14ac:dyDescent="0.3">
      <c r="A27" s="9" t="s">
        <v>447</v>
      </c>
      <c r="B27" s="10">
        <f t="shared" ref="B27:G27" si="3">SUM(B28:B36)</f>
        <v>0</v>
      </c>
      <c r="C27" s="10">
        <f t="shared" si="3"/>
        <v>0</v>
      </c>
      <c r="D27" s="10">
        <f t="shared" si="3"/>
        <v>0</v>
      </c>
      <c r="E27" s="10">
        <f t="shared" si="3"/>
        <v>0</v>
      </c>
      <c r="F27" s="10">
        <f t="shared" si="3"/>
        <v>0</v>
      </c>
      <c r="G27" s="10">
        <f t="shared" si="3"/>
        <v>0</v>
      </c>
    </row>
    <row r="28" spans="1:7" ht="14.25" customHeight="1" x14ac:dyDescent="0.3">
      <c r="A28" s="58" t="s">
        <v>448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4.25" customHeight="1" x14ac:dyDescent="0.3">
      <c r="A29" s="9" t="s">
        <v>449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4.25" customHeight="1" x14ac:dyDescent="0.3">
      <c r="A30" s="9" t="s">
        <v>450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4.25" customHeight="1" x14ac:dyDescent="0.3">
      <c r="A31" s="9" t="s">
        <v>451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4.25" customHeight="1" x14ac:dyDescent="0.3">
      <c r="A32" s="9" t="s">
        <v>452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4.25" customHeight="1" x14ac:dyDescent="0.3">
      <c r="A33" s="9" t="s">
        <v>453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4.25" customHeight="1" x14ac:dyDescent="0.3">
      <c r="A34" s="9" t="s">
        <v>454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ht="14.25" customHeight="1" x14ac:dyDescent="0.3">
      <c r="A35" s="9" t="s">
        <v>455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4.25" customHeight="1" x14ac:dyDescent="0.3">
      <c r="A36" s="9" t="s">
        <v>456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4.25" customHeight="1" x14ac:dyDescent="0.3">
      <c r="A37" s="58" t="s">
        <v>457</v>
      </c>
      <c r="B37" s="10">
        <f t="shared" ref="B37:G37" si="4">SUM(B38:B41)</f>
        <v>0</v>
      </c>
      <c r="C37" s="10">
        <f t="shared" si="4"/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 t="shared" si="4"/>
        <v>0</v>
      </c>
    </row>
    <row r="38" spans="1:7" ht="14.25" customHeight="1" x14ac:dyDescent="0.3">
      <c r="A38" s="58" t="s">
        <v>458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4.25" customHeight="1" x14ac:dyDescent="0.3">
      <c r="A39" s="58" t="s">
        <v>459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4.25" customHeight="1" x14ac:dyDescent="0.3">
      <c r="A40" s="58" t="s">
        <v>460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4.25" customHeight="1" x14ac:dyDescent="0.3">
      <c r="A41" s="58" t="s">
        <v>461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4.25" customHeight="1" x14ac:dyDescent="0.3">
      <c r="A42" s="58"/>
      <c r="B42" s="14"/>
      <c r="C42" s="14"/>
      <c r="D42" s="14"/>
      <c r="E42" s="14"/>
      <c r="F42" s="14"/>
      <c r="G42" s="14"/>
    </row>
    <row r="43" spans="1:7" ht="14.25" customHeight="1" x14ac:dyDescent="0.3">
      <c r="A43" s="7" t="s">
        <v>462</v>
      </c>
      <c r="B43" s="11">
        <f t="shared" ref="B43:G43" si="5">SUM(B44,B53,B61,B71)</f>
        <v>0</v>
      </c>
      <c r="C43" s="11">
        <f t="shared" si="5"/>
        <v>158610648.47</v>
      </c>
      <c r="D43" s="11">
        <f t="shared" si="5"/>
        <v>158610648.47</v>
      </c>
      <c r="E43" s="11">
        <f t="shared" si="5"/>
        <v>82048743.50999999</v>
      </c>
      <c r="F43" s="11">
        <f t="shared" si="5"/>
        <v>80221130.25</v>
      </c>
      <c r="G43" s="11">
        <f t="shared" si="5"/>
        <v>76561904.960000008</v>
      </c>
    </row>
    <row r="44" spans="1:7" ht="14.25" customHeight="1" x14ac:dyDescent="0.3">
      <c r="A44" s="9" t="s">
        <v>430</v>
      </c>
      <c r="B44" s="10">
        <f t="shared" ref="B44:G44" si="6">SUM(B45:B52)</f>
        <v>0</v>
      </c>
      <c r="C44" s="10">
        <f t="shared" si="6"/>
        <v>0</v>
      </c>
      <c r="D44" s="10">
        <f t="shared" si="6"/>
        <v>0</v>
      </c>
      <c r="E44" s="10">
        <f t="shared" si="6"/>
        <v>0</v>
      </c>
      <c r="F44" s="10">
        <f t="shared" si="6"/>
        <v>0</v>
      </c>
      <c r="G44" s="10">
        <f t="shared" si="6"/>
        <v>0</v>
      </c>
    </row>
    <row r="45" spans="1:7" ht="14.25" customHeight="1" x14ac:dyDescent="0.3">
      <c r="A45" s="58" t="s">
        <v>431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4.25" customHeight="1" x14ac:dyDescent="0.3">
      <c r="A46" s="58" t="s">
        <v>432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4.25" customHeight="1" x14ac:dyDescent="0.3">
      <c r="A47" s="58" t="s">
        <v>433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4.25" customHeight="1" x14ac:dyDescent="0.3">
      <c r="A48" s="58" t="s">
        <v>434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4.25" customHeight="1" x14ac:dyDescent="0.3">
      <c r="A49" s="58" t="s">
        <v>435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4.25" customHeight="1" x14ac:dyDescent="0.3">
      <c r="A50" s="58" t="s">
        <v>436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4.25" customHeight="1" x14ac:dyDescent="0.3">
      <c r="A51" s="58" t="s">
        <v>437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4.25" customHeight="1" x14ac:dyDescent="0.3">
      <c r="A52" s="58" t="s">
        <v>438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4.25" customHeight="1" x14ac:dyDescent="0.3">
      <c r="A53" s="9" t="s">
        <v>439</v>
      </c>
      <c r="B53" s="10">
        <f t="shared" ref="B53:G53" si="7">SUM(B54:B60)</f>
        <v>0</v>
      </c>
      <c r="C53" s="10">
        <f t="shared" si="7"/>
        <v>158610648.47</v>
      </c>
      <c r="D53" s="10">
        <f t="shared" si="7"/>
        <v>158610648.47</v>
      </c>
      <c r="E53" s="10">
        <f t="shared" si="7"/>
        <v>82048743.50999999</v>
      </c>
      <c r="F53" s="10">
        <f t="shared" si="7"/>
        <v>80221130.25</v>
      </c>
      <c r="G53" s="10">
        <f t="shared" si="7"/>
        <v>76561904.960000008</v>
      </c>
    </row>
    <row r="54" spans="1:7" ht="14.25" customHeight="1" x14ac:dyDescent="0.3">
      <c r="A54" s="58" t="s">
        <v>440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4.25" customHeight="1" x14ac:dyDescent="0.3">
      <c r="A55" s="58" t="s">
        <v>441</v>
      </c>
      <c r="B55" s="10">
        <f>'Formato 6 b)'!B43</f>
        <v>0</v>
      </c>
      <c r="C55" s="10">
        <f>'Formato 6 b)'!C43</f>
        <v>158610648.47</v>
      </c>
      <c r="D55" s="10">
        <f>'Formato 6 b)'!D43</f>
        <v>158610648.47</v>
      </c>
      <c r="E55" s="10">
        <f>'Formato 6 b)'!E43</f>
        <v>82048743.50999999</v>
      </c>
      <c r="F55" s="10">
        <f>'Formato 6 b)'!F43</f>
        <v>80221130.25</v>
      </c>
      <c r="G55" s="10">
        <f>D55-E55</f>
        <v>76561904.960000008</v>
      </c>
    </row>
    <row r="56" spans="1:7" ht="14.25" customHeight="1" x14ac:dyDescent="0.3">
      <c r="A56" s="58" t="s">
        <v>442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4.25" customHeight="1" x14ac:dyDescent="0.3">
      <c r="A57" s="59" t="s">
        <v>443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4.25" customHeight="1" x14ac:dyDescent="0.3">
      <c r="A58" s="58" t="s">
        <v>444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4.25" customHeight="1" x14ac:dyDescent="0.3">
      <c r="A59" s="58" t="s">
        <v>445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4.25" customHeight="1" x14ac:dyDescent="0.3">
      <c r="A60" s="58" t="s">
        <v>446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4.25" customHeight="1" x14ac:dyDescent="0.3">
      <c r="A61" s="9" t="s">
        <v>447</v>
      </c>
      <c r="B61" s="10">
        <f t="shared" ref="B61:G61" si="8">SUM(B62:B70)</f>
        <v>0</v>
      </c>
      <c r="C61" s="10">
        <f t="shared" si="8"/>
        <v>0</v>
      </c>
      <c r="D61" s="10">
        <f t="shared" si="8"/>
        <v>0</v>
      </c>
      <c r="E61" s="10">
        <f t="shared" si="8"/>
        <v>0</v>
      </c>
      <c r="F61" s="10">
        <f t="shared" si="8"/>
        <v>0</v>
      </c>
      <c r="G61" s="10">
        <f t="shared" si="8"/>
        <v>0</v>
      </c>
    </row>
    <row r="62" spans="1:7" ht="14.25" customHeight="1" x14ac:dyDescent="0.3">
      <c r="A62" s="58" t="s">
        <v>448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4.25" customHeight="1" x14ac:dyDescent="0.3">
      <c r="A63" s="58" t="s">
        <v>449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4.25" customHeight="1" x14ac:dyDescent="0.3">
      <c r="A64" s="58" t="s">
        <v>450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4.25" customHeight="1" x14ac:dyDescent="0.3">
      <c r="A65" s="58" t="s">
        <v>451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4.25" customHeight="1" x14ac:dyDescent="0.3">
      <c r="A66" s="58" t="s">
        <v>452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4.25" customHeight="1" x14ac:dyDescent="0.3">
      <c r="A67" s="58" t="s">
        <v>453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4.25" customHeight="1" x14ac:dyDescent="0.3">
      <c r="A68" s="58" t="s">
        <v>454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4.25" customHeight="1" x14ac:dyDescent="0.3">
      <c r="A69" s="58" t="s">
        <v>455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4.25" customHeight="1" x14ac:dyDescent="0.3">
      <c r="A70" s="58" t="s">
        <v>456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4.25" customHeight="1" x14ac:dyDescent="0.3">
      <c r="A71" s="58" t="s">
        <v>457</v>
      </c>
      <c r="B71" s="10">
        <f t="shared" ref="B71:G71" si="9">SUM(B72:B75)</f>
        <v>0</v>
      </c>
      <c r="C71" s="10">
        <f t="shared" si="9"/>
        <v>0</v>
      </c>
      <c r="D71" s="10">
        <f t="shared" si="9"/>
        <v>0</v>
      </c>
      <c r="E71" s="10">
        <f t="shared" si="9"/>
        <v>0</v>
      </c>
      <c r="F71" s="10">
        <f t="shared" si="9"/>
        <v>0</v>
      </c>
      <c r="G71" s="10">
        <f t="shared" si="9"/>
        <v>0</v>
      </c>
    </row>
    <row r="72" spans="1:7" ht="14.25" customHeight="1" x14ac:dyDescent="0.3">
      <c r="A72" s="58" t="s">
        <v>458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4.25" customHeight="1" x14ac:dyDescent="0.3">
      <c r="A73" s="58" t="s">
        <v>459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4.25" customHeight="1" x14ac:dyDescent="0.3">
      <c r="A74" s="58" t="s">
        <v>460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4.25" customHeight="1" x14ac:dyDescent="0.3">
      <c r="A75" s="58" t="s">
        <v>461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4.25" customHeight="1" x14ac:dyDescent="0.3">
      <c r="A76" s="8"/>
      <c r="B76" s="10"/>
      <c r="C76" s="10"/>
      <c r="D76" s="10"/>
      <c r="E76" s="10"/>
      <c r="F76" s="10"/>
      <c r="G76" s="10"/>
    </row>
    <row r="77" spans="1:7" ht="14.25" customHeight="1" x14ac:dyDescent="0.3">
      <c r="A77" s="7" t="s">
        <v>387</v>
      </c>
      <c r="B77" s="11">
        <f t="shared" ref="B77:G77" si="10">B43+B9</f>
        <v>657683436.45439994</v>
      </c>
      <c r="C77" s="11">
        <f t="shared" si="10"/>
        <v>596437424.51890004</v>
      </c>
      <c r="D77" s="11">
        <f t="shared" si="10"/>
        <v>1254120860.9734001</v>
      </c>
      <c r="E77" s="11">
        <f t="shared" si="10"/>
        <v>558362634.08999991</v>
      </c>
      <c r="F77" s="11">
        <f t="shared" si="10"/>
        <v>548364758.23000002</v>
      </c>
      <c r="G77" s="11">
        <f t="shared" si="10"/>
        <v>695758226.8834002</v>
      </c>
    </row>
    <row r="78" spans="1:7" ht="14.25" customHeight="1" x14ac:dyDescent="0.3">
      <c r="A78" s="16"/>
      <c r="B78" s="48"/>
      <c r="C78" s="48"/>
      <c r="D78" s="48"/>
      <c r="E78" s="48"/>
      <c r="F78" s="48"/>
      <c r="G78" s="48"/>
    </row>
    <row r="79" spans="1:7" ht="14.25" customHeight="1" x14ac:dyDescent="0.3"/>
    <row r="80" spans="1:7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10 C11:G18 B19:G19 C20:G20 G21 C22:G26 B27:G27 C28:G36 B37:G37 C38:G41 B43:G44 C45:G52 B53:G53 C54:G54 G55 C56:G60 B61:G61 C62:G70 B71:G71 C72:G75 B76:G77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abSelected="1" workbookViewId="0">
      <selection activeCell="C19" sqref="C19"/>
    </sheetView>
  </sheetViews>
  <sheetFormatPr baseColWidth="10" defaultColWidth="14.44140625" defaultRowHeight="15" customHeight="1" x14ac:dyDescent="0.3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 x14ac:dyDescent="0.3">
      <c r="A1" s="120" t="s">
        <v>463</v>
      </c>
      <c r="B1" s="97"/>
      <c r="C1" s="97"/>
      <c r="D1" s="97"/>
      <c r="E1" s="97"/>
      <c r="F1" s="97"/>
      <c r="G1" s="98"/>
    </row>
    <row r="2" spans="1:7" ht="14.25" customHeight="1" x14ac:dyDescent="0.3">
      <c r="A2" s="99" t="str">
        <f>'Formato 1'!A2</f>
        <v>JUNTA DE AGUA POTABLE DRENAJE ALCANTARILLADO Y SANEAMIENTO DEL MUNICIPIO DE IRAPUATO GTO, Gobierno del Estado de Guanajuato</v>
      </c>
      <c r="B2" s="100"/>
      <c r="C2" s="100"/>
      <c r="D2" s="100"/>
      <c r="E2" s="100"/>
      <c r="F2" s="100"/>
      <c r="G2" s="101"/>
    </row>
    <row r="3" spans="1:7" ht="14.25" customHeight="1" x14ac:dyDescent="0.3">
      <c r="A3" s="102" t="s">
        <v>304</v>
      </c>
      <c r="B3" s="103"/>
      <c r="C3" s="103"/>
      <c r="D3" s="103"/>
      <c r="E3" s="103"/>
      <c r="F3" s="103"/>
      <c r="G3" s="104"/>
    </row>
    <row r="4" spans="1:7" ht="14.25" customHeight="1" x14ac:dyDescent="0.3">
      <c r="A4" s="102" t="s">
        <v>464</v>
      </c>
      <c r="B4" s="103"/>
      <c r="C4" s="103"/>
      <c r="D4" s="103"/>
      <c r="E4" s="103"/>
      <c r="F4" s="103"/>
      <c r="G4" s="104"/>
    </row>
    <row r="5" spans="1:7" ht="14.25" customHeight="1" x14ac:dyDescent="0.3">
      <c r="A5" s="102" t="str">
        <f>'Formato 3'!A4</f>
        <v>Del 1 de Enero al 30 de Septiembre de 2024 (b)</v>
      </c>
      <c r="B5" s="103"/>
      <c r="C5" s="103"/>
      <c r="D5" s="103"/>
      <c r="E5" s="103"/>
      <c r="F5" s="103"/>
      <c r="G5" s="104"/>
    </row>
    <row r="6" spans="1:7" ht="41.25" customHeight="1" x14ac:dyDescent="0.3">
      <c r="A6" s="105" t="s">
        <v>3</v>
      </c>
      <c r="B6" s="106"/>
      <c r="C6" s="106"/>
      <c r="D6" s="106"/>
      <c r="E6" s="106"/>
      <c r="F6" s="106"/>
      <c r="G6" s="107"/>
    </row>
    <row r="7" spans="1:7" ht="14.25" customHeight="1" x14ac:dyDescent="0.3">
      <c r="A7" s="115" t="s">
        <v>465</v>
      </c>
      <c r="B7" s="118" t="s">
        <v>306</v>
      </c>
      <c r="C7" s="97"/>
      <c r="D7" s="97"/>
      <c r="E7" s="97"/>
      <c r="F7" s="98"/>
      <c r="G7" s="121" t="s">
        <v>307</v>
      </c>
    </row>
    <row r="8" spans="1:7" ht="14.25" customHeight="1" x14ac:dyDescent="0.3">
      <c r="A8" s="116"/>
      <c r="B8" s="3" t="s">
        <v>308</v>
      </c>
      <c r="C8" s="77" t="s">
        <v>428</v>
      </c>
      <c r="D8" s="77" t="s">
        <v>239</v>
      </c>
      <c r="E8" s="77" t="s">
        <v>194</v>
      </c>
      <c r="F8" s="77" t="s">
        <v>211</v>
      </c>
      <c r="G8" s="116"/>
    </row>
    <row r="9" spans="1:7" ht="15.75" customHeight="1" x14ac:dyDescent="0.3">
      <c r="A9" s="5" t="s">
        <v>466</v>
      </c>
      <c r="B9" s="70">
        <f t="shared" ref="B9:G9" si="0">SUM(B10,B11,B12,B15,B16,B19)</f>
        <v>143331718.90000001</v>
      </c>
      <c r="C9" s="70">
        <f t="shared" si="0"/>
        <v>0</v>
      </c>
      <c r="D9" s="70">
        <f t="shared" si="0"/>
        <v>143331718.90000001</v>
      </c>
      <c r="E9" s="70">
        <f t="shared" si="0"/>
        <v>92091240.099999994</v>
      </c>
      <c r="F9" s="70">
        <f t="shared" si="0"/>
        <v>91999538.480000004</v>
      </c>
      <c r="G9" s="70">
        <f t="shared" si="0"/>
        <v>51240478.799999997</v>
      </c>
    </row>
    <row r="10" spans="1:7" ht="14.25" customHeight="1" x14ac:dyDescent="0.3">
      <c r="A10" s="9" t="s">
        <v>467</v>
      </c>
      <c r="B10" s="64">
        <v>143331718.90000001</v>
      </c>
      <c r="C10" s="64">
        <v>0</v>
      </c>
      <c r="D10" s="64">
        <v>143331718.90000001</v>
      </c>
      <c r="E10" s="64">
        <v>92091240.099999994</v>
      </c>
      <c r="F10" s="64">
        <v>91999538.480000004</v>
      </c>
      <c r="G10" s="78">
        <v>51240478.799999997</v>
      </c>
    </row>
    <row r="11" spans="1:7" ht="15.75" customHeight="1" x14ac:dyDescent="0.3">
      <c r="A11" s="9" t="s">
        <v>468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f t="shared" ref="G11" si="1">D11-E11</f>
        <v>0</v>
      </c>
    </row>
    <row r="12" spans="1:7" ht="14.25" customHeight="1" x14ac:dyDescent="0.3">
      <c r="A12" s="9" t="s">
        <v>469</v>
      </c>
      <c r="B12" s="78">
        <f t="shared" ref="B12:G12" si="2">B13+B14</f>
        <v>0</v>
      </c>
      <c r="C12" s="78">
        <f t="shared" si="2"/>
        <v>0</v>
      </c>
      <c r="D12" s="78">
        <f t="shared" si="2"/>
        <v>0</v>
      </c>
      <c r="E12" s="78">
        <f t="shared" si="2"/>
        <v>0</v>
      </c>
      <c r="F12" s="78">
        <f t="shared" si="2"/>
        <v>0</v>
      </c>
      <c r="G12" s="78">
        <f t="shared" si="2"/>
        <v>0</v>
      </c>
    </row>
    <row r="13" spans="1:7" ht="14.25" customHeight="1" x14ac:dyDescent="0.3">
      <c r="A13" s="9" t="s">
        <v>470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f t="shared" ref="G13:G15" si="3">D13-E13</f>
        <v>0</v>
      </c>
    </row>
    <row r="14" spans="1:7" ht="14.25" customHeight="1" x14ac:dyDescent="0.3">
      <c r="A14" s="9" t="s">
        <v>471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f t="shared" si="3"/>
        <v>0</v>
      </c>
    </row>
    <row r="15" spans="1:7" ht="14.25" customHeight="1" x14ac:dyDescent="0.3">
      <c r="A15" s="9" t="s">
        <v>472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f t="shared" si="3"/>
        <v>0</v>
      </c>
    </row>
    <row r="16" spans="1:7" ht="14.25" customHeight="1" x14ac:dyDescent="0.3">
      <c r="A16" s="58" t="s">
        <v>473</v>
      </c>
      <c r="B16" s="78">
        <f t="shared" ref="B16:G16" si="4">B17+B18</f>
        <v>0</v>
      </c>
      <c r="C16" s="78">
        <f t="shared" si="4"/>
        <v>0</v>
      </c>
      <c r="D16" s="78">
        <f t="shared" si="4"/>
        <v>0</v>
      </c>
      <c r="E16" s="78">
        <f t="shared" si="4"/>
        <v>0</v>
      </c>
      <c r="F16" s="78">
        <f t="shared" si="4"/>
        <v>0</v>
      </c>
      <c r="G16" s="78">
        <f t="shared" si="4"/>
        <v>0</v>
      </c>
    </row>
    <row r="17" spans="1:7" ht="14.25" customHeight="1" x14ac:dyDescent="0.3">
      <c r="A17" s="9" t="s">
        <v>474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f t="shared" ref="G17:G19" si="5">D17-E17</f>
        <v>0</v>
      </c>
    </row>
    <row r="18" spans="1:7" ht="14.25" customHeight="1" x14ac:dyDescent="0.3">
      <c r="A18" s="9" t="s">
        <v>475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f t="shared" si="5"/>
        <v>0</v>
      </c>
    </row>
    <row r="19" spans="1:7" ht="14.25" customHeight="1" x14ac:dyDescent="0.3">
      <c r="A19" s="9" t="s">
        <v>476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f t="shared" si="5"/>
        <v>0</v>
      </c>
    </row>
    <row r="20" spans="1:7" ht="14.25" customHeight="1" x14ac:dyDescent="0.3">
      <c r="A20" s="8"/>
      <c r="B20" s="78"/>
      <c r="C20" s="78"/>
      <c r="D20" s="78"/>
      <c r="E20" s="78"/>
      <c r="F20" s="78"/>
      <c r="G20" s="78"/>
    </row>
    <row r="21" spans="1:7" ht="14.25" customHeight="1" x14ac:dyDescent="0.3">
      <c r="A21" s="13" t="s">
        <v>477</v>
      </c>
      <c r="B21" s="70">
        <f t="shared" ref="B21:G21" si="6">SUM(B22,B23,B24,B27,B28,B31)</f>
        <v>0</v>
      </c>
      <c r="C21" s="70">
        <f t="shared" si="6"/>
        <v>0</v>
      </c>
      <c r="D21" s="70">
        <f t="shared" si="6"/>
        <v>0</v>
      </c>
      <c r="E21" s="70">
        <f t="shared" si="6"/>
        <v>0</v>
      </c>
      <c r="F21" s="70">
        <f t="shared" si="6"/>
        <v>0</v>
      </c>
      <c r="G21" s="70">
        <f t="shared" si="6"/>
        <v>0</v>
      </c>
    </row>
    <row r="22" spans="1:7" ht="14.25" customHeight="1" x14ac:dyDescent="0.3">
      <c r="A22" s="9" t="s">
        <v>467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78">
        <v>0</v>
      </c>
    </row>
    <row r="23" spans="1:7" ht="14.25" customHeight="1" x14ac:dyDescent="0.3">
      <c r="A23" s="9" t="s">
        <v>468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f t="shared" ref="G23" si="7">D23-E23</f>
        <v>0</v>
      </c>
    </row>
    <row r="24" spans="1:7" ht="14.25" customHeight="1" x14ac:dyDescent="0.3">
      <c r="A24" s="9" t="s">
        <v>469</v>
      </c>
      <c r="B24" s="78">
        <f t="shared" ref="B24:F24" si="8">B25+B26</f>
        <v>0</v>
      </c>
      <c r="C24" s="78">
        <f t="shared" si="8"/>
        <v>0</v>
      </c>
      <c r="D24" s="78">
        <f t="shared" si="8"/>
        <v>0</v>
      </c>
      <c r="E24" s="78">
        <f t="shared" si="8"/>
        <v>0</v>
      </c>
      <c r="F24" s="78">
        <f t="shared" si="8"/>
        <v>0</v>
      </c>
      <c r="G24" s="78">
        <f>G25+G26</f>
        <v>0</v>
      </c>
    </row>
    <row r="25" spans="1:7" ht="14.25" customHeight="1" x14ac:dyDescent="0.3">
      <c r="A25" s="9" t="s">
        <v>470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f t="shared" ref="G25:G27" si="9">D25-E25</f>
        <v>0</v>
      </c>
    </row>
    <row r="26" spans="1:7" ht="14.25" customHeight="1" x14ac:dyDescent="0.3">
      <c r="A26" s="9" t="s">
        <v>471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8">
        <f t="shared" si="9"/>
        <v>0</v>
      </c>
    </row>
    <row r="27" spans="1:7" ht="14.25" customHeight="1" x14ac:dyDescent="0.3">
      <c r="A27" s="9" t="s">
        <v>472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f t="shared" si="9"/>
        <v>0</v>
      </c>
    </row>
    <row r="28" spans="1:7" ht="14.25" customHeight="1" x14ac:dyDescent="0.3">
      <c r="A28" s="58" t="s">
        <v>473</v>
      </c>
      <c r="B28" s="78">
        <f t="shared" ref="B28:G28" si="10">B29+B30</f>
        <v>0</v>
      </c>
      <c r="C28" s="78">
        <f t="shared" si="10"/>
        <v>0</v>
      </c>
      <c r="D28" s="78">
        <f t="shared" si="10"/>
        <v>0</v>
      </c>
      <c r="E28" s="78">
        <f t="shared" si="10"/>
        <v>0</v>
      </c>
      <c r="F28" s="78">
        <f t="shared" si="10"/>
        <v>0</v>
      </c>
      <c r="G28" s="78">
        <f t="shared" si="10"/>
        <v>0</v>
      </c>
    </row>
    <row r="29" spans="1:7" ht="14.25" customHeight="1" x14ac:dyDescent="0.3">
      <c r="A29" s="9" t="s">
        <v>474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f t="shared" ref="G29:G31" si="11">D29-E29</f>
        <v>0</v>
      </c>
    </row>
    <row r="30" spans="1:7" ht="14.25" customHeight="1" x14ac:dyDescent="0.3">
      <c r="A30" s="9" t="s">
        <v>475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f t="shared" si="11"/>
        <v>0</v>
      </c>
    </row>
    <row r="31" spans="1:7" ht="14.25" customHeight="1" x14ac:dyDescent="0.3">
      <c r="A31" s="9" t="s">
        <v>476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f t="shared" si="11"/>
        <v>0</v>
      </c>
    </row>
    <row r="32" spans="1:7" ht="14.25" customHeight="1" x14ac:dyDescent="0.3">
      <c r="A32" s="8"/>
      <c r="B32" s="78"/>
      <c r="C32" s="78"/>
      <c r="D32" s="78"/>
      <c r="E32" s="78"/>
      <c r="F32" s="78"/>
      <c r="G32" s="78"/>
    </row>
    <row r="33" spans="1:7" ht="14.25" customHeight="1" x14ac:dyDescent="0.3">
      <c r="A33" s="7" t="s">
        <v>478</v>
      </c>
      <c r="B33" s="70">
        <f t="shared" ref="B33:G33" si="12">B21+B9</f>
        <v>143331718.90000001</v>
      </c>
      <c r="C33" s="70">
        <f t="shared" si="12"/>
        <v>0</v>
      </c>
      <c r="D33" s="70">
        <f t="shared" si="12"/>
        <v>143331718.90000001</v>
      </c>
      <c r="E33" s="70">
        <f t="shared" si="12"/>
        <v>92091240.099999994</v>
      </c>
      <c r="F33" s="70">
        <f t="shared" si="12"/>
        <v>91999538.480000004</v>
      </c>
      <c r="G33" s="70">
        <f t="shared" si="12"/>
        <v>51240478.799999997</v>
      </c>
    </row>
    <row r="34" spans="1:7" ht="14.25" customHeight="1" x14ac:dyDescent="0.3">
      <c r="A34" s="16"/>
      <c r="B34" s="79"/>
      <c r="C34" s="79"/>
      <c r="D34" s="79"/>
      <c r="E34" s="79"/>
      <c r="F34" s="79"/>
      <c r="G34" s="79"/>
    </row>
    <row r="35" spans="1:7" ht="14.25" customHeight="1" x14ac:dyDescent="0.3"/>
    <row r="36" spans="1:7" ht="14.25" customHeight="1" x14ac:dyDescent="0.3"/>
    <row r="37" spans="1:7" ht="14.25" customHeight="1" x14ac:dyDescent="0.3"/>
    <row r="38" spans="1:7" ht="14.25" customHeight="1" x14ac:dyDescent="0.3"/>
    <row r="39" spans="1:7" ht="14.25" customHeight="1" x14ac:dyDescent="0.3"/>
    <row r="40" spans="1:7" ht="14.25" customHeight="1" x14ac:dyDescent="0.3"/>
    <row r="41" spans="1:7" ht="14.25" customHeight="1" x14ac:dyDescent="0.3"/>
    <row r="42" spans="1:7" ht="14.25" customHeight="1" x14ac:dyDescent="0.3"/>
    <row r="43" spans="1:7" ht="14.25" customHeight="1" x14ac:dyDescent="0.3"/>
    <row r="44" spans="1:7" ht="14.25" customHeight="1" x14ac:dyDescent="0.3"/>
    <row r="45" spans="1:7" ht="14.25" customHeight="1" x14ac:dyDescent="0.3"/>
    <row r="46" spans="1:7" ht="14.25" customHeight="1" x14ac:dyDescent="0.3"/>
    <row r="47" spans="1:7" ht="14.25" customHeight="1" x14ac:dyDescent="0.3"/>
    <row r="48" spans="1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G10 B11:G21 G22 B23:G33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2024-10-22T17:00:01Z</dcterms:created>
  <dcterms:modified xsi:type="dcterms:W3CDTF">2024-10-22T20:17:26Z</dcterms:modified>
</cp:coreProperties>
</file>