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SEP 2025\"/>
    </mc:Choice>
  </mc:AlternateContent>
  <bookViews>
    <workbookView xWindow="0" yWindow="0" windowWidth="23040" windowHeight="9192" activeTab="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" l="1"/>
  <c r="E75" i="2"/>
  <c r="F68" i="2"/>
  <c r="E68" i="2"/>
  <c r="F63" i="2"/>
  <c r="F79" i="2" s="1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F9" i="2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F81" i="2" l="1"/>
  <c r="E19" i="9" l="1"/>
  <c r="F19" i="9"/>
  <c r="G71" i="9"/>
  <c r="F71" i="9"/>
  <c r="E71" i="9"/>
  <c r="D71" i="9"/>
  <c r="C71" i="9"/>
  <c r="B71" i="9"/>
  <c r="B61" i="9"/>
  <c r="G61" i="9"/>
  <c r="F61" i="9"/>
  <c r="E61" i="9"/>
  <c r="D61" i="9"/>
  <c r="C61" i="9"/>
  <c r="G44" i="9"/>
  <c r="F44" i="9"/>
  <c r="E44" i="9"/>
  <c r="D44" i="9"/>
  <c r="C44" i="9"/>
  <c r="B44" i="9"/>
  <c r="G37" i="9"/>
  <c r="F37" i="9"/>
  <c r="E37" i="9"/>
  <c r="D37" i="9"/>
  <c r="C37" i="9"/>
  <c r="B37" i="9"/>
  <c r="G27" i="9"/>
  <c r="F27" i="9"/>
  <c r="E27" i="9"/>
  <c r="D27" i="9"/>
  <c r="C27" i="9"/>
  <c r="B27" i="9"/>
  <c r="G10" i="9"/>
  <c r="F10" i="9"/>
  <c r="E10" i="9"/>
  <c r="D10" i="9"/>
  <c r="C10" i="9"/>
  <c r="D20" i="9"/>
  <c r="B10" i="9"/>
  <c r="D31" i="10" l="1"/>
  <c r="D30" i="10"/>
  <c r="D29" i="10"/>
  <c r="D28" i="10"/>
  <c r="D27" i="10"/>
  <c r="D26" i="10"/>
  <c r="D25" i="10"/>
  <c r="D24" i="10"/>
  <c r="D23" i="10"/>
  <c r="D22" i="10"/>
  <c r="D19" i="10"/>
  <c r="D18" i="10"/>
  <c r="D17" i="10"/>
  <c r="D16" i="10"/>
  <c r="D15" i="10"/>
  <c r="D14" i="10"/>
  <c r="D13" i="10"/>
  <c r="D12" i="10"/>
  <c r="D11" i="10"/>
  <c r="D10" i="10"/>
  <c r="A5" i="9"/>
  <c r="A2" i="9"/>
  <c r="A5" i="8"/>
  <c r="A2" i="8"/>
  <c r="D75" i="9"/>
  <c r="G75" i="9" s="1"/>
  <c r="D74" i="9"/>
  <c r="G74" i="9" s="1"/>
  <c r="D73" i="9"/>
  <c r="G73" i="9" s="1"/>
  <c r="D72" i="9"/>
  <c r="G72" i="9" s="1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D60" i="9"/>
  <c r="G60" i="9" s="1"/>
  <c r="D59" i="9"/>
  <c r="G59" i="9" s="1"/>
  <c r="D58" i="9"/>
  <c r="G58" i="9" s="1"/>
  <c r="D57" i="9"/>
  <c r="G57" i="9" s="1"/>
  <c r="D56" i="9"/>
  <c r="G56" i="9" s="1"/>
  <c r="D55" i="9"/>
  <c r="D53" i="9" s="1"/>
  <c r="D54" i="9"/>
  <c r="G54" i="9" s="1"/>
  <c r="F53" i="9"/>
  <c r="F43" i="9" s="1"/>
  <c r="E53" i="9"/>
  <c r="E43" i="9" s="1"/>
  <c r="C53" i="9"/>
  <c r="C43" i="9" s="1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B43" i="9"/>
  <c r="G41" i="9"/>
  <c r="D41" i="9"/>
  <c r="D40" i="9"/>
  <c r="G40" i="9" s="1"/>
  <c r="D39" i="9"/>
  <c r="G39" i="9" s="1"/>
  <c r="D38" i="9"/>
  <c r="G38" i="9" s="1"/>
  <c r="D36" i="9"/>
  <c r="G36" i="9" s="1"/>
  <c r="D35" i="9"/>
  <c r="G35" i="9" s="1"/>
  <c r="D34" i="9"/>
  <c r="G34" i="9" s="1"/>
  <c r="G33" i="9"/>
  <c r="D33" i="9"/>
  <c r="D32" i="9"/>
  <c r="G32" i="9" s="1"/>
  <c r="D31" i="9"/>
  <c r="G31" i="9" s="1"/>
  <c r="D30" i="9"/>
  <c r="G29" i="9"/>
  <c r="D29" i="9"/>
  <c r="D28" i="9"/>
  <c r="G28" i="9" s="1"/>
  <c r="D26" i="9"/>
  <c r="G26" i="9" s="1"/>
  <c r="G25" i="9"/>
  <c r="D25" i="9"/>
  <c r="D24" i="9"/>
  <c r="G24" i="9" s="1"/>
  <c r="D23" i="9"/>
  <c r="G23" i="9" s="1"/>
  <c r="D22" i="9"/>
  <c r="G22" i="9" s="1"/>
  <c r="D21" i="9"/>
  <c r="G21" i="9" s="1"/>
  <c r="G20" i="9"/>
  <c r="D19" i="9"/>
  <c r="C19" i="9"/>
  <c r="B19" i="9"/>
  <c r="D18" i="9"/>
  <c r="G18" i="9" s="1"/>
  <c r="D17" i="9"/>
  <c r="G17" i="9" s="1"/>
  <c r="D16" i="9"/>
  <c r="G16" i="9" s="1"/>
  <c r="G15" i="9"/>
  <c r="D15" i="9"/>
  <c r="D14" i="9"/>
  <c r="G14" i="9" s="1"/>
  <c r="D13" i="9"/>
  <c r="G13" i="9" s="1"/>
  <c r="D12" i="9"/>
  <c r="G12" i="9" s="1"/>
  <c r="G11" i="9"/>
  <c r="D11" i="9"/>
  <c r="F9" i="9"/>
  <c r="E9" i="9"/>
  <c r="C9" i="9"/>
  <c r="B9" i="9"/>
  <c r="D73" i="8"/>
  <c r="G73" i="8" s="1"/>
  <c r="D72" i="8"/>
  <c r="G72" i="8" s="1"/>
  <c r="D71" i="8"/>
  <c r="G71" i="8" s="1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3" i="8"/>
  <c r="G63" i="8" s="1"/>
  <c r="D62" i="8"/>
  <c r="G62" i="8" s="1"/>
  <c r="D61" i="8"/>
  <c r="G61" i="8" s="1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D44" i="8"/>
  <c r="G44" i="8" s="1"/>
  <c r="D43" i="8"/>
  <c r="G43" i="8" s="1"/>
  <c r="C42" i="8"/>
  <c r="B42" i="8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C9" i="8"/>
  <c r="B9" i="8"/>
  <c r="B75" i="8" s="1"/>
  <c r="D157" i="7"/>
  <c r="D156" i="7"/>
  <c r="D155" i="7"/>
  <c r="D154" i="7"/>
  <c r="D153" i="7"/>
  <c r="D152" i="7"/>
  <c r="D151" i="7"/>
  <c r="D150" i="7"/>
  <c r="D149" i="7"/>
  <c r="D148" i="7"/>
  <c r="D146" i="7" s="1"/>
  <c r="D147" i="7"/>
  <c r="D145" i="7"/>
  <c r="D144" i="7"/>
  <c r="D143" i="7"/>
  <c r="D142" i="7"/>
  <c r="D137" i="7" s="1"/>
  <c r="D141" i="7"/>
  <c r="D140" i="7"/>
  <c r="D139" i="7"/>
  <c r="D138" i="7"/>
  <c r="D136" i="7"/>
  <c r="D135" i="7"/>
  <c r="D134" i="7"/>
  <c r="D133" i="7" s="1"/>
  <c r="D132" i="7"/>
  <c r="D131" i="7"/>
  <c r="D130" i="7"/>
  <c r="D129" i="7"/>
  <c r="D128" i="7"/>
  <c r="D127" i="7"/>
  <c r="D126" i="7"/>
  <c r="D125" i="7"/>
  <c r="D124" i="7"/>
  <c r="D123" i="7" s="1"/>
  <c r="D122" i="7"/>
  <c r="D121" i="7"/>
  <c r="D120" i="7"/>
  <c r="D119" i="7"/>
  <c r="D118" i="7"/>
  <c r="D113" i="7" s="1"/>
  <c r="D117" i="7"/>
  <c r="D116" i="7"/>
  <c r="D115" i="7"/>
  <c r="D114" i="7"/>
  <c r="D112" i="7"/>
  <c r="D111" i="7"/>
  <c r="D110" i="7"/>
  <c r="D109" i="7"/>
  <c r="D108" i="7"/>
  <c r="D107" i="7"/>
  <c r="D106" i="7"/>
  <c r="D105" i="7"/>
  <c r="D104" i="7"/>
  <c r="D102" i="7"/>
  <c r="D101" i="7"/>
  <c r="D100" i="7"/>
  <c r="D99" i="7"/>
  <c r="D98" i="7"/>
  <c r="D97" i="7"/>
  <c r="D96" i="7"/>
  <c r="D93" i="7" s="1"/>
  <c r="D95" i="7"/>
  <c r="D94" i="7"/>
  <c r="D92" i="7"/>
  <c r="D91" i="7"/>
  <c r="D90" i="7"/>
  <c r="D89" i="7"/>
  <c r="D88" i="7"/>
  <c r="D87" i="7"/>
  <c r="D86" i="7"/>
  <c r="D85" i="7"/>
  <c r="D82" i="7"/>
  <c r="D81" i="7"/>
  <c r="D80" i="7"/>
  <c r="D79" i="7"/>
  <c r="D78" i="7"/>
  <c r="D77" i="7"/>
  <c r="D76" i="7"/>
  <c r="D75" i="7" s="1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7" i="7"/>
  <c r="D56" i="7"/>
  <c r="D55" i="7"/>
  <c r="D54" i="7"/>
  <c r="D53" i="7"/>
  <c r="D52" i="7"/>
  <c r="D51" i="7"/>
  <c r="D50" i="7"/>
  <c r="D49" i="7"/>
  <c r="D47" i="7"/>
  <c r="D46" i="7"/>
  <c r="D45" i="7"/>
  <c r="D44" i="7"/>
  <c r="D43" i="7"/>
  <c r="D42" i="7"/>
  <c r="D41" i="7"/>
  <c r="D40" i="7"/>
  <c r="D39" i="7"/>
  <c r="D37" i="7"/>
  <c r="D36" i="7"/>
  <c r="D35" i="7"/>
  <c r="D34" i="7"/>
  <c r="D33" i="7"/>
  <c r="D28" i="7" s="1"/>
  <c r="D32" i="7"/>
  <c r="D31" i="7"/>
  <c r="D30" i="7"/>
  <c r="D29" i="7"/>
  <c r="D27" i="7"/>
  <c r="D26" i="7"/>
  <c r="D25" i="7"/>
  <c r="D24" i="7"/>
  <c r="D23" i="7"/>
  <c r="D22" i="7"/>
  <c r="D21" i="7"/>
  <c r="D20" i="7"/>
  <c r="D19" i="7"/>
  <c r="D17" i="7"/>
  <c r="D16" i="7"/>
  <c r="D15" i="7"/>
  <c r="D14" i="7"/>
  <c r="D13" i="7"/>
  <c r="D12" i="7"/>
  <c r="D11" i="7"/>
  <c r="D62" i="6"/>
  <c r="D15" i="6"/>
  <c r="D13" i="6"/>
  <c r="C75" i="8" l="1"/>
  <c r="E77" i="9"/>
  <c r="F77" i="9"/>
  <c r="G19" i="9"/>
  <c r="B77" i="9"/>
  <c r="C77" i="9"/>
  <c r="D9" i="8"/>
  <c r="D58" i="7"/>
  <c r="D48" i="7"/>
  <c r="D38" i="7"/>
  <c r="D18" i="7"/>
  <c r="D10" i="7"/>
  <c r="D43" i="9"/>
  <c r="D9" i="9"/>
  <c r="G30" i="9"/>
  <c r="G55" i="9"/>
  <c r="G53" i="9" s="1"/>
  <c r="G43" i="9" s="1"/>
  <c r="G42" i="8"/>
  <c r="D42" i="8"/>
  <c r="G10" i="8"/>
  <c r="G9" i="8" s="1"/>
  <c r="D9" i="7"/>
  <c r="D84" i="7"/>
  <c r="F6" i="2"/>
  <c r="E6" i="2"/>
  <c r="A2" i="25"/>
  <c r="F17" i="22"/>
  <c r="E17" i="22"/>
  <c r="D17" i="22"/>
  <c r="C17" i="22"/>
  <c r="G6" i="22"/>
  <c r="F6" i="22"/>
  <c r="E6" i="22"/>
  <c r="D6" i="22"/>
  <c r="C6" i="22"/>
  <c r="B6" i="22"/>
  <c r="A2" i="22"/>
  <c r="G29" i="19"/>
  <c r="G18" i="19"/>
  <c r="F18" i="19"/>
  <c r="F29" i="19" s="1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A2" i="20"/>
  <c r="G7" i="19"/>
  <c r="F7" i="19"/>
  <c r="E7" i="19"/>
  <c r="D7" i="19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D75" i="8" l="1"/>
  <c r="E28" i="22"/>
  <c r="C28" i="22"/>
  <c r="D29" i="19"/>
  <c r="E29" i="19"/>
  <c r="C29" i="19"/>
  <c r="G9" i="9"/>
  <c r="G77" i="9" s="1"/>
  <c r="D77" i="9"/>
  <c r="G75" i="8"/>
  <c r="C31" i="16"/>
  <c r="D30" i="20"/>
  <c r="C30" i="20"/>
  <c r="B30" i="20"/>
  <c r="E30" i="20"/>
  <c r="F30" i="20"/>
  <c r="B31" i="16"/>
  <c r="D28" i="22"/>
  <c r="F28" i="22"/>
  <c r="G30" i="20"/>
  <c r="D31" i="16"/>
  <c r="G31" i="16"/>
  <c r="F31" i="16"/>
  <c r="E31" i="16"/>
  <c r="A5" i="10"/>
  <c r="A5" i="7"/>
  <c r="A4" i="6"/>
  <c r="A4" i="5"/>
  <c r="A4" i="3"/>
  <c r="A2" i="15"/>
  <c r="A2" i="14" l="1"/>
  <c r="A2" i="13"/>
  <c r="A2" i="12"/>
  <c r="A2" i="11"/>
  <c r="A2" i="10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C28" i="10"/>
  <c r="C24" i="10"/>
  <c r="B28" i="10"/>
  <c r="B24" i="10"/>
  <c r="C16" i="10"/>
  <c r="E16" i="10"/>
  <c r="F16" i="10"/>
  <c r="B16" i="10"/>
  <c r="C12" i="10"/>
  <c r="E12" i="10"/>
  <c r="F12" i="10"/>
  <c r="C9" i="10"/>
  <c r="E9" i="10" l="1"/>
  <c r="D9" i="10"/>
  <c r="F9" i="10"/>
  <c r="B12" i="10" l="1"/>
  <c r="B9" i="10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G28" i="7" l="1"/>
  <c r="G62" i="7"/>
  <c r="G71" i="7"/>
  <c r="G146" i="7"/>
  <c r="D41" i="6"/>
  <c r="C9" i="7"/>
  <c r="G28" i="6"/>
  <c r="E65" i="6"/>
  <c r="F8" i="3"/>
  <c r="F20" i="3" s="1"/>
  <c r="K20" i="4"/>
  <c r="E20" i="4"/>
  <c r="I20" i="4"/>
  <c r="G123" i="7"/>
  <c r="B84" i="7"/>
  <c r="C84" i="7"/>
  <c r="G18" i="7"/>
  <c r="G38" i="7"/>
  <c r="G75" i="7"/>
  <c r="G93" i="7"/>
  <c r="G133" i="7"/>
  <c r="G150" i="7"/>
  <c r="B9" i="7"/>
  <c r="B159" i="7" s="1"/>
  <c r="G58" i="7"/>
  <c r="G113" i="7"/>
  <c r="G137" i="7"/>
  <c r="B41" i="6"/>
  <c r="B70" i="6" s="1"/>
  <c r="B65" i="6"/>
  <c r="G54" i="6"/>
  <c r="D65" i="6"/>
  <c r="E41" i="6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G103" i="7"/>
  <c r="G85" i="7"/>
  <c r="G48" i="7"/>
  <c r="G10" i="7"/>
  <c r="C70" i="6"/>
  <c r="F70" i="6"/>
  <c r="G45" i="6"/>
  <c r="G65" i="6" s="1"/>
  <c r="G16" i="6"/>
  <c r="G37" i="6"/>
  <c r="D70" i="6" l="1"/>
  <c r="C159" i="7"/>
  <c r="G41" i="6"/>
  <c r="G42" i="6" s="1"/>
  <c r="E70" i="6"/>
  <c r="G9" i="7"/>
  <c r="D159" i="7"/>
  <c r="G84" i="7"/>
  <c r="G70" i="6" l="1"/>
  <c r="G159" i="7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B17" i="22" l="1"/>
  <c r="B28" i="22" s="1"/>
  <c r="G17" i="22"/>
  <c r="G28" i="22" s="1"/>
</calcChain>
</file>

<file path=xl/sharedStrings.xml><?xml version="1.0" encoding="utf-8"?>
<sst xmlns="http://schemas.openxmlformats.org/spreadsheetml/2006/main" count="1069" uniqueCount="632">
  <si>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</si>
  <si>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</si>
  <si>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</si>
  <si>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</si>
  <si>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</si>
  <si>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</si>
  <si>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</si>
  <si>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</si>
  <si>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</si>
  <si>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</si>
  <si>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</si>
  <si>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</si>
  <si>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</si>
  <si>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</si>
  <si>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</si>
  <si>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</si>
  <si>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</si>
  <si>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</si>
  <si>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</si>
  <si>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</si>
  <si>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</si>
  <si>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</si>
  <si>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</si>
  <si>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</si>
  <si>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</si>
  <si>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</si>
  <si>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</si>
  <si>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</si>
  <si>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</si>
  <si>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</si>
  <si>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</si>
  <si>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</si>
  <si>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</si>
  <si>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</si>
  <si>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</si>
  <si>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</si>
  <si>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</si>
  <si>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</si>
  <si>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</si>
  <si>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</si>
  <si>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</si>
  <si>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</si>
  <si>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</si>
  <si>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</si>
  <si>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</si>
  <si>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</si>
  <si>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</si>
  <si>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</si>
  <si>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</si>
  <si>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</si>
  <si>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</si>
  <si>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</si>
  <si>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</si>
  <si>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</si>
  <si>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</si>
  <si>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</si>
  <si>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</si>
  <si>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</si>
  <si>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</si>
  <si>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</si>
  <si>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</si>
  <si>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</si>
  <si>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</si>
  <si>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</si>
  <si>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</si>
  <si>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</si>
  <si>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</si>
  <si>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</si>
  <si>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</si>
  <si>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</si>
  <si>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</si>
  <si>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</si>
  <si>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</si>
  <si>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</si>
  <si>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</si>
  <si>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</si>
  <si>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</si>
  <si>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</si>
  <si>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</si>
  <si>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</si>
  <si>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</si>
  <si>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</si>
  <si>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</si>
  <si>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</si>
  <si>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</si>
  <si>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</si>
  <si>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</si>
  <si>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</si>
  <si>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</si>
  <si>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</si>
  <si>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</si>
  <si>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</si>
  <si>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</si>
  <si>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</si>
  <si>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</si>
  <si>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</si>
  <si>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</si>
  <si>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</si>
  <si>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</si>
  <si>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</si>
  <si>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</si>
  <si>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</si>
  <si>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</si>
  <si>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</si>
  <si>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</si>
  <si>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</si>
  <si>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</si>
  <si>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</si>
  <si>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</si>
  <si>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</si>
  <si>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</si>
  <si>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</si>
  <si>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</si>
  <si>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</si>
  <si>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</si>
  <si>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</si>
  <si>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</si>
  <si>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</si>
  <si>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</si>
  <si>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</si>
  <si>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</si>
  <si>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</si>
  <si>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</si>
  <si>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</si>
  <si>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</si>
  <si>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</si>
  <si>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</si>
  <si>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</si>
  <si>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</si>
  <si>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</si>
  <si>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</si>
  <si>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</si>
  <si>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</si>
  <si>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</si>
  <si>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</si>
  <si>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</si>
  <si>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</si>
  <si>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</si>
  <si>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</si>
  <si>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</si>
  <si>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</si>
  <si>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</si>
  <si>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</si>
  <si>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</si>
  <si>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</si>
  <si>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</si>
  <si>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</si>
  <si>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</si>
  <si>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</si>
  <si>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</si>
  <si>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</si>
  <si>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</si>
  <si>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</si>
  <si>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</si>
  <si>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</si>
  <si>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</si>
  <si>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</si>
  <si>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</si>
  <si>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</si>
  <si>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</si>
  <si>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</si>
  <si>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</si>
  <si>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</si>
  <si>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</si>
  <si>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</si>
  <si>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</si>
  <si>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</si>
  <si>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</si>
  <si>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</si>
  <si>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</si>
  <si>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</si>
  <si>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</si>
  <si>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</si>
  <si>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</si>
  <si>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</si>
  <si>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</si>
  <si>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</si>
  <si>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</si>
  <si>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</si>
  <si>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</si>
  <si>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</si>
  <si>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</si>
  <si>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</si>
  <si>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</si>
  <si>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</si>
  <si>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</si>
  <si>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</si>
  <si>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</si>
  <si>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</si>
  <si>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</si>
  <si>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</si>
  <si>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</si>
  <si>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</si>
  <si>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</si>
  <si>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</si>
  <si>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</si>
  <si>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</si>
  <si>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</si>
  <si>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</si>
  <si>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</si>
  <si>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</si>
  <si>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</si>
  <si>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</si>
  <si>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</si>
  <si>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</si>
  <si>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</si>
  <si>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</si>
  <si>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</si>
  <si>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</si>
  <si>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</si>
  <si>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</si>
  <si>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</si>
  <si>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</si>
  <si>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</si>
  <si>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</si>
  <si>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</si>
  <si>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</si>
  <si>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</si>
  <si>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</si>
  <si>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</si>
  <si>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</si>
  <si>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</si>
  <si>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</si>
  <si>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</si>
  <si>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</si>
  <si>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</si>
  <si>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</si>
  <si>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</si>
  <si>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</si>
  <si>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</si>
  <si>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</si>
  <si>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</si>
  <si>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</si>
  <si>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</si>
  <si>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</si>
  <si>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</si>
  <si>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</si>
  <si>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</si>
  <si>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</si>
  <si>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</si>
  <si>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</si>
  <si>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</si>
  <si>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</si>
  <si>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</si>
  <si>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</si>
  <si>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</si>
  <si>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</si>
  <si>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</si>
  <si>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</si>
  <si>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</si>
  <si>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</si>
  <si>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</si>
  <si>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</si>
  <si>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</si>
  <si>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</si>
  <si>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</si>
  <si>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</si>
  <si>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</si>
  <si>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</si>
  <si>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</si>
  <si>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</si>
  <si>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</si>
  <si>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</si>
  <si>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</si>
  <si>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</si>
  <si>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</si>
  <si>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</si>
  <si>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</si>
  <si>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</si>
  <si>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</si>
  <si>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</si>
  <si>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</si>
  <si>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</si>
  <si>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</si>
  <si>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</si>
  <si>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</si>
  <si>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</si>
  <si>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</si>
  <si>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</si>
  <si>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</si>
  <si>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</si>
  <si>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</si>
  <si>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</si>
  <si>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</si>
  <si>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</si>
  <si>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</si>
  <si>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</si>
  <si>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</si>
  <si>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</si>
  <si>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</si>
  <si>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</si>
  <si>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</si>
  <si>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</si>
  <si>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</si>
  <si>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</si>
  <si>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</si>
  <si>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</si>
  <si>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</si>
  <si>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</si>
  <si>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</si>
  <si>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</si>
  <si>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</si>
  <si>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</si>
  <si>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</si>
  <si>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</si>
  <si>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</si>
  <si>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</si>
  <si>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</si>
  <si>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</si>
  <si>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</si>
  <si>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</si>
  <si>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</si>
  <si>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</si>
  <si>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</si>
  <si>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</si>
  <si>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</si>
  <si>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</si>
  <si>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</si>
  <si>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</si>
  <si>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</si>
  <si>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</si>
  <si>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</si>
  <si>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</si>
  <si>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</si>
  <si>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</si>
  <si>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</si>
  <si>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</si>
  <si>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</si>
  <si>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</si>
  <si>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</si>
  <si>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</si>
  <si>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</si>
  <si>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</si>
  <si>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</si>
  <si>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</si>
  <si>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</si>
  <si>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</si>
  <si>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</si>
  <si>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</si>
  <si>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</si>
  <si>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</si>
  <si>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</si>
  <si>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</si>
  <si>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</si>
  <si>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</si>
  <si>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</si>
  <si>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</si>
  <si>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</si>
  <si>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</si>
  <si>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</si>
  <si>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</si>
  <si>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</si>
  <si>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</si>
  <si>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</si>
  <si>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</si>
  <si>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</si>
  <si>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</si>
  <si>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</si>
  <si>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</si>
  <si>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</si>
  <si>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</si>
  <si>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</si>
  <si>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</si>
  <si>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</si>
  <si>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</si>
  <si>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</si>
  <si>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</si>
  <si>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</si>
  <si>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</si>
  <si>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</si>
  <si>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</si>
  <si>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</si>
  <si>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</si>
  <si>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</si>
  <si>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</si>
  <si>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</si>
  <si>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</si>
  <si>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</si>
  <si>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</si>
  <si>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</si>
  <si>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</si>
  <si>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</si>
  <si>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</si>
  <si>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</si>
  <si>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</si>
  <si>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</si>
  <si>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</si>
  <si>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</si>
  <si>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</si>
  <si>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</si>
  <si>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</si>
  <si>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</si>
  <si>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</si>
  <si>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</si>
  <si>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</si>
  <si>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</si>
  <si>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</si>
  <si>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</si>
  <si>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</si>
  <si>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</si>
  <si>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</si>
  <si>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</si>
  <si>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</si>
  <si>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</si>
  <si>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</si>
  <si>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</si>
  <si>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</si>
  <si>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</si>
  <si>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</si>
  <si>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</si>
  <si>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</si>
  <si>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</si>
  <si>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</si>
  <si>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</si>
  <si>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</si>
  <si>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</si>
  <si>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</si>
  <si>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</si>
  <si>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</si>
  <si>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</si>
  <si>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</si>
  <si>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</si>
  <si>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</si>
  <si>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</si>
  <si>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</si>
  <si>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</si>
  <si>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</si>
  <si>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</si>
  <si>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</si>
  <si>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</si>
  <si>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</si>
  <si>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</si>
  <si>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</si>
  <si>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</si>
  <si>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</si>
  <si>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</si>
  <si>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</si>
  <si>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</si>
  <si>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</si>
  <si>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</si>
  <si>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</si>
  <si>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</si>
  <si>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</si>
  <si>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</si>
  <si>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</si>
  <si>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</si>
  <si>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</si>
  <si>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</si>
  <si>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</si>
  <si>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</si>
  <si>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</si>
  <si>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</si>
  <si>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</si>
  <si>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</si>
  <si>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</si>
  <si>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</si>
  <si>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</si>
  <si>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</si>
  <si>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</si>
  <si>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</si>
  <si>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</si>
  <si>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</si>
  <si>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</si>
  <si>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</si>
  <si>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</si>
  <si>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</si>
  <si>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</si>
  <si>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</si>
  <si>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</si>
  <si>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</si>
  <si>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</si>
  <si>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</si>
  <si>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</si>
  <si>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</si>
  <si>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</si>
  <si>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</si>
  <si>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</si>
  <si>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</si>
  <si>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</si>
  <si>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</si>
  <si>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</si>
  <si>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</si>
  <si>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</si>
  <si>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</si>
  <si>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</si>
  <si>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</si>
  <si>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</si>
  <si>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</si>
  <si>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</si>
  <si>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</si>
  <si>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</si>
  <si>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</si>
  <si>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</si>
  <si>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</si>
  <si>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</si>
  <si>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</si>
  <si>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</si>
  <si>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</si>
  <si>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</si>
  <si>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</si>
  <si>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</si>
  <si>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</si>
  <si>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</si>
  <si>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</si>
  <si>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</si>
  <si>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</si>
  <si>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</si>
  <si>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</si>
  <si>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</si>
  <si>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</si>
  <si>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</si>
  <si>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</si>
  <si>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</si>
  <si>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</si>
  <si>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</si>
  <si>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</si>
  <si>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</si>
  <si>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</si>
  <si>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</si>
  <si>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</si>
  <si>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</si>
  <si>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</si>
  <si>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</si>
  <si>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</si>
  <si>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</si>
  <si>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</si>
  <si>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</si>
  <si>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</si>
  <si>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</si>
  <si>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</si>
  <si>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</si>
  <si>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</si>
  <si>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</si>
  <si>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</si>
  <si>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</si>
  <si>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</si>
  <si>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</si>
  <si>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</si>
  <si>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</si>
  <si>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</si>
  <si>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</si>
  <si>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</si>
  <si>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</si>
  <si>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</si>
  <si>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</si>
  <si>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</si>
  <si>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</si>
  <si>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</si>
  <si>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</si>
  <si>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</si>
  <si>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</si>
  <si>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</si>
  <si>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</si>
  <si>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</si>
  <si>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</si>
  <si>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</si>
  <si>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</si>
  <si>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</si>
  <si>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</si>
  <si>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</si>
  <si>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</si>
  <si>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</si>
  <si>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</si>
  <si>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</si>
  <si>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</si>
  <si>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</si>
  <si>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</si>
  <si>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</si>
  <si>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</si>
  <si>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</si>
  <si>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</si>
  <si>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</si>
  <si>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</si>
  <si>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</si>
  <si>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</si>
  <si>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</si>
  <si>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</si>
  <si>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</si>
  <si>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</si>
  <si>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</si>
  <si>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</si>
  <si>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</si>
  <si>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</si>
  <si>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</si>
  <si>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</si>
  <si>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</si>
  <si>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</si>
  <si>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</si>
  <si>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</si>
  <si>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</si>
  <si>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</si>
  <si>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</si>
  <si>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JUNTA DE AGUA POTABLE DRENAJE ALCANTARILLADO Y SANEAMIENTO DEL MUNICIPIO DE IRAPUATO GTO</t>
  </si>
  <si>
    <t>ORGANO INTERNO DE CONTROL</t>
  </si>
  <si>
    <t>COORDINACION JURIDICA</t>
  </si>
  <si>
    <t>COORDINACIÓN DE COMUNICACIÓN SOCIAL Y VINCULACIÓN</t>
  </si>
  <si>
    <t>DIRECCION GENERAL</t>
  </si>
  <si>
    <t>COORDINACIÓN DE DESARROLLO INSTITUCIONAL Y SISTEMAS DE GESTIÓN</t>
  </si>
  <si>
    <t>UNIDAD DE ACCESO A LA INFORMACION</t>
  </si>
  <si>
    <t>INCORPORACIONES</t>
  </si>
  <si>
    <t>CONTABILIDAD</t>
  </si>
  <si>
    <t>GERENCIA DE ADMINISTRACION Y FINANZAS</t>
  </si>
  <si>
    <t>ADQUISICIONES Y CONTROL PATRIMONIAL</t>
  </si>
  <si>
    <t>MANTENIMIENTO Y SERVICIOS GENERALES</t>
  </si>
  <si>
    <t>SOPORTE TECNICO EN TECNOLOGIAS DE LA INFORMACIÓN</t>
  </si>
  <si>
    <t>PRESUPUESTOS</t>
  </si>
  <si>
    <t>RECURSOS HUMANOS</t>
  </si>
  <si>
    <t>GERENCIA DE COMERCIALIZACION</t>
  </si>
  <si>
    <t>MEDICION Y FACTURACION</t>
  </si>
  <si>
    <t>RECAUDACION</t>
  </si>
  <si>
    <t>ATENCION CIUDADANA</t>
  </si>
  <si>
    <t>GERENCIA DE OPERACION Y MANTENIMIENTO</t>
  </si>
  <si>
    <t>DRENAJE Y ALCANTARILLADO</t>
  </si>
  <si>
    <t>SUBGERENCIA DE CALIDAD DE AGUA Y PTAR</t>
  </si>
  <si>
    <t>SUBGERENCIA DE DRENAJE Y ALCANTARILLADO</t>
  </si>
  <si>
    <t>CALIDAD DEL AGUA PTAR</t>
  </si>
  <si>
    <t>AGUA POTABLE</t>
  </si>
  <si>
    <t>OPTIMIZACION DE AGUA</t>
  </si>
  <si>
    <t>SUBGERENCIA DE SERVICIOS DE AGUA</t>
  </si>
  <si>
    <t>GERENCIA DE INGENIERIA Y PROYECTOS</t>
  </si>
  <si>
    <t>AREA DE PROYECTOS</t>
  </si>
  <si>
    <t>ADMINISTRACION DE OBRAS</t>
  </si>
  <si>
    <t>JEFATURA DE LO RURAL</t>
  </si>
  <si>
    <t>GERENCIA DE ATENCION A COMUNIDADES RURALES</t>
  </si>
  <si>
    <r>
      <t xml:space="preserve">Año 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</si>
  <si>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</si>
  <si>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</si>
  <si>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</si>
  <si>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</si>
  <si>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</si>
  <si>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Al 31 de Diciembre de 2024 y al 30 de Septiembre de 2025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</si>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</sst>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/>
    <xf numFmtId="43" fontId="1" fillId="0" borderId="0"/>
  </cellStyleXfs>
  <cellXfs count="2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21" fillId="0" borderId="14" xfId="2" applyNumberFormat="1" applyFont="1" applyBorder="1" applyAlignment="1" applyProtection="1">
      <alignment horizontal="right" vertical="top"/>
      <protection locked="0"/>
    </xf>
    <xf numFmtId="43" fontId="1" fillId="0" borderId="0" xfId="7"/>
    <xf numFmtId="43" fontId="1" fillId="0" borderId="14" xfId="7" applyBorder="1"/>
    <xf numFmtId="43" fontId="0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>
      <alignment vertical="center"/>
    </xf>
    <xf numFmtId="43" fontId="2" fillId="0" borderId="14" xfId="1" applyFont="1" applyFill="1" applyBorder="1" applyAlignment="1" applyProtection="1">
      <alignment vertical="center"/>
      <protection locked="0"/>
    </xf>
    <xf numFmtId="4" fontId="0" fillId="0" borderId="7" xfId="0" applyNumberFormat="1" applyBorder="1" applyAlignment="1">
      <alignment vertical="center"/>
    </xf>
    <xf numFmtId="4" fontId="2" fillId="0" borderId="7" xfId="0" applyNumberFormat="1" applyFont="1" applyBorder="1" applyAlignment="1" applyProtection="1">
      <alignment vertical="center"/>
      <protection locked="0"/>
    </xf>
    <xf numFmtId="43" fontId="0" fillId="0" borderId="14" xfId="1" applyFont="1" applyBorder="1" applyAlignment="1" applyProtection="1">
      <alignment vertical="center"/>
      <protection locked="0"/>
    </xf>
    <xf numFmtId="43" fontId="2" fillId="0" borderId="14" xfId="7" applyFont="1" applyBorder="1"/>
  </cellXfs>
  <cellStyles count="9">
    <cellStyle name="Millares" xfId="1" builtinId="3"/>
    <cellStyle name="Millares 2" xfId="7"/>
    <cellStyle name="Millares 2 2" xfId="8"/>
    <cellStyle name="Millares 3" xfId="6"/>
    <cellStyle name="Normal" xfId="0" builtinId="0"/>
    <cellStyle name="Normal 2" xfId="3"/>
    <cellStyle name="Normal 2 2" xfId="2"/>
    <cellStyle name="Normal 2 2 2" xfId="5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47" zoomScale="75" zoomScaleNormal="75" workbookViewId="0">
      <selection activeCell="A65" sqref="A65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5" width="17.77734375" customWidth="1"/>
    <col min="6" max="6" width="15.5546875" customWidth="1"/>
  </cols>
  <sheetData>
    <row r="1" spans="1:6" ht="40.950000000000003" customHeight="1" x14ac:dyDescent="0.3">
      <c r="A1" s="160" t="s">
        <v>0</v>
      </c>
      <c r="B1" s="161"/>
      <c r="C1" s="161"/>
      <c r="D1" s="161"/>
      <c r="E1" s="161"/>
      <c r="F1" s="162"/>
    </row>
    <row r="2" spans="1:6" ht="15" customHeight="1" x14ac:dyDescent="0.3">
      <c r="A2" s="110" t="s">
        <v>592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630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" customHeight="1" x14ac:dyDescent="0.3">
      <c r="A7" s="43" t="s">
        <v>7</v>
      </c>
      <c r="B7" s="44"/>
      <c r="C7" s="44"/>
      <c r="D7" s="43" t="s">
        <v>8</v>
      </c>
      <c r="E7" s="44"/>
      <c r="F7" s="44"/>
    </row>
    <row r="8" spans="1:6" x14ac:dyDescent="0.3">
      <c r="A8" s="2" t="s">
        <v>9</v>
      </c>
      <c r="B8" s="45"/>
      <c r="C8" s="45"/>
      <c r="D8" s="2" t="s">
        <v>10</v>
      </c>
      <c r="E8" s="45"/>
      <c r="F8" s="45"/>
    </row>
    <row r="9" spans="1:6" x14ac:dyDescent="0.3">
      <c r="A9" s="46" t="s">
        <v>11</v>
      </c>
      <c r="B9" s="198">
        <f>SUM(B10:B16)</f>
        <v>645502730.63</v>
      </c>
      <c r="C9" s="199">
        <f>SUM(C10:C16)</f>
        <v>562728610.79999995</v>
      </c>
      <c r="D9" s="46" t="s">
        <v>12</v>
      </c>
      <c r="E9" s="200">
        <f>SUM(E10:E18)</f>
        <v>6025384.79</v>
      </c>
      <c r="F9" s="199">
        <f>SUM(F10:F18)</f>
        <v>39013068.219999999</v>
      </c>
    </row>
    <row r="10" spans="1:6" x14ac:dyDescent="0.3">
      <c r="A10" s="48" t="s">
        <v>13</v>
      </c>
      <c r="B10" s="200">
        <v>2878512.5</v>
      </c>
      <c r="C10" s="199">
        <v>2278871.21</v>
      </c>
      <c r="D10" s="48" t="s">
        <v>14</v>
      </c>
      <c r="E10" s="200">
        <v>0</v>
      </c>
      <c r="F10" s="199">
        <v>0</v>
      </c>
    </row>
    <row r="11" spans="1:6" x14ac:dyDescent="0.3">
      <c r="A11" s="48" t="s">
        <v>15</v>
      </c>
      <c r="B11" s="200">
        <v>642624218.13</v>
      </c>
      <c r="C11" s="199">
        <v>476636182.31999999</v>
      </c>
      <c r="D11" s="48" t="s">
        <v>16</v>
      </c>
      <c r="E11" s="200">
        <v>3983614.08</v>
      </c>
      <c r="F11" s="199">
        <v>4133398.33</v>
      </c>
    </row>
    <row r="12" spans="1:6" x14ac:dyDescent="0.3">
      <c r="A12" s="48" t="s">
        <v>17</v>
      </c>
      <c r="B12" s="200">
        <v>0</v>
      </c>
      <c r="C12" s="199">
        <v>0</v>
      </c>
      <c r="D12" s="48" t="s">
        <v>18</v>
      </c>
      <c r="E12" s="200">
        <v>0</v>
      </c>
      <c r="F12" s="199">
        <v>30910467.989999998</v>
      </c>
    </row>
    <row r="13" spans="1:6" x14ac:dyDescent="0.3">
      <c r="A13" s="48" t="s">
        <v>19</v>
      </c>
      <c r="B13" s="200">
        <v>0</v>
      </c>
      <c r="C13" s="199">
        <v>16277585.869999999</v>
      </c>
      <c r="D13" s="48" t="s">
        <v>20</v>
      </c>
      <c r="E13" s="200">
        <v>0</v>
      </c>
      <c r="F13" s="199">
        <v>0</v>
      </c>
    </row>
    <row r="14" spans="1:6" x14ac:dyDescent="0.3">
      <c r="A14" s="48" t="s">
        <v>21</v>
      </c>
      <c r="B14" s="200">
        <v>0</v>
      </c>
      <c r="C14" s="199">
        <v>67535971.400000006</v>
      </c>
      <c r="D14" s="48" t="s">
        <v>22</v>
      </c>
      <c r="E14" s="200">
        <v>0</v>
      </c>
      <c r="F14" s="199">
        <v>0</v>
      </c>
    </row>
    <row r="15" spans="1:6" x14ac:dyDescent="0.3">
      <c r="A15" s="48" t="s">
        <v>23</v>
      </c>
      <c r="B15" s="200">
        <v>0</v>
      </c>
      <c r="C15" s="199">
        <v>0</v>
      </c>
      <c r="D15" s="48" t="s">
        <v>24</v>
      </c>
      <c r="E15" s="200">
        <v>0</v>
      </c>
      <c r="F15" s="199">
        <v>0</v>
      </c>
    </row>
    <row r="16" spans="1:6" x14ac:dyDescent="0.3">
      <c r="A16" s="48" t="s">
        <v>25</v>
      </c>
      <c r="B16" s="200">
        <v>0</v>
      </c>
      <c r="C16" s="199">
        <v>0</v>
      </c>
      <c r="D16" s="48" t="s">
        <v>26</v>
      </c>
      <c r="E16" s="200">
        <v>1710312.72</v>
      </c>
      <c r="F16" s="199">
        <v>2989138.12</v>
      </c>
    </row>
    <row r="17" spans="1:6" x14ac:dyDescent="0.3">
      <c r="A17" s="46" t="s">
        <v>27</v>
      </c>
      <c r="B17" s="200">
        <f>SUM(B18:B24)</f>
        <v>33016558.309999999</v>
      </c>
      <c r="C17" s="199">
        <f>SUM(C18:C24)</f>
        <v>47471162.170000002</v>
      </c>
      <c r="D17" s="48" t="s">
        <v>28</v>
      </c>
      <c r="E17" s="200">
        <v>0</v>
      </c>
      <c r="F17" s="199">
        <v>0</v>
      </c>
    </row>
    <row r="18" spans="1:6" x14ac:dyDescent="0.3">
      <c r="A18" s="48" t="s">
        <v>29</v>
      </c>
      <c r="B18" s="200">
        <v>0</v>
      </c>
      <c r="C18" s="199">
        <v>0</v>
      </c>
      <c r="D18" s="48" t="s">
        <v>30</v>
      </c>
      <c r="E18" s="200">
        <v>331457.99</v>
      </c>
      <c r="F18" s="199">
        <v>980063.78</v>
      </c>
    </row>
    <row r="19" spans="1:6" x14ac:dyDescent="0.3">
      <c r="A19" s="48" t="s">
        <v>31</v>
      </c>
      <c r="B19" s="200">
        <v>0</v>
      </c>
      <c r="C19" s="199">
        <v>0</v>
      </c>
      <c r="D19" s="46" t="s">
        <v>32</v>
      </c>
      <c r="E19" s="200">
        <f>SUM(E20:E22)</f>
        <v>0</v>
      </c>
      <c r="F19" s="199">
        <f>SUM(F20:F22)</f>
        <v>0</v>
      </c>
    </row>
    <row r="20" spans="1:6" x14ac:dyDescent="0.3">
      <c r="A20" s="48" t="s">
        <v>33</v>
      </c>
      <c r="B20" s="200">
        <v>2737830.73</v>
      </c>
      <c r="C20" s="199">
        <v>2399960.6</v>
      </c>
      <c r="D20" s="48" t="s">
        <v>34</v>
      </c>
      <c r="E20" s="200">
        <v>0</v>
      </c>
      <c r="F20" s="199">
        <v>0</v>
      </c>
    </row>
    <row r="21" spans="1:6" x14ac:dyDescent="0.3">
      <c r="A21" s="48" t="s">
        <v>35</v>
      </c>
      <c r="B21" s="200">
        <v>0</v>
      </c>
      <c r="C21" s="199">
        <v>0</v>
      </c>
      <c r="D21" s="48" t="s">
        <v>36</v>
      </c>
      <c r="E21" s="200">
        <v>0</v>
      </c>
      <c r="F21" s="199">
        <v>0</v>
      </c>
    </row>
    <row r="22" spans="1:6" x14ac:dyDescent="0.3">
      <c r="A22" s="48" t="s">
        <v>37</v>
      </c>
      <c r="B22" s="200">
        <v>19869.310000000001</v>
      </c>
      <c r="C22" s="199">
        <v>0</v>
      </c>
      <c r="D22" s="48" t="s">
        <v>38</v>
      </c>
      <c r="E22" s="200">
        <v>0</v>
      </c>
      <c r="F22" s="199">
        <v>0</v>
      </c>
    </row>
    <row r="23" spans="1:6" x14ac:dyDescent="0.3">
      <c r="A23" s="48" t="s">
        <v>39</v>
      </c>
      <c r="B23" s="200">
        <v>0</v>
      </c>
      <c r="C23" s="199">
        <v>0</v>
      </c>
      <c r="D23" s="46" t="s">
        <v>40</v>
      </c>
      <c r="E23" s="200">
        <f>E24+E25</f>
        <v>0</v>
      </c>
      <c r="F23" s="199">
        <f>F24+F25</f>
        <v>0</v>
      </c>
    </row>
    <row r="24" spans="1:6" x14ac:dyDescent="0.3">
      <c r="A24" s="48" t="s">
        <v>41</v>
      </c>
      <c r="B24" s="200">
        <v>30258858.27</v>
      </c>
      <c r="C24" s="199">
        <v>45071201.57</v>
      </c>
      <c r="D24" s="48" t="s">
        <v>42</v>
      </c>
      <c r="E24" s="200">
        <v>0</v>
      </c>
      <c r="F24" s="199">
        <v>0</v>
      </c>
    </row>
    <row r="25" spans="1:6" x14ac:dyDescent="0.3">
      <c r="A25" s="46" t="s">
        <v>43</v>
      </c>
      <c r="B25" s="200">
        <f>SUM(B26:B30)</f>
        <v>49040109.659999996</v>
      </c>
      <c r="C25" s="199">
        <f>SUM(C26:C30)</f>
        <v>38342647.800000004</v>
      </c>
      <c r="D25" s="48" t="s">
        <v>44</v>
      </c>
      <c r="E25" s="200">
        <v>0</v>
      </c>
      <c r="F25" s="199">
        <v>0</v>
      </c>
    </row>
    <row r="26" spans="1:6" x14ac:dyDescent="0.3">
      <c r="A26" s="48" t="s">
        <v>45</v>
      </c>
      <c r="B26" s="200">
        <v>1614831.84</v>
      </c>
      <c r="C26" s="199">
        <v>0</v>
      </c>
      <c r="D26" s="46" t="s">
        <v>46</v>
      </c>
      <c r="E26" s="200">
        <v>0</v>
      </c>
      <c r="F26" s="199">
        <v>0</v>
      </c>
    </row>
    <row r="27" spans="1:6" x14ac:dyDescent="0.3">
      <c r="A27" s="48" t="s">
        <v>47</v>
      </c>
      <c r="B27" s="200">
        <v>2350522.52</v>
      </c>
      <c r="C27" s="199">
        <v>2543323.2799999998</v>
      </c>
      <c r="D27" s="46" t="s">
        <v>48</v>
      </c>
      <c r="E27" s="200">
        <f>SUM(E28:E30)</f>
        <v>20275207.34</v>
      </c>
      <c r="F27" s="199">
        <f>SUM(F28:F30)</f>
        <v>11345222.09</v>
      </c>
    </row>
    <row r="28" spans="1:6" x14ac:dyDescent="0.3">
      <c r="A28" s="48" t="s">
        <v>49</v>
      </c>
      <c r="B28" s="200">
        <v>0</v>
      </c>
      <c r="C28" s="199">
        <v>0</v>
      </c>
      <c r="D28" s="48" t="s">
        <v>50</v>
      </c>
      <c r="E28" s="200">
        <v>20275207.34</v>
      </c>
      <c r="F28" s="199">
        <v>11345222.09</v>
      </c>
    </row>
    <row r="29" spans="1:6" x14ac:dyDescent="0.3">
      <c r="A29" s="48" t="s">
        <v>51</v>
      </c>
      <c r="B29" s="200">
        <v>45074755.299999997</v>
      </c>
      <c r="C29" s="199">
        <v>35799324.520000003</v>
      </c>
      <c r="D29" s="48" t="s">
        <v>52</v>
      </c>
      <c r="E29" s="200">
        <v>0</v>
      </c>
      <c r="F29" s="199">
        <v>0</v>
      </c>
    </row>
    <row r="30" spans="1:6" x14ac:dyDescent="0.3">
      <c r="A30" s="48" t="s">
        <v>53</v>
      </c>
      <c r="B30" s="200">
        <v>0</v>
      </c>
      <c r="C30" s="199">
        <v>0</v>
      </c>
      <c r="D30" s="48" t="s">
        <v>54</v>
      </c>
      <c r="E30" s="200">
        <v>0</v>
      </c>
      <c r="F30" s="199">
        <v>0</v>
      </c>
    </row>
    <row r="31" spans="1:6" x14ac:dyDescent="0.3">
      <c r="A31" s="46" t="s">
        <v>55</v>
      </c>
      <c r="B31" s="200">
        <f>SUM(B32:B36)</f>
        <v>0</v>
      </c>
      <c r="C31" s="199">
        <f>SUM(C32:C36)</f>
        <v>0</v>
      </c>
      <c r="D31" s="46" t="s">
        <v>56</v>
      </c>
      <c r="E31" s="200">
        <f>SUM(E32:E37)</f>
        <v>0</v>
      </c>
      <c r="F31" s="199">
        <f>SUM(F32:F37)</f>
        <v>0</v>
      </c>
    </row>
    <row r="32" spans="1:6" x14ac:dyDescent="0.3">
      <c r="A32" s="48" t="s">
        <v>57</v>
      </c>
      <c r="B32" s="200">
        <v>0</v>
      </c>
      <c r="C32" s="199">
        <v>0</v>
      </c>
      <c r="D32" s="48" t="s">
        <v>58</v>
      </c>
      <c r="E32" s="200">
        <v>0</v>
      </c>
      <c r="F32" s="199">
        <v>0</v>
      </c>
    </row>
    <row r="33" spans="1:6" ht="14.4" customHeight="1" x14ac:dyDescent="0.3">
      <c r="A33" s="48" t="s">
        <v>59</v>
      </c>
      <c r="B33" s="200">
        <v>0</v>
      </c>
      <c r="C33" s="199">
        <v>0</v>
      </c>
      <c r="D33" s="48" t="s">
        <v>60</v>
      </c>
      <c r="E33" s="200">
        <v>0</v>
      </c>
      <c r="F33" s="199">
        <v>0</v>
      </c>
    </row>
    <row r="34" spans="1:6" ht="14.4" customHeight="1" x14ac:dyDescent="0.3">
      <c r="A34" s="48" t="s">
        <v>61</v>
      </c>
      <c r="B34" s="200">
        <v>0</v>
      </c>
      <c r="C34" s="199">
        <v>0</v>
      </c>
      <c r="D34" s="48" t="s">
        <v>62</v>
      </c>
      <c r="E34" s="200">
        <v>0</v>
      </c>
      <c r="F34" s="199">
        <v>0</v>
      </c>
    </row>
    <row r="35" spans="1:6" ht="14.4" customHeight="1" x14ac:dyDescent="0.3">
      <c r="A35" s="48" t="s">
        <v>63</v>
      </c>
      <c r="B35" s="200">
        <v>0</v>
      </c>
      <c r="C35" s="199">
        <v>0</v>
      </c>
      <c r="D35" s="48" t="s">
        <v>64</v>
      </c>
      <c r="E35" s="200">
        <v>0</v>
      </c>
      <c r="F35" s="199">
        <v>0</v>
      </c>
    </row>
    <row r="36" spans="1:6" ht="14.4" customHeight="1" x14ac:dyDescent="0.3">
      <c r="A36" s="48" t="s">
        <v>65</v>
      </c>
      <c r="B36" s="200">
        <v>0</v>
      </c>
      <c r="C36" s="199">
        <v>0</v>
      </c>
      <c r="D36" s="48" t="s">
        <v>66</v>
      </c>
      <c r="E36" s="200">
        <v>0</v>
      </c>
      <c r="F36" s="199">
        <v>0</v>
      </c>
    </row>
    <row r="37" spans="1:6" ht="14.4" customHeight="1" x14ac:dyDescent="0.3">
      <c r="A37" s="46" t="s">
        <v>67</v>
      </c>
      <c r="B37" s="200">
        <v>5656776.9500000002</v>
      </c>
      <c r="C37" s="199">
        <v>2364202.7599999998</v>
      </c>
      <c r="D37" s="48" t="s">
        <v>68</v>
      </c>
      <c r="E37" s="200">
        <v>0</v>
      </c>
      <c r="F37" s="199">
        <v>0</v>
      </c>
    </row>
    <row r="38" spans="1:6" x14ac:dyDescent="0.3">
      <c r="A38" s="46" t="s">
        <v>69</v>
      </c>
      <c r="B38" s="200">
        <f>SUM(B39:B40)</f>
        <v>0</v>
      </c>
      <c r="C38" s="199">
        <f>SUM(C39:C40)</f>
        <v>0</v>
      </c>
      <c r="D38" s="46" t="s">
        <v>70</v>
      </c>
      <c r="E38" s="200">
        <f>SUM(E39:E41)</f>
        <v>0</v>
      </c>
      <c r="F38" s="199">
        <f>SUM(F39:F41)</f>
        <v>0</v>
      </c>
    </row>
    <row r="39" spans="1:6" x14ac:dyDescent="0.3">
      <c r="A39" s="48" t="s">
        <v>71</v>
      </c>
      <c r="B39" s="200">
        <v>0</v>
      </c>
      <c r="C39" s="199">
        <v>0</v>
      </c>
      <c r="D39" s="48" t="s">
        <v>72</v>
      </c>
      <c r="E39" s="200">
        <v>0</v>
      </c>
      <c r="F39" s="199">
        <v>0</v>
      </c>
    </row>
    <row r="40" spans="1:6" x14ac:dyDescent="0.3">
      <c r="A40" s="48" t="s">
        <v>73</v>
      </c>
      <c r="B40" s="200">
        <v>0</v>
      </c>
      <c r="C40" s="199">
        <v>0</v>
      </c>
      <c r="D40" s="48" t="s">
        <v>74</v>
      </c>
      <c r="E40" s="200">
        <v>0</v>
      </c>
      <c r="F40" s="199">
        <v>0</v>
      </c>
    </row>
    <row r="41" spans="1:6" x14ac:dyDescent="0.3">
      <c r="A41" s="46" t="s">
        <v>75</v>
      </c>
      <c r="B41" s="200">
        <f>SUM(B42:B45)</f>
        <v>0</v>
      </c>
      <c r="C41" s="199">
        <f>SUM(C42:C45)</f>
        <v>0</v>
      </c>
      <c r="D41" s="48" t="s">
        <v>76</v>
      </c>
      <c r="E41" s="200">
        <v>0</v>
      </c>
      <c r="F41" s="199">
        <v>0</v>
      </c>
    </row>
    <row r="42" spans="1:6" x14ac:dyDescent="0.3">
      <c r="A42" s="48" t="s">
        <v>77</v>
      </c>
      <c r="B42" s="200">
        <v>0</v>
      </c>
      <c r="C42" s="199">
        <v>0</v>
      </c>
      <c r="D42" s="46" t="s">
        <v>78</v>
      </c>
      <c r="E42" s="200">
        <f>SUM(E43:E45)</f>
        <v>0</v>
      </c>
      <c r="F42" s="199">
        <f>SUM(F43:F45)</f>
        <v>0</v>
      </c>
    </row>
    <row r="43" spans="1:6" x14ac:dyDescent="0.3">
      <c r="A43" s="48" t="s">
        <v>79</v>
      </c>
      <c r="B43" s="200">
        <v>0</v>
      </c>
      <c r="C43" s="199">
        <v>0</v>
      </c>
      <c r="D43" s="48" t="s">
        <v>80</v>
      </c>
      <c r="E43" s="200">
        <v>0</v>
      </c>
      <c r="F43" s="199">
        <v>0</v>
      </c>
    </row>
    <row r="44" spans="1:6" x14ac:dyDescent="0.3">
      <c r="A44" s="48" t="s">
        <v>81</v>
      </c>
      <c r="B44" s="200">
        <v>0</v>
      </c>
      <c r="C44" s="199">
        <v>0</v>
      </c>
      <c r="D44" s="48" t="s">
        <v>82</v>
      </c>
      <c r="E44" s="200">
        <v>0</v>
      </c>
      <c r="F44" s="199">
        <v>0</v>
      </c>
    </row>
    <row r="45" spans="1:6" x14ac:dyDescent="0.3">
      <c r="A45" s="48" t="s">
        <v>83</v>
      </c>
      <c r="B45" s="200">
        <v>0</v>
      </c>
      <c r="C45" s="199">
        <v>0</v>
      </c>
      <c r="D45" s="48" t="s">
        <v>84</v>
      </c>
      <c r="E45" s="200">
        <v>0</v>
      </c>
      <c r="F45" s="199">
        <v>0</v>
      </c>
    </row>
    <row r="46" spans="1:6" x14ac:dyDescent="0.3">
      <c r="A46" s="45"/>
      <c r="B46" s="201"/>
      <c r="C46" s="199"/>
      <c r="D46" s="45"/>
      <c r="E46" s="201"/>
      <c r="F46" s="199"/>
    </row>
    <row r="47" spans="1:6" x14ac:dyDescent="0.3">
      <c r="A47" s="3" t="s">
        <v>85</v>
      </c>
      <c r="B47" s="202">
        <f>B9+B17+B25+B31+B37+B38+B41</f>
        <v>733216175.54999995</v>
      </c>
      <c r="C47" s="206">
        <f>C9+C17+C25+C31+C37+C38+C41</f>
        <v>650906623.52999985</v>
      </c>
      <c r="D47" s="2" t="s">
        <v>86</v>
      </c>
      <c r="E47" s="202">
        <f>E9+E19+E23+E26+E27+E31+E38+E42</f>
        <v>26300592.129999999</v>
      </c>
      <c r="F47" s="206">
        <f>F9+F19+F23+F26+F27+F31+F38+F42</f>
        <v>50358290.310000002</v>
      </c>
    </row>
    <row r="48" spans="1:6" x14ac:dyDescent="0.3">
      <c r="A48" s="45"/>
      <c r="B48" s="201"/>
      <c r="C48" s="199"/>
      <c r="D48" s="45"/>
      <c r="E48" s="201"/>
      <c r="F48" s="199"/>
    </row>
    <row r="49" spans="1:6" x14ac:dyDescent="0.3">
      <c r="A49" s="2" t="s">
        <v>87</v>
      </c>
      <c r="B49" s="201"/>
      <c r="C49" s="199"/>
      <c r="D49" s="2" t="s">
        <v>88</v>
      </c>
      <c r="E49" s="201"/>
      <c r="F49" s="199"/>
    </row>
    <row r="50" spans="1:6" x14ac:dyDescent="0.3">
      <c r="A50" s="46" t="s">
        <v>89</v>
      </c>
      <c r="B50" s="200">
        <v>0</v>
      </c>
      <c r="C50" s="199">
        <v>0</v>
      </c>
      <c r="D50" s="46" t="s">
        <v>90</v>
      </c>
      <c r="E50" s="200">
        <v>0</v>
      </c>
      <c r="F50" s="199">
        <v>0</v>
      </c>
    </row>
    <row r="51" spans="1:6" x14ac:dyDescent="0.3">
      <c r="A51" s="46" t="s">
        <v>91</v>
      </c>
      <c r="B51" s="200">
        <v>0</v>
      </c>
      <c r="C51" s="199">
        <v>0</v>
      </c>
      <c r="D51" s="46" t="s">
        <v>92</v>
      </c>
      <c r="E51" s="200">
        <v>0</v>
      </c>
      <c r="F51" s="199">
        <v>0</v>
      </c>
    </row>
    <row r="52" spans="1:6" x14ac:dyDescent="0.3">
      <c r="A52" s="46" t="s">
        <v>93</v>
      </c>
      <c r="B52" s="200">
        <v>987952363.87</v>
      </c>
      <c r="C52" s="199">
        <v>931379059.36000001</v>
      </c>
      <c r="D52" s="46" t="s">
        <v>94</v>
      </c>
      <c r="E52" s="200">
        <v>0</v>
      </c>
      <c r="F52" s="199">
        <v>0</v>
      </c>
    </row>
    <row r="53" spans="1:6" x14ac:dyDescent="0.3">
      <c r="A53" s="46" t="s">
        <v>95</v>
      </c>
      <c r="B53" s="200">
        <v>482057644.38</v>
      </c>
      <c r="C53" s="199">
        <v>455478846.22000003</v>
      </c>
      <c r="D53" s="46" t="s">
        <v>96</v>
      </c>
      <c r="E53" s="200">
        <v>0</v>
      </c>
      <c r="F53" s="199">
        <v>0</v>
      </c>
    </row>
    <row r="54" spans="1:6" x14ac:dyDescent="0.3">
      <c r="A54" s="46" t="s">
        <v>97</v>
      </c>
      <c r="B54" s="200">
        <v>6640959.5199999996</v>
      </c>
      <c r="C54" s="199">
        <v>6247141.1200000001</v>
      </c>
      <c r="D54" s="46" t="s">
        <v>98</v>
      </c>
      <c r="E54" s="200">
        <v>0</v>
      </c>
      <c r="F54" s="199">
        <v>0</v>
      </c>
    </row>
    <row r="55" spans="1:6" x14ac:dyDescent="0.3">
      <c r="A55" s="46" t="s">
        <v>99</v>
      </c>
      <c r="B55" s="200">
        <v>-711423654.12</v>
      </c>
      <c r="C55" s="199">
        <v>-655806534.62</v>
      </c>
      <c r="D55" s="50" t="s">
        <v>100</v>
      </c>
      <c r="E55" s="200">
        <v>0</v>
      </c>
      <c r="F55" s="199">
        <v>0</v>
      </c>
    </row>
    <row r="56" spans="1:6" x14ac:dyDescent="0.3">
      <c r="A56" s="46" t="s">
        <v>101</v>
      </c>
      <c r="B56" s="200">
        <v>2394226.4700000002</v>
      </c>
      <c r="C56" s="199">
        <v>4511375.41</v>
      </c>
      <c r="D56" s="45"/>
      <c r="E56" s="201"/>
      <c r="F56" s="199"/>
    </row>
    <row r="57" spans="1:6" x14ac:dyDescent="0.3">
      <c r="A57" s="46" t="s">
        <v>102</v>
      </c>
      <c r="B57" s="200">
        <v>0</v>
      </c>
      <c r="C57" s="199">
        <v>0</v>
      </c>
      <c r="D57" s="2" t="s">
        <v>103</v>
      </c>
      <c r="E57" s="202">
        <f>SUM(E50:E55)</f>
        <v>0</v>
      </c>
      <c r="F57" s="199">
        <f>SUM(F50:F55)</f>
        <v>0</v>
      </c>
    </row>
    <row r="58" spans="1:6" x14ac:dyDescent="0.3">
      <c r="A58" s="46" t="s">
        <v>104</v>
      </c>
      <c r="B58" s="200">
        <v>0</v>
      </c>
      <c r="C58" s="199">
        <v>0</v>
      </c>
      <c r="D58" s="45"/>
      <c r="E58" s="201"/>
      <c r="F58" s="199"/>
    </row>
    <row r="59" spans="1:6" x14ac:dyDescent="0.3">
      <c r="A59" s="45"/>
      <c r="B59" s="203"/>
      <c r="C59" s="49"/>
      <c r="D59" s="2" t="s">
        <v>105</v>
      </c>
      <c r="E59" s="202">
        <f>E47+E57</f>
        <v>26300592.129999999</v>
      </c>
      <c r="F59" s="206">
        <f>F47+F57</f>
        <v>50358290.310000002</v>
      </c>
    </row>
    <row r="60" spans="1:6" x14ac:dyDescent="0.3">
      <c r="A60" s="3" t="s">
        <v>106</v>
      </c>
      <c r="B60" s="204">
        <f>SUM(B50:B58)</f>
        <v>767621540.12</v>
      </c>
      <c r="C60" s="4">
        <f>SUM(C50:C58)</f>
        <v>741809887.48999977</v>
      </c>
      <c r="D60" s="45"/>
      <c r="E60" s="201"/>
      <c r="F60" s="199"/>
    </row>
    <row r="61" spans="1:6" x14ac:dyDescent="0.3">
      <c r="A61" s="45"/>
      <c r="B61" s="203"/>
      <c r="C61" s="49"/>
      <c r="D61" s="51" t="s">
        <v>107</v>
      </c>
      <c r="E61" s="201"/>
      <c r="F61" s="199"/>
    </row>
    <row r="62" spans="1:6" x14ac:dyDescent="0.3">
      <c r="A62" s="3" t="s">
        <v>108</v>
      </c>
      <c r="B62" s="204">
        <f>SUM(B47+B60)</f>
        <v>1500837715.6700001</v>
      </c>
      <c r="C62" s="4">
        <f>SUM(C47+C60)</f>
        <v>1392716511.0199995</v>
      </c>
      <c r="D62" s="45"/>
      <c r="E62" s="201"/>
      <c r="F62" s="199"/>
    </row>
    <row r="63" spans="1:6" x14ac:dyDescent="0.3">
      <c r="A63" s="45"/>
      <c r="B63" s="45"/>
      <c r="C63" s="45"/>
      <c r="D63" s="52" t="s">
        <v>109</v>
      </c>
      <c r="E63" s="200">
        <f>SUM(E64:E66)</f>
        <v>422276578.91000003</v>
      </c>
      <c r="F63" s="199">
        <f>SUM(F64:F66)</f>
        <v>422276578.91000003</v>
      </c>
    </row>
    <row r="64" spans="1:6" x14ac:dyDescent="0.3">
      <c r="A64" s="45"/>
      <c r="B64" s="45"/>
      <c r="C64" s="45"/>
      <c r="D64" s="46" t="s">
        <v>110</v>
      </c>
      <c r="E64" s="200">
        <v>4610300.5999999996</v>
      </c>
      <c r="F64" s="199">
        <v>4610300.5999999996</v>
      </c>
    </row>
    <row r="65" spans="1:6" x14ac:dyDescent="0.3">
      <c r="A65" s="45"/>
      <c r="B65" s="45"/>
      <c r="C65" s="45"/>
      <c r="D65" s="50" t="s">
        <v>111</v>
      </c>
      <c r="E65" s="200">
        <v>34648903.649999999</v>
      </c>
      <c r="F65" s="199">
        <v>34648903.649999999</v>
      </c>
    </row>
    <row r="66" spans="1:6" x14ac:dyDescent="0.3">
      <c r="A66" s="45"/>
      <c r="B66" s="45"/>
      <c r="C66" s="45"/>
      <c r="D66" s="46" t="s">
        <v>112</v>
      </c>
      <c r="E66" s="200">
        <v>383017374.66000003</v>
      </c>
      <c r="F66" s="199">
        <v>383017374.66000003</v>
      </c>
    </row>
    <row r="67" spans="1:6" x14ac:dyDescent="0.3">
      <c r="A67" s="45"/>
      <c r="B67" s="45"/>
      <c r="C67" s="45"/>
      <c r="D67" s="45"/>
      <c r="E67" s="201"/>
      <c r="F67" s="199"/>
    </row>
    <row r="68" spans="1:6" x14ac:dyDescent="0.3">
      <c r="A68" s="45"/>
      <c r="B68" s="45"/>
      <c r="C68" s="45"/>
      <c r="D68" s="52" t="s">
        <v>113</v>
      </c>
      <c r="E68" s="200">
        <f>SUM(E69:E73)</f>
        <v>1052260544.63</v>
      </c>
      <c r="F68" s="199">
        <f>SUM(F69:F73)</f>
        <v>920081641.79999995</v>
      </c>
    </row>
    <row r="69" spans="1:6" x14ac:dyDescent="0.3">
      <c r="A69" s="53"/>
      <c r="B69" s="45"/>
      <c r="C69" s="45"/>
      <c r="D69" s="46" t="s">
        <v>114</v>
      </c>
      <c r="E69" s="200">
        <v>160070527.77000001</v>
      </c>
      <c r="F69" s="199">
        <v>61443846.299999997</v>
      </c>
    </row>
    <row r="70" spans="1:6" x14ac:dyDescent="0.3">
      <c r="A70" s="53"/>
      <c r="B70" s="45"/>
      <c r="C70" s="45"/>
      <c r="D70" s="46" t="s">
        <v>115</v>
      </c>
      <c r="E70" s="200">
        <v>884874870.99000001</v>
      </c>
      <c r="F70" s="199">
        <v>851322649.63</v>
      </c>
    </row>
    <row r="71" spans="1:6" x14ac:dyDescent="0.3">
      <c r="A71" s="53"/>
      <c r="B71" s="45"/>
      <c r="C71" s="45"/>
      <c r="D71" s="46" t="s">
        <v>116</v>
      </c>
      <c r="E71" s="200">
        <v>5064933.6100000003</v>
      </c>
      <c r="F71" s="199">
        <v>5064933.6100000003</v>
      </c>
    </row>
    <row r="72" spans="1:6" x14ac:dyDescent="0.3">
      <c r="A72" s="53"/>
      <c r="B72" s="45"/>
      <c r="C72" s="45"/>
      <c r="D72" s="46" t="s">
        <v>117</v>
      </c>
      <c r="E72" s="200">
        <v>0</v>
      </c>
      <c r="F72" s="199">
        <v>0</v>
      </c>
    </row>
    <row r="73" spans="1:6" x14ac:dyDescent="0.3">
      <c r="A73" s="53"/>
      <c r="B73" s="45"/>
      <c r="C73" s="45"/>
      <c r="D73" s="46" t="s">
        <v>118</v>
      </c>
      <c r="E73" s="200">
        <v>2250212.2599999998</v>
      </c>
      <c r="F73" s="199">
        <v>2250212.2599999998</v>
      </c>
    </row>
    <row r="74" spans="1:6" x14ac:dyDescent="0.3">
      <c r="A74" s="53"/>
      <c r="B74" s="45"/>
      <c r="C74" s="45"/>
      <c r="D74" s="45"/>
      <c r="E74" s="201"/>
      <c r="F74" s="49"/>
    </row>
    <row r="75" spans="1:6" x14ac:dyDescent="0.3">
      <c r="A75" s="53"/>
      <c r="B75" s="45"/>
      <c r="C75" s="45"/>
      <c r="D75" s="52" t="s">
        <v>119</v>
      </c>
      <c r="E75" s="200">
        <f>E76+E77</f>
        <v>0</v>
      </c>
      <c r="F75" s="205">
        <f>F76+F77</f>
        <v>0</v>
      </c>
    </row>
    <row r="76" spans="1:6" x14ac:dyDescent="0.3">
      <c r="A76" s="53"/>
      <c r="B76" s="45"/>
      <c r="C76" s="45"/>
      <c r="D76" s="46" t="s">
        <v>120</v>
      </c>
      <c r="E76" s="200">
        <v>0</v>
      </c>
      <c r="F76" s="205">
        <v>0</v>
      </c>
    </row>
    <row r="77" spans="1:6" x14ac:dyDescent="0.3">
      <c r="A77" s="53"/>
      <c r="B77" s="45"/>
      <c r="C77" s="45"/>
      <c r="D77" s="46" t="s">
        <v>121</v>
      </c>
      <c r="E77" s="200">
        <v>0</v>
      </c>
      <c r="F77" s="205">
        <v>0</v>
      </c>
    </row>
    <row r="78" spans="1:6" x14ac:dyDescent="0.3">
      <c r="A78" s="53"/>
      <c r="B78" s="45"/>
      <c r="C78" s="45"/>
      <c r="D78" s="45"/>
      <c r="E78" s="203"/>
      <c r="F78" s="49"/>
    </row>
    <row r="79" spans="1:6" x14ac:dyDescent="0.3">
      <c r="A79" s="53"/>
      <c r="B79" s="45"/>
      <c r="C79" s="45"/>
      <c r="D79" s="2" t="s">
        <v>122</v>
      </c>
      <c r="E79" s="204">
        <f>E63+E68+E75</f>
        <v>1474537123.54</v>
      </c>
      <c r="F79" s="4">
        <f>F63+F68+F75</f>
        <v>1342358220.71</v>
      </c>
    </row>
    <row r="80" spans="1:6" x14ac:dyDescent="0.3">
      <c r="A80" s="53"/>
      <c r="B80" s="45"/>
      <c r="C80" s="45"/>
      <c r="D80" s="45"/>
      <c r="E80" s="203"/>
      <c r="F80" s="49"/>
    </row>
    <row r="81" spans="1:6" x14ac:dyDescent="0.3">
      <c r="A81" s="53"/>
      <c r="B81" s="45"/>
      <c r="C81" s="45"/>
      <c r="D81" s="2" t="s">
        <v>123</v>
      </c>
      <c r="E81" s="204">
        <f>E59+E79</f>
        <v>1500837715.6700001</v>
      </c>
      <c r="F81" s="4">
        <f>F59+F79</f>
        <v>1392716511.02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B59:C62 F74:F81 E78:E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D30" sqref="D30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9" t="s">
        <v>445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>JUNTA DE AGUA POTABLE DRENAJE ALCANTARILLADO Y SANEAMIENTO DEL MUNICIPIO DE IRAPUATO GTO</v>
      </c>
      <c r="B2" s="182"/>
      <c r="C2" s="182"/>
      <c r="D2" s="182"/>
      <c r="E2" s="182"/>
      <c r="F2" s="182"/>
      <c r="G2" s="183"/>
    </row>
    <row r="3" spans="1:7" x14ac:dyDescent="0.3">
      <c r="A3" s="178" t="s">
        <v>446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x14ac:dyDescent="0.3">
      <c r="A5" s="172" t="s">
        <v>447</v>
      </c>
      <c r="B5" s="173"/>
      <c r="C5" s="173"/>
      <c r="D5" s="173"/>
      <c r="E5" s="173"/>
      <c r="F5" s="173"/>
      <c r="G5" s="174"/>
    </row>
    <row r="6" spans="1:7" ht="28.8" x14ac:dyDescent="0.3">
      <c r="A6" s="139" t="s">
        <v>448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3">
      <c r="A7" s="26" t="s">
        <v>455</v>
      </c>
      <c r="B7" s="119">
        <f>SUM(B8:B19)</f>
        <v>698006593.62</v>
      </c>
      <c r="C7" s="119">
        <f t="shared" ref="C7:G7" si="0">SUM(C8:C19)</f>
        <v>725926857.37</v>
      </c>
      <c r="D7" s="119">
        <f t="shared" si="0"/>
        <v>754963931.66480005</v>
      </c>
      <c r="E7" s="119">
        <f t="shared" si="0"/>
        <v>785162488.93139207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460</v>
      </c>
      <c r="B12" s="75">
        <v>41271603.380000003</v>
      </c>
      <c r="C12" s="75">
        <v>42922467.509999998</v>
      </c>
      <c r="D12" s="75">
        <v>44639366.2104</v>
      </c>
      <c r="E12" s="75">
        <v>46424940.858816005</v>
      </c>
      <c r="F12" s="75">
        <v>0</v>
      </c>
      <c r="G12" s="75">
        <v>0</v>
      </c>
    </row>
    <row r="13" spans="1:7" x14ac:dyDescent="0.3">
      <c r="A13" s="58" t="s">
        <v>461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462</v>
      </c>
      <c r="B14" s="75">
        <v>656734990.24000001</v>
      </c>
      <c r="C14" s="75">
        <v>683004389.86000001</v>
      </c>
      <c r="D14" s="75">
        <v>710324565.45440006</v>
      </c>
      <c r="E14" s="75">
        <v>738737548.07257605</v>
      </c>
      <c r="F14" s="75">
        <v>0</v>
      </c>
      <c r="G14" s="75">
        <v>0</v>
      </c>
    </row>
    <row r="15" spans="1:7" x14ac:dyDescent="0.3">
      <c r="A15" s="58" t="s">
        <v>463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466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467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468</v>
      </c>
      <c r="B20" s="75"/>
      <c r="C20" s="75"/>
      <c r="D20" s="75"/>
      <c r="E20" s="75"/>
      <c r="F20" s="75"/>
      <c r="G20" s="75"/>
    </row>
    <row r="21" spans="1:7" x14ac:dyDescent="0.3">
      <c r="A21" s="3" t="s">
        <v>469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470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468</v>
      </c>
      <c r="B27" s="76"/>
      <c r="C27" s="76"/>
      <c r="D27" s="76"/>
      <c r="E27" s="76"/>
      <c r="F27" s="76"/>
      <c r="G27" s="76"/>
    </row>
    <row r="28" spans="1:7" x14ac:dyDescent="0.3">
      <c r="A28" s="3" t="s">
        <v>475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468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477</v>
      </c>
      <c r="B31" s="119">
        <f>B21+B7+B28</f>
        <v>698006593.62</v>
      </c>
      <c r="C31" s="119">
        <f t="shared" ref="C31:G31" si="3">C21+C7+C28</f>
        <v>725926857.37</v>
      </c>
      <c r="D31" s="119">
        <f t="shared" si="3"/>
        <v>754963931.66480005</v>
      </c>
      <c r="E31" s="119">
        <f t="shared" si="3"/>
        <v>785162488.93139207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297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478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1 F13:G13 F12:G12 B15:G31 F14:G1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8" sqref="B8:E13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9" t="s">
        <v>480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>JUNTA DE AGUA POTABLE DRENAJE ALCANTARILLADO Y SANEAMIENTO DEL MUNICIPIO DE IRAPUATO GTO</v>
      </c>
      <c r="B2" s="182"/>
      <c r="C2" s="182"/>
      <c r="D2" s="182"/>
      <c r="E2" s="182"/>
      <c r="F2" s="182"/>
      <c r="G2" s="183"/>
    </row>
    <row r="3" spans="1:7" x14ac:dyDescent="0.3">
      <c r="A3" s="178" t="s">
        <v>481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x14ac:dyDescent="0.3">
      <c r="A5" s="172" t="s">
        <v>447</v>
      </c>
      <c r="B5" s="173"/>
      <c r="C5" s="173"/>
      <c r="D5" s="173"/>
      <c r="E5" s="173"/>
      <c r="F5" s="173"/>
      <c r="G5" s="174"/>
    </row>
    <row r="6" spans="1:7" ht="28.8" x14ac:dyDescent="0.3">
      <c r="A6" s="139" t="s">
        <v>448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3">
      <c r="A7" s="26" t="s">
        <v>482</v>
      </c>
      <c r="B7" s="119">
        <f t="shared" ref="B7:G7" si="0">SUM(B8:B16)</f>
        <v>698006593.62</v>
      </c>
      <c r="C7" s="119">
        <f t="shared" si="0"/>
        <v>725926857.36000001</v>
      </c>
      <c r="D7" s="119">
        <f t="shared" si="0"/>
        <v>754963931.66000009</v>
      </c>
      <c r="E7" s="119">
        <f t="shared" si="0"/>
        <v>785162488.93000007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483</v>
      </c>
      <c r="B8" s="75">
        <v>153820017.38999999</v>
      </c>
      <c r="C8" s="75">
        <v>159972818.09</v>
      </c>
      <c r="D8" s="75">
        <v>166371730.81</v>
      </c>
      <c r="E8" s="75">
        <v>173026600.03999999</v>
      </c>
      <c r="F8" s="75">
        <v>0</v>
      </c>
      <c r="G8" s="75">
        <v>0</v>
      </c>
    </row>
    <row r="9" spans="1:7" ht="15.75" customHeight="1" x14ac:dyDescent="0.3">
      <c r="A9" s="58" t="s">
        <v>484</v>
      </c>
      <c r="B9" s="75">
        <v>64202347.740000002</v>
      </c>
      <c r="C9" s="75">
        <v>66770441.649999999</v>
      </c>
      <c r="D9" s="75">
        <v>69441259.319999993</v>
      </c>
      <c r="E9" s="75">
        <v>72218909.689999998</v>
      </c>
      <c r="F9" s="75">
        <v>0</v>
      </c>
      <c r="G9" s="75">
        <v>0</v>
      </c>
    </row>
    <row r="10" spans="1:7" x14ac:dyDescent="0.3">
      <c r="A10" s="58" t="s">
        <v>485</v>
      </c>
      <c r="B10" s="75">
        <v>282983724.38999999</v>
      </c>
      <c r="C10" s="75">
        <v>294303073.36000001</v>
      </c>
      <c r="D10" s="75">
        <v>306075196.30000001</v>
      </c>
      <c r="E10" s="75">
        <v>318318204.14999998</v>
      </c>
      <c r="F10" s="75">
        <v>0</v>
      </c>
      <c r="G10" s="75">
        <v>0</v>
      </c>
    </row>
    <row r="11" spans="1:7" x14ac:dyDescent="0.3">
      <c r="A11" s="58" t="s">
        <v>486</v>
      </c>
      <c r="B11" s="75">
        <v>1142000</v>
      </c>
      <c r="C11" s="75">
        <v>1187680</v>
      </c>
      <c r="D11" s="75">
        <v>1235187.2</v>
      </c>
      <c r="E11" s="75">
        <v>1284594.69</v>
      </c>
      <c r="F11" s="75">
        <v>0</v>
      </c>
      <c r="G11" s="75">
        <v>0</v>
      </c>
    </row>
    <row r="12" spans="1:7" x14ac:dyDescent="0.3">
      <c r="A12" s="58" t="s">
        <v>487</v>
      </c>
      <c r="B12" s="75">
        <v>45858504.100000001</v>
      </c>
      <c r="C12" s="75">
        <v>47692844.259999998</v>
      </c>
      <c r="D12" s="75">
        <v>49600558.030000001</v>
      </c>
      <c r="E12" s="75">
        <v>51584580.359999999</v>
      </c>
      <c r="F12" s="75">
        <v>0</v>
      </c>
      <c r="G12" s="75">
        <v>0</v>
      </c>
    </row>
    <row r="13" spans="1:7" x14ac:dyDescent="0.3">
      <c r="A13" s="58" t="s">
        <v>488</v>
      </c>
      <c r="B13" s="75">
        <v>150000000</v>
      </c>
      <c r="C13" s="75">
        <v>156000000</v>
      </c>
      <c r="D13" s="75">
        <v>162240000</v>
      </c>
      <c r="E13" s="75">
        <v>168729600</v>
      </c>
      <c r="F13" s="75">
        <v>0</v>
      </c>
      <c r="G13" s="75">
        <v>0</v>
      </c>
    </row>
    <row r="14" spans="1:7" x14ac:dyDescent="0.3">
      <c r="A14" s="59" t="s">
        <v>489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491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492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483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484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485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486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488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489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491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468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494</v>
      </c>
      <c r="B29" s="119">
        <f>B18+B7</f>
        <v>698006593.62</v>
      </c>
      <c r="C29" s="119">
        <f t="shared" ref="C29:G29" si="2">C18+C7</f>
        <v>725926857.36000001</v>
      </c>
      <c r="D29" s="119">
        <f t="shared" si="2"/>
        <v>754963931.66000009</v>
      </c>
      <c r="E29" s="119">
        <f t="shared" si="2"/>
        <v>785162488.93000007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F8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B21" sqref="B21:G2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9" t="s">
        <v>495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>JUNTA DE AGUA POTABLE DRENAJE ALCANTARILLADO Y SANEAMIENTO DEL MUNICIPIO DE IRAPUATO GTO</v>
      </c>
      <c r="B2" s="182"/>
      <c r="C2" s="182"/>
      <c r="D2" s="182"/>
      <c r="E2" s="182"/>
      <c r="F2" s="182"/>
      <c r="G2" s="183"/>
    </row>
    <row r="3" spans="1:7" x14ac:dyDescent="0.3">
      <c r="A3" s="178" t="s">
        <v>496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ht="28.8" x14ac:dyDescent="0.3">
      <c r="A5" s="139" t="s">
        <v>497</v>
      </c>
      <c r="B5" s="7" t="s">
        <v>498</v>
      </c>
      <c r="C5" s="33" t="s">
        <v>499</v>
      </c>
      <c r="D5" s="33" t="s">
        <v>500</v>
      </c>
      <c r="E5" s="33" t="s">
        <v>501</v>
      </c>
      <c r="F5" s="33" t="s">
        <v>502</v>
      </c>
      <c r="G5" s="33" t="s">
        <v>503</v>
      </c>
    </row>
    <row r="6" spans="1:7" ht="15.75" customHeight="1" x14ac:dyDescent="0.3">
      <c r="A6" s="26" t="s">
        <v>504</v>
      </c>
      <c r="B6" s="119">
        <f>SUM(B7:B18)</f>
        <v>846246170.81486487</v>
      </c>
      <c r="C6" s="119">
        <f t="shared" ref="C6:G6" si="0">SUM(C7:C18)</f>
        <v>1004455844.09</v>
      </c>
      <c r="D6" s="119">
        <f t="shared" si="0"/>
        <v>1096855896.02</v>
      </c>
      <c r="E6" s="119">
        <f t="shared" si="0"/>
        <v>827741462.96899331</v>
      </c>
      <c r="F6" s="119">
        <f t="shared" si="0"/>
        <v>896371089.63770819</v>
      </c>
      <c r="G6" s="119">
        <f t="shared" si="0"/>
        <v>202682246.00999999</v>
      </c>
    </row>
    <row r="7" spans="1:7" x14ac:dyDescent="0.3">
      <c r="A7" s="58" t="s">
        <v>456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458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460</v>
      </c>
      <c r="B11" s="75">
        <v>24316773.950000003</v>
      </c>
      <c r="C11" s="75">
        <v>20109673.680000003</v>
      </c>
      <c r="D11" s="75">
        <v>32913956.18</v>
      </c>
      <c r="E11" s="75">
        <v>33946413.049999997</v>
      </c>
      <c r="F11" s="75">
        <v>41952101.920000002</v>
      </c>
      <c r="G11" s="75">
        <v>10031243.16</v>
      </c>
    </row>
    <row r="12" spans="1:7" x14ac:dyDescent="0.3">
      <c r="A12" s="58" t="s">
        <v>461</v>
      </c>
      <c r="B12" s="75">
        <v>5459653.2599999998</v>
      </c>
      <c r="C12" s="75">
        <v>2492335.7599999998</v>
      </c>
      <c r="D12" s="75">
        <v>9272572.3800000008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462</v>
      </c>
      <c r="B13" s="75">
        <v>816469743.60486484</v>
      </c>
      <c r="C13" s="75">
        <v>981853834.64999998</v>
      </c>
      <c r="D13" s="75">
        <v>1054669367.4599999</v>
      </c>
      <c r="E13" s="75">
        <v>793795049.91899335</v>
      </c>
      <c r="F13" s="75">
        <v>854418987.71770823</v>
      </c>
      <c r="G13" s="75">
        <v>192651002.84999999</v>
      </c>
    </row>
    <row r="14" spans="1:7" x14ac:dyDescent="0.3">
      <c r="A14" s="58" t="s">
        <v>463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467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505</v>
      </c>
      <c r="B20" s="119">
        <f>SUM(B21:B25)</f>
        <v>127419961.22224</v>
      </c>
      <c r="C20" s="119">
        <f t="shared" ref="C20:G20" si="1">SUM(C21:C25)</f>
        <v>117899622.03000002</v>
      </c>
      <c r="D20" s="119">
        <f t="shared" si="1"/>
        <v>100098850.38</v>
      </c>
      <c r="E20" s="119">
        <f t="shared" si="1"/>
        <v>64104500.289999999</v>
      </c>
      <c r="F20" s="119">
        <f t="shared" si="1"/>
        <v>138313854.67000002</v>
      </c>
      <c r="G20" s="119">
        <f t="shared" si="1"/>
        <v>16839000.719999999</v>
      </c>
    </row>
    <row r="21" spans="1:7" x14ac:dyDescent="0.3">
      <c r="A21" s="58" t="s">
        <v>470</v>
      </c>
      <c r="B21" s="76">
        <v>65426381.852239996</v>
      </c>
      <c r="C21" s="76">
        <v>69824928.170000017</v>
      </c>
      <c r="D21" s="76">
        <v>52688497.329999991</v>
      </c>
      <c r="E21" s="76">
        <v>37927714.739999995</v>
      </c>
      <c r="F21" s="76">
        <v>0</v>
      </c>
      <c r="G21" s="76">
        <v>0</v>
      </c>
    </row>
    <row r="22" spans="1:7" x14ac:dyDescent="0.3">
      <c r="A22" s="58" t="s">
        <v>471</v>
      </c>
      <c r="B22" s="76">
        <v>61993579.370000005</v>
      </c>
      <c r="C22" s="76">
        <v>48074693.859999999</v>
      </c>
      <c r="D22" s="76">
        <v>45710353.050000004</v>
      </c>
      <c r="E22" s="76">
        <v>26176785.550000004</v>
      </c>
      <c r="F22" s="76">
        <v>0</v>
      </c>
      <c r="G22" s="76">
        <v>0</v>
      </c>
    </row>
    <row r="23" spans="1:7" x14ac:dyDescent="0.3">
      <c r="A23" s="58" t="s">
        <v>472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473</v>
      </c>
      <c r="B24" s="76">
        <v>0</v>
      </c>
      <c r="C24" s="76">
        <v>0</v>
      </c>
      <c r="D24" s="76">
        <v>1700000</v>
      </c>
      <c r="E24" s="76">
        <v>0</v>
      </c>
      <c r="F24" s="76">
        <v>138313854.67000002</v>
      </c>
      <c r="G24" s="76">
        <v>16839000.719999999</v>
      </c>
    </row>
    <row r="25" spans="1:7" x14ac:dyDescent="0.3">
      <c r="A25" s="59" t="s">
        <v>474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506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507</v>
      </c>
      <c r="B30" s="119">
        <f>B20+B6+B27</f>
        <v>973666132.03710485</v>
      </c>
      <c r="C30" s="119">
        <f t="shared" ref="C30:G30" si="3">C20+C6+C27</f>
        <v>1122355466.1200001</v>
      </c>
      <c r="D30" s="119">
        <f t="shared" si="3"/>
        <v>1196954746.4000001</v>
      </c>
      <c r="E30" s="119">
        <f t="shared" si="3"/>
        <v>891845963.25899327</v>
      </c>
      <c r="F30" s="119">
        <f t="shared" si="3"/>
        <v>1034684944.3077083</v>
      </c>
      <c r="G30" s="119">
        <f t="shared" si="3"/>
        <v>219521246.72999999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297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478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479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508</v>
      </c>
    </row>
    <row r="39" spans="1:7" x14ac:dyDescent="0.3">
      <c r="A39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4:G20 B25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F10" sqref="F10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9" t="s">
        <v>510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>JUNTA DE AGUA POTABLE DRENAJE ALCANTARILLADO Y SANEAMIENTO DEL MUNICIPIO DE IRAPUATO GTO</v>
      </c>
      <c r="B2" s="182"/>
      <c r="C2" s="182"/>
      <c r="D2" s="182"/>
      <c r="E2" s="182"/>
      <c r="F2" s="182"/>
      <c r="G2" s="183"/>
    </row>
    <row r="3" spans="1:7" x14ac:dyDescent="0.3">
      <c r="A3" s="178" t="s">
        <v>511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x14ac:dyDescent="0.3">
      <c r="A5" s="139" t="s">
        <v>497</v>
      </c>
      <c r="B5" s="7" t="s">
        <v>624</v>
      </c>
      <c r="C5" s="33" t="s">
        <v>625</v>
      </c>
      <c r="D5" s="33" t="s">
        <v>626</v>
      </c>
      <c r="E5" s="33" t="s">
        <v>627</v>
      </c>
      <c r="F5" s="33" t="s">
        <v>628</v>
      </c>
      <c r="G5" s="33" t="s">
        <v>629</v>
      </c>
    </row>
    <row r="6" spans="1:7" ht="15.75" customHeight="1" x14ac:dyDescent="0.3">
      <c r="A6" s="26" t="s">
        <v>482</v>
      </c>
      <c r="B6" s="119">
        <f t="shared" ref="B6:G6" si="0">SUM(B7:B15)</f>
        <v>565404283.39599991</v>
      </c>
      <c r="C6" s="119">
        <f t="shared" si="0"/>
        <v>521667663.97000003</v>
      </c>
      <c r="D6" s="119">
        <f t="shared" si="0"/>
        <v>721334306.88899255</v>
      </c>
      <c r="E6" s="119">
        <f t="shared" si="0"/>
        <v>804769820.54000008</v>
      </c>
      <c r="F6" s="119">
        <f t="shared" si="0"/>
        <v>686737538.10000002</v>
      </c>
      <c r="G6" s="119">
        <f t="shared" si="0"/>
        <v>129562272.06999999</v>
      </c>
    </row>
    <row r="7" spans="1:7" x14ac:dyDescent="0.3">
      <c r="A7" s="58" t="s">
        <v>483</v>
      </c>
      <c r="B7" s="75">
        <v>111229441.904</v>
      </c>
      <c r="C7" s="75">
        <v>116303374.28</v>
      </c>
      <c r="D7" s="75">
        <v>116678257.62</v>
      </c>
      <c r="E7" s="75">
        <v>124369995.31</v>
      </c>
      <c r="F7" s="75">
        <v>137596548.19999999</v>
      </c>
      <c r="G7" s="75">
        <v>29644373.34</v>
      </c>
    </row>
    <row r="8" spans="1:7" ht="15.75" customHeight="1" x14ac:dyDescent="0.3">
      <c r="A8" s="58" t="s">
        <v>484</v>
      </c>
      <c r="B8" s="75">
        <v>55510489.828000002</v>
      </c>
      <c r="C8" s="75">
        <v>57007264.170000002</v>
      </c>
      <c r="D8" s="75">
        <v>47214361.689999998</v>
      </c>
      <c r="E8" s="75">
        <v>38725307.43</v>
      </c>
      <c r="F8" s="75">
        <v>50231235.75</v>
      </c>
      <c r="G8" s="75">
        <v>6087027.1600000011</v>
      </c>
    </row>
    <row r="9" spans="1:7" x14ac:dyDescent="0.3">
      <c r="A9" s="58" t="s">
        <v>485</v>
      </c>
      <c r="B9" s="75">
        <v>135702512.24399999</v>
      </c>
      <c r="C9" s="75">
        <v>145244748.88</v>
      </c>
      <c r="D9" s="75">
        <v>181736330.78</v>
      </c>
      <c r="E9" s="75">
        <v>240636876.28999999</v>
      </c>
      <c r="F9" s="75">
        <v>263420220.65000001</v>
      </c>
      <c r="G9" s="75">
        <v>65630146.059999995</v>
      </c>
    </row>
    <row r="10" spans="1:7" x14ac:dyDescent="0.3">
      <c r="A10" s="58" t="s">
        <v>486</v>
      </c>
      <c r="B10" s="75">
        <v>1899670</v>
      </c>
      <c r="C10" s="75">
        <v>58465012.109999999</v>
      </c>
      <c r="D10" s="75">
        <v>46855.15</v>
      </c>
      <c r="E10" s="75">
        <v>1030418.1</v>
      </c>
      <c r="F10" s="75">
        <v>30418.1</v>
      </c>
      <c r="G10" s="75">
        <v>25418.1</v>
      </c>
    </row>
    <row r="11" spans="1:7" x14ac:dyDescent="0.3">
      <c r="A11" s="58" t="s">
        <v>487</v>
      </c>
      <c r="B11" s="75">
        <v>24610942.261999998</v>
      </c>
      <c r="C11" s="75">
        <v>26254738.68</v>
      </c>
      <c r="D11" s="75">
        <v>132757112.39</v>
      </c>
      <c r="E11" s="75">
        <v>70085132.040000007</v>
      </c>
      <c r="F11" s="75">
        <v>48900259.399999999</v>
      </c>
      <c r="G11" s="75">
        <v>3778289.0999999996</v>
      </c>
    </row>
    <row r="12" spans="1:7" x14ac:dyDescent="0.3">
      <c r="A12" s="58" t="s">
        <v>488</v>
      </c>
      <c r="B12" s="75">
        <v>176525835.42999998</v>
      </c>
      <c r="C12" s="75">
        <v>118387961.97</v>
      </c>
      <c r="D12" s="75">
        <v>92884074.898992494</v>
      </c>
      <c r="E12" s="75">
        <v>279858321.25</v>
      </c>
      <c r="F12" s="75">
        <v>186555119.34999999</v>
      </c>
      <c r="G12" s="75">
        <v>24397018.310000002</v>
      </c>
    </row>
    <row r="13" spans="1:7" x14ac:dyDescent="0.3">
      <c r="A13" s="59" t="s">
        <v>489</v>
      </c>
      <c r="B13" s="75">
        <v>59693431.263999999</v>
      </c>
      <c r="C13" s="75">
        <v>0</v>
      </c>
      <c r="D13" s="75">
        <v>150000000</v>
      </c>
      <c r="E13" s="75">
        <v>50000000</v>
      </c>
      <c r="F13" s="75">
        <v>0</v>
      </c>
      <c r="G13" s="75">
        <v>0</v>
      </c>
    </row>
    <row r="14" spans="1:7" x14ac:dyDescent="0.3">
      <c r="A14" s="58" t="s">
        <v>490</v>
      </c>
      <c r="B14" s="75">
        <v>231960.46400000001</v>
      </c>
      <c r="C14" s="75">
        <v>4563.88</v>
      </c>
      <c r="D14" s="75">
        <v>17314.36</v>
      </c>
      <c r="E14" s="75">
        <v>63770.12</v>
      </c>
      <c r="F14" s="75">
        <v>3736.65</v>
      </c>
      <c r="G14" s="75">
        <v>0</v>
      </c>
    </row>
    <row r="15" spans="1:7" x14ac:dyDescent="0.3">
      <c r="A15" s="58" t="s">
        <v>491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492</v>
      </c>
      <c r="B17" s="119">
        <f>SUM(B18:B26)</f>
        <v>97379616.511999995</v>
      </c>
      <c r="C17" s="119">
        <f t="shared" ref="C17:G17" si="1">SUM(C18:C26)</f>
        <v>88855851.180000007</v>
      </c>
      <c r="D17" s="119">
        <f t="shared" si="1"/>
        <v>30991983.851007499</v>
      </c>
      <c r="E17" s="119">
        <f t="shared" si="1"/>
        <v>71442532.120000005</v>
      </c>
      <c r="F17" s="119">
        <f t="shared" si="1"/>
        <v>112884986.96000001</v>
      </c>
      <c r="G17" s="119">
        <f t="shared" si="1"/>
        <v>45934568.469999999</v>
      </c>
    </row>
    <row r="18" spans="1:7" x14ac:dyDescent="0.3">
      <c r="A18" s="58" t="s">
        <v>483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484</v>
      </c>
      <c r="B19" s="76">
        <v>4032373.594</v>
      </c>
      <c r="C19" s="76">
        <v>35674.75</v>
      </c>
      <c r="D19" s="76">
        <v>0</v>
      </c>
      <c r="E19" s="76">
        <v>90000</v>
      </c>
      <c r="F19" s="76">
        <v>859997.53</v>
      </c>
      <c r="G19" s="76">
        <v>50000</v>
      </c>
    </row>
    <row r="20" spans="1:7" x14ac:dyDescent="0.3">
      <c r="A20" s="58" t="s">
        <v>485</v>
      </c>
      <c r="B20" s="76">
        <v>0</v>
      </c>
      <c r="C20" s="76">
        <v>0</v>
      </c>
      <c r="D20" s="76">
        <v>0</v>
      </c>
      <c r="E20" s="76">
        <v>200300</v>
      </c>
      <c r="F20" s="76">
        <v>7729596</v>
      </c>
      <c r="G20" s="76">
        <v>0</v>
      </c>
    </row>
    <row r="21" spans="1:7" x14ac:dyDescent="0.3">
      <c r="A21" s="58" t="s">
        <v>486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487</v>
      </c>
      <c r="B22" s="76">
        <v>3636685.1839999999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488</v>
      </c>
      <c r="B23" s="76">
        <v>89710557.733999997</v>
      </c>
      <c r="C23" s="76">
        <v>88820176.430000007</v>
      </c>
      <c r="D23" s="76">
        <v>30991983.851007499</v>
      </c>
      <c r="E23" s="76">
        <v>71152232.120000005</v>
      </c>
      <c r="F23" s="76">
        <v>104295393.43000001</v>
      </c>
      <c r="G23" s="76">
        <v>45884568.469999999</v>
      </c>
    </row>
    <row r="24" spans="1:7" x14ac:dyDescent="0.3">
      <c r="A24" s="59" t="s">
        <v>489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468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494</v>
      </c>
      <c r="B28" s="119">
        <f>B17+B6</f>
        <v>662783899.90799987</v>
      </c>
      <c r="C28" s="119">
        <f t="shared" ref="C28:G28" si="2">C17+C6</f>
        <v>610523515.1500001</v>
      </c>
      <c r="D28" s="119">
        <f t="shared" si="2"/>
        <v>752326290.74000001</v>
      </c>
      <c r="E28" s="119">
        <f t="shared" si="2"/>
        <v>876212352.66000009</v>
      </c>
      <c r="F28" s="119">
        <f t="shared" si="2"/>
        <v>799622525.06000006</v>
      </c>
      <c r="G28" s="119">
        <f t="shared" si="2"/>
        <v>175496840.53999999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512</v>
      </c>
    </row>
    <row r="32" spans="1:7" x14ac:dyDescent="0.3">
      <c r="A32" t="s">
        <v>513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  <ignoredErrors>
    <ignoredError sqref="B6:G6 B15:G18 C13 G14 B21:G21 D19 B24:G28 C22:G22 F13:G13 B20:D20 G2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69" t="s">
        <v>514</v>
      </c>
      <c r="B1" s="161"/>
      <c r="C1" s="161"/>
      <c r="D1" s="161"/>
      <c r="E1" s="161"/>
      <c r="F1" s="161"/>
    </row>
    <row r="2" spans="1:6" x14ac:dyDescent="0.3">
      <c r="A2" s="181" t="str">
        <f>'Formato 1'!A2</f>
        <v>JUNTA DE AGUA POTABLE DRENAJE ALCANTARILLADO Y SANEAMIENTO DEL MUNICIPIO DE IRAPUATO GTO</v>
      </c>
      <c r="B2" s="182"/>
      <c r="C2" s="182"/>
      <c r="D2" s="182"/>
      <c r="E2" s="182"/>
      <c r="F2" s="183"/>
    </row>
    <row r="3" spans="1:6" x14ac:dyDescent="0.3">
      <c r="A3" s="178" t="s">
        <v>515</v>
      </c>
      <c r="B3" s="179"/>
      <c r="C3" s="179"/>
      <c r="D3" s="179"/>
      <c r="E3" s="179"/>
      <c r="F3" s="180"/>
    </row>
    <row r="4" spans="1:6" ht="28.8" x14ac:dyDescent="0.3">
      <c r="A4" s="139" t="s">
        <v>497</v>
      </c>
      <c r="B4" s="7" t="s">
        <v>516</v>
      </c>
      <c r="C4" s="33" t="s">
        <v>517</v>
      </c>
      <c r="D4" s="33" t="s">
        <v>518</v>
      </c>
      <c r="E4" s="33" t="s">
        <v>519</v>
      </c>
      <c r="F4" s="33" t="s">
        <v>520</v>
      </c>
    </row>
    <row r="5" spans="1:6" ht="15.75" customHeight="1" x14ac:dyDescent="0.3">
      <c r="A5" s="143" t="s">
        <v>521</v>
      </c>
      <c r="B5" s="148"/>
      <c r="C5" s="148"/>
      <c r="D5" s="148"/>
      <c r="E5" s="148"/>
      <c r="F5" s="148"/>
    </row>
    <row r="6" spans="1:6" x14ac:dyDescent="0.3">
      <c r="A6" s="146" t="s">
        <v>522</v>
      </c>
      <c r="B6" s="145"/>
      <c r="C6" s="145"/>
      <c r="D6" s="145"/>
      <c r="E6" s="145"/>
      <c r="F6" s="145"/>
    </row>
    <row r="7" spans="1:6" ht="15.75" customHeight="1" x14ac:dyDescent="0.3">
      <c r="A7" s="146" t="s">
        <v>523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524</v>
      </c>
      <c r="B9" s="145"/>
      <c r="C9" s="145"/>
      <c r="D9" s="145"/>
      <c r="E9" s="145"/>
      <c r="F9" s="145"/>
    </row>
    <row r="10" spans="1:6" x14ac:dyDescent="0.3">
      <c r="A10" s="146" t="s">
        <v>525</v>
      </c>
      <c r="B10" s="155"/>
      <c r="C10" s="155"/>
      <c r="D10" s="155"/>
      <c r="E10" s="155"/>
      <c r="F10" s="155"/>
    </row>
    <row r="11" spans="1:6" x14ac:dyDescent="0.3">
      <c r="A11" s="67" t="s">
        <v>526</v>
      </c>
      <c r="B11" s="155"/>
      <c r="C11" s="155"/>
      <c r="D11" s="155"/>
      <c r="E11" s="155"/>
      <c r="F11" s="155"/>
    </row>
    <row r="12" spans="1:6" x14ac:dyDescent="0.3">
      <c r="A12" s="67" t="s">
        <v>527</v>
      </c>
      <c r="B12" s="155"/>
      <c r="C12" s="155"/>
      <c r="D12" s="155"/>
      <c r="E12" s="155"/>
      <c r="F12" s="155"/>
    </row>
    <row r="13" spans="1:6" x14ac:dyDescent="0.3">
      <c r="A13" s="67" t="s">
        <v>528</v>
      </c>
      <c r="B13" s="155"/>
      <c r="C13" s="155"/>
      <c r="D13" s="155"/>
      <c r="E13" s="155"/>
      <c r="F13" s="155"/>
    </row>
    <row r="14" spans="1:6" x14ac:dyDescent="0.3">
      <c r="A14" s="146" t="s">
        <v>529</v>
      </c>
      <c r="B14" s="155"/>
      <c r="C14" s="155"/>
      <c r="D14" s="155"/>
      <c r="E14" s="155"/>
      <c r="F14" s="155"/>
    </row>
    <row r="15" spans="1:6" x14ac:dyDescent="0.3">
      <c r="A15" s="67" t="s">
        <v>526</v>
      </c>
      <c r="B15" s="155"/>
      <c r="C15" s="155"/>
      <c r="D15" s="155"/>
      <c r="E15" s="155"/>
      <c r="F15" s="155"/>
    </row>
    <row r="16" spans="1:6" x14ac:dyDescent="0.3">
      <c r="A16" s="67" t="s">
        <v>527</v>
      </c>
      <c r="B16" s="156"/>
      <c r="C16" s="156"/>
      <c r="D16" s="156"/>
      <c r="E16" s="156"/>
      <c r="F16" s="156"/>
    </row>
    <row r="17" spans="1:6" x14ac:dyDescent="0.3">
      <c r="A17" s="67" t="s">
        <v>528</v>
      </c>
      <c r="B17" s="157"/>
      <c r="C17" s="157"/>
      <c r="D17" s="157"/>
      <c r="E17" s="157"/>
      <c r="F17" s="157"/>
    </row>
    <row r="18" spans="1:6" x14ac:dyDescent="0.3">
      <c r="A18" s="146" t="s">
        <v>530</v>
      </c>
      <c r="B18" s="157"/>
      <c r="C18" s="157"/>
      <c r="D18" s="157"/>
      <c r="E18" s="157"/>
      <c r="F18" s="157"/>
    </row>
    <row r="19" spans="1:6" x14ac:dyDescent="0.3">
      <c r="A19" s="146" t="s">
        <v>531</v>
      </c>
      <c r="B19" s="157"/>
      <c r="C19" s="157"/>
      <c r="D19" s="157"/>
      <c r="E19" s="157"/>
      <c r="F19" s="157"/>
    </row>
    <row r="20" spans="1:6" x14ac:dyDescent="0.3">
      <c r="A20" s="146" t="s">
        <v>532</v>
      </c>
      <c r="B20" s="158"/>
      <c r="C20" s="158"/>
      <c r="D20" s="158"/>
      <c r="E20" s="158"/>
      <c r="F20" s="158"/>
    </row>
    <row r="21" spans="1:6" x14ac:dyDescent="0.3">
      <c r="A21" s="146" t="s">
        <v>533</v>
      </c>
      <c r="B21" s="158"/>
      <c r="C21" s="158"/>
      <c r="D21" s="158"/>
      <c r="E21" s="158"/>
      <c r="F21" s="158"/>
    </row>
    <row r="22" spans="1:6" x14ac:dyDescent="0.3">
      <c r="A22" s="146" t="s">
        <v>534</v>
      </c>
      <c r="B22" s="158"/>
      <c r="C22" s="158"/>
      <c r="D22" s="158"/>
      <c r="E22" s="158"/>
      <c r="F22" s="158"/>
    </row>
    <row r="23" spans="1:6" x14ac:dyDescent="0.3">
      <c r="A23" s="146" t="s">
        <v>535</v>
      </c>
      <c r="B23" s="158"/>
      <c r="C23" s="158"/>
      <c r="D23" s="158"/>
      <c r="E23" s="158"/>
      <c r="F23" s="158"/>
    </row>
    <row r="24" spans="1:6" x14ac:dyDescent="0.3">
      <c r="A24" s="146" t="s">
        <v>536</v>
      </c>
      <c r="B24" s="150"/>
      <c r="C24" s="150"/>
      <c r="D24" s="150"/>
      <c r="E24" s="150"/>
      <c r="F24" s="150"/>
    </row>
    <row r="25" spans="1:6" x14ac:dyDescent="0.3">
      <c r="A25" s="146" t="s">
        <v>537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538</v>
      </c>
      <c r="B27" s="149"/>
      <c r="C27" s="149"/>
      <c r="D27" s="149"/>
      <c r="E27" s="149"/>
      <c r="F27" s="149"/>
    </row>
    <row r="28" spans="1:6" x14ac:dyDescent="0.3">
      <c r="A28" s="146" t="s">
        <v>539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540</v>
      </c>
      <c r="B30" s="53"/>
      <c r="C30" s="53"/>
      <c r="D30" s="53"/>
      <c r="E30" s="53"/>
      <c r="F30" s="53"/>
    </row>
    <row r="31" spans="1:6" x14ac:dyDescent="0.3">
      <c r="A31" s="154" t="s">
        <v>525</v>
      </c>
      <c r="B31" s="91"/>
      <c r="C31" s="91"/>
      <c r="D31" s="91"/>
      <c r="E31" s="91"/>
      <c r="F31" s="91"/>
    </row>
    <row r="32" spans="1:6" x14ac:dyDescent="0.3">
      <c r="A32" s="154" t="s">
        <v>529</v>
      </c>
      <c r="B32" s="91"/>
      <c r="C32" s="91"/>
      <c r="D32" s="91"/>
      <c r="E32" s="91"/>
      <c r="F32" s="91"/>
    </row>
    <row r="33" spans="1:6" x14ac:dyDescent="0.3">
      <c r="A33" s="154" t="s">
        <v>541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542</v>
      </c>
      <c r="B35" s="53"/>
      <c r="C35" s="53"/>
      <c r="D35" s="53"/>
      <c r="E35" s="53"/>
      <c r="F35" s="53"/>
    </row>
    <row r="36" spans="1:6" x14ac:dyDescent="0.3">
      <c r="A36" s="154" t="s">
        <v>543</v>
      </c>
      <c r="B36" s="53"/>
      <c r="C36" s="53"/>
      <c r="D36" s="53"/>
      <c r="E36" s="53"/>
      <c r="F36" s="53"/>
    </row>
    <row r="37" spans="1:6" x14ac:dyDescent="0.3">
      <c r="A37" s="154" t="s">
        <v>544</v>
      </c>
      <c r="B37" s="53"/>
      <c r="C37" s="53"/>
      <c r="D37" s="53"/>
      <c r="E37" s="53"/>
      <c r="F37" s="53"/>
    </row>
    <row r="38" spans="1:6" x14ac:dyDescent="0.3">
      <c r="A38" s="154" t="s">
        <v>545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546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547</v>
      </c>
      <c r="B42" s="53"/>
      <c r="C42" s="53"/>
      <c r="D42" s="53"/>
      <c r="E42" s="53"/>
      <c r="F42" s="53"/>
    </row>
    <row r="43" spans="1:6" x14ac:dyDescent="0.3">
      <c r="A43" s="154" t="s">
        <v>548</v>
      </c>
      <c r="B43" s="91"/>
      <c r="C43" s="91"/>
      <c r="D43" s="91"/>
      <c r="E43" s="91"/>
      <c r="F43" s="91"/>
    </row>
    <row r="44" spans="1:6" x14ac:dyDescent="0.3">
      <c r="A44" s="154" t="s">
        <v>549</v>
      </c>
      <c r="B44" s="91"/>
      <c r="C44" s="91"/>
      <c r="D44" s="91"/>
      <c r="E44" s="91"/>
      <c r="F44" s="91"/>
    </row>
    <row r="45" spans="1:6" x14ac:dyDescent="0.3">
      <c r="A45" s="154" t="s">
        <v>550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551</v>
      </c>
      <c r="B47" s="53"/>
      <c r="C47" s="53"/>
      <c r="D47" s="53"/>
      <c r="E47" s="53"/>
      <c r="F47" s="53"/>
    </row>
    <row r="48" spans="1:6" x14ac:dyDescent="0.3">
      <c r="A48" s="154" t="s">
        <v>549</v>
      </c>
      <c r="B48" s="91"/>
      <c r="C48" s="91"/>
      <c r="D48" s="91"/>
      <c r="E48" s="91"/>
      <c r="F48" s="91"/>
    </row>
    <row r="49" spans="1:6" x14ac:dyDescent="0.3">
      <c r="A49" s="154" t="s">
        <v>550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552</v>
      </c>
      <c r="B51" s="53"/>
      <c r="C51" s="53"/>
      <c r="D51" s="53"/>
      <c r="E51" s="53"/>
      <c r="F51" s="53"/>
    </row>
    <row r="52" spans="1:6" x14ac:dyDescent="0.3">
      <c r="A52" s="154" t="s">
        <v>549</v>
      </c>
      <c r="B52" s="91"/>
      <c r="C52" s="91"/>
      <c r="D52" s="91"/>
      <c r="E52" s="91"/>
      <c r="F52" s="91"/>
    </row>
    <row r="53" spans="1:6" x14ac:dyDescent="0.3">
      <c r="A53" s="154" t="s">
        <v>550</v>
      </c>
      <c r="B53" s="91"/>
      <c r="C53" s="91"/>
      <c r="D53" s="91"/>
      <c r="E53" s="91"/>
      <c r="F53" s="91"/>
    </row>
    <row r="54" spans="1:6" x14ac:dyDescent="0.3">
      <c r="A54" s="154" t="s">
        <v>553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554</v>
      </c>
      <c r="B56" s="53"/>
      <c r="C56" s="53"/>
      <c r="D56" s="53"/>
      <c r="E56" s="53"/>
      <c r="F56" s="53"/>
    </row>
    <row r="57" spans="1:6" x14ac:dyDescent="0.3">
      <c r="A57" s="154" t="s">
        <v>549</v>
      </c>
      <c r="B57" s="91"/>
      <c r="C57" s="91"/>
      <c r="D57" s="91"/>
      <c r="E57" s="91"/>
      <c r="F57" s="91"/>
    </row>
    <row r="58" spans="1:6" x14ac:dyDescent="0.3">
      <c r="A58" s="154" t="s">
        <v>550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555</v>
      </c>
      <c r="B60" s="53"/>
      <c r="C60" s="53"/>
      <c r="D60" s="53"/>
      <c r="E60" s="53"/>
      <c r="F60" s="53"/>
    </row>
    <row r="61" spans="1:6" x14ac:dyDescent="0.3">
      <c r="A61" s="154" t="s">
        <v>556</v>
      </c>
      <c r="B61" s="141"/>
      <c r="C61" s="141"/>
      <c r="D61" s="141"/>
      <c r="E61" s="141"/>
      <c r="F61" s="141"/>
    </row>
    <row r="62" spans="1:6" x14ac:dyDescent="0.3">
      <c r="A62" s="154" t="s">
        <v>557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558</v>
      </c>
      <c r="B64" s="141"/>
      <c r="C64" s="141"/>
      <c r="D64" s="141"/>
      <c r="E64" s="141"/>
      <c r="F64" s="141"/>
    </row>
    <row r="65" spans="1:6" x14ac:dyDescent="0.3">
      <c r="A65" s="154" t="s">
        <v>559</v>
      </c>
      <c r="B65" s="141"/>
      <c r="C65" s="141"/>
      <c r="D65" s="141"/>
      <c r="E65" s="141"/>
      <c r="F65" s="141"/>
    </row>
    <row r="66" spans="1:6" x14ac:dyDescent="0.3">
      <c r="A66" s="154" t="s">
        <v>560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86" t="s">
        <v>445</v>
      </c>
      <c r="B1" s="186"/>
      <c r="C1" s="186"/>
      <c r="D1" s="186"/>
      <c r="E1" s="186"/>
      <c r="F1" s="186"/>
      <c r="G1" s="186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31" t="s">
        <v>446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447</v>
      </c>
      <c r="B5" s="132"/>
      <c r="C5" s="132"/>
      <c r="D5" s="132"/>
      <c r="E5" s="132"/>
      <c r="F5" s="132"/>
      <c r="G5" s="133"/>
    </row>
    <row r="6" spans="1:7" x14ac:dyDescent="0.3">
      <c r="A6" s="184" t="s">
        <v>497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3">
      <c r="A7" s="185"/>
      <c r="B7" s="70" t="s">
        <v>561</v>
      </c>
      <c r="C7" s="185"/>
      <c r="D7" s="185"/>
      <c r="E7" s="185"/>
      <c r="F7" s="185"/>
      <c r="G7" s="185"/>
    </row>
    <row r="8" spans="1:7" ht="28.8" x14ac:dyDescent="0.3">
      <c r="A8" s="71" t="s">
        <v>504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564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566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505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506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87" t="s">
        <v>480</v>
      </c>
      <c r="B1" s="187"/>
      <c r="C1" s="187"/>
      <c r="D1" s="187"/>
      <c r="E1" s="187"/>
      <c r="F1" s="187"/>
      <c r="G1" s="187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13" t="s">
        <v>481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447</v>
      </c>
      <c r="B5" s="114"/>
      <c r="C5" s="114"/>
      <c r="D5" s="114"/>
      <c r="E5" s="114"/>
      <c r="F5" s="114"/>
      <c r="G5" s="115"/>
    </row>
    <row r="6" spans="1:7" x14ac:dyDescent="0.3">
      <c r="A6" s="188" t="s">
        <v>572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3">
      <c r="A7" s="189"/>
      <c r="B7" s="37" t="s">
        <v>561</v>
      </c>
      <c r="C7" s="185"/>
      <c r="D7" s="185"/>
      <c r="E7" s="185"/>
      <c r="F7" s="185"/>
      <c r="G7" s="185"/>
    </row>
    <row r="8" spans="1:7" x14ac:dyDescent="0.3">
      <c r="A8" s="26" t="s">
        <v>482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573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574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485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488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489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491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574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485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486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488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489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491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494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87" t="s">
        <v>495</v>
      </c>
      <c r="B1" s="187"/>
      <c r="C1" s="187"/>
      <c r="D1" s="187"/>
      <c r="E1" s="187"/>
      <c r="F1" s="187"/>
      <c r="G1" s="187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13" t="s">
        <v>496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1" t="s">
        <v>497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0.6" x14ac:dyDescent="0.3">
      <c r="A6" s="168"/>
      <c r="B6" s="193"/>
      <c r="C6" s="193"/>
      <c r="D6" s="193"/>
      <c r="E6" s="193"/>
      <c r="F6" s="193"/>
      <c r="G6" s="37" t="s">
        <v>576</v>
      </c>
    </row>
    <row r="7" spans="1:7" x14ac:dyDescent="0.3">
      <c r="A7" s="62" t="s">
        <v>504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579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580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583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505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585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506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507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478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0" t="s">
        <v>588</v>
      </c>
      <c r="B39" s="190"/>
      <c r="C39" s="190"/>
      <c r="D39" s="190"/>
      <c r="E39" s="190"/>
      <c r="F39" s="190"/>
      <c r="G39" s="190"/>
    </row>
    <row r="40" spans="1:7" x14ac:dyDescent="0.3">
      <c r="A40" s="190" t="s">
        <v>589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87" t="s">
        <v>510</v>
      </c>
      <c r="B1" s="187"/>
      <c r="C1" s="187"/>
      <c r="D1" s="187"/>
      <c r="E1" s="187"/>
      <c r="F1" s="187"/>
      <c r="G1" s="187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13" t="s">
        <v>511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4" t="s">
        <v>572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3">
      <c r="A6" s="195"/>
      <c r="B6" s="193"/>
      <c r="C6" s="193"/>
      <c r="D6" s="193"/>
      <c r="E6" s="193"/>
      <c r="F6" s="193"/>
      <c r="G6" s="37" t="s">
        <v>590</v>
      </c>
    </row>
    <row r="7" spans="1:7" x14ac:dyDescent="0.3">
      <c r="A7" s="26" t="s">
        <v>482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573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485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486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489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490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573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485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488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489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591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0" t="s">
        <v>588</v>
      </c>
      <c r="B32" s="190"/>
      <c r="C32" s="190"/>
      <c r="D32" s="190"/>
      <c r="E32" s="190"/>
      <c r="F32" s="190"/>
      <c r="G32" s="190"/>
    </row>
    <row r="33" spans="1:7" x14ac:dyDescent="0.3">
      <c r="A33" s="190" t="s">
        <v>589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196" t="s">
        <v>514</v>
      </c>
      <c r="B1" s="196"/>
      <c r="C1" s="196"/>
      <c r="D1" s="196"/>
      <c r="E1" s="196"/>
      <c r="F1" s="196"/>
    </row>
    <row r="2" spans="1:6" ht="20.100000000000001" customHeight="1" x14ac:dyDescent="0.3">
      <c r="A2" s="110" t="str">
        <f>'Formato 1'!A2</f>
        <v>JUNTA DE AGUA POTABLE DRENAJE ALCANTARILLADO Y SANEAMIENTO DEL MUNICIPIO DE IRAPUATO GTO</v>
      </c>
      <c r="B2" s="134"/>
      <c r="C2" s="134"/>
      <c r="D2" s="134"/>
      <c r="E2" s="134"/>
      <c r="F2" s="135"/>
    </row>
    <row r="3" spans="1:6" ht="29.25" customHeight="1" x14ac:dyDescent="0.3">
      <c r="A3" s="136" t="s">
        <v>515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516</v>
      </c>
      <c r="C4" s="121" t="s">
        <v>517</v>
      </c>
      <c r="D4" s="121" t="s">
        <v>518</v>
      </c>
      <c r="E4" s="121" t="s">
        <v>519</v>
      </c>
      <c r="F4" s="121" t="s">
        <v>520</v>
      </c>
    </row>
    <row r="5" spans="1:6" ht="12.75" customHeight="1" x14ac:dyDescent="0.3">
      <c r="A5" s="18" t="s">
        <v>521</v>
      </c>
      <c r="B5" s="53"/>
      <c r="C5" s="53"/>
      <c r="D5" s="53"/>
      <c r="E5" s="53"/>
      <c r="F5" s="53"/>
    </row>
    <row r="6" spans="1:6" ht="28.8" x14ac:dyDescent="0.3">
      <c r="A6" s="59" t="s">
        <v>522</v>
      </c>
      <c r="B6" s="60"/>
      <c r="C6" s="60"/>
      <c r="D6" s="60"/>
      <c r="E6" s="60"/>
      <c r="F6" s="60"/>
    </row>
    <row r="7" spans="1:6" ht="14.4" x14ac:dyDescent="0.3">
      <c r="A7" s="59" t="s">
        <v>523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524</v>
      </c>
      <c r="B9" s="45"/>
      <c r="C9" s="45"/>
      <c r="D9" s="45"/>
      <c r="E9" s="45"/>
      <c r="F9" s="45"/>
    </row>
    <row r="10" spans="1:6" ht="14.4" x14ac:dyDescent="0.3">
      <c r="A10" s="59" t="s">
        <v>525</v>
      </c>
      <c r="B10" s="60"/>
      <c r="C10" s="60"/>
      <c r="D10" s="60"/>
      <c r="E10" s="60"/>
      <c r="F10" s="60"/>
    </row>
    <row r="11" spans="1:6" ht="14.4" x14ac:dyDescent="0.3">
      <c r="A11" s="80" t="s">
        <v>526</v>
      </c>
      <c r="B11" s="60"/>
      <c r="C11" s="60"/>
      <c r="D11" s="60"/>
      <c r="E11" s="60"/>
      <c r="F11" s="60"/>
    </row>
    <row r="12" spans="1:6" ht="14.4" x14ac:dyDescent="0.3">
      <c r="A12" s="80" t="s">
        <v>527</v>
      </c>
      <c r="B12" s="60"/>
      <c r="C12" s="60"/>
      <c r="D12" s="60"/>
      <c r="E12" s="60"/>
      <c r="F12" s="60"/>
    </row>
    <row r="13" spans="1:6" ht="14.4" x14ac:dyDescent="0.3">
      <c r="A13" s="80" t="s">
        <v>528</v>
      </c>
      <c r="B13" s="60"/>
      <c r="C13" s="60"/>
      <c r="D13" s="60"/>
      <c r="E13" s="60"/>
      <c r="F13" s="60"/>
    </row>
    <row r="14" spans="1:6" ht="14.4" x14ac:dyDescent="0.3">
      <c r="A14" s="59" t="s">
        <v>529</v>
      </c>
      <c r="B14" s="60"/>
      <c r="C14" s="60"/>
      <c r="D14" s="60"/>
      <c r="E14" s="60"/>
      <c r="F14" s="60"/>
    </row>
    <row r="15" spans="1:6" ht="14.4" x14ac:dyDescent="0.3">
      <c r="A15" s="80" t="s">
        <v>526</v>
      </c>
      <c r="B15" s="60"/>
      <c r="C15" s="60"/>
      <c r="D15" s="60"/>
      <c r="E15" s="60"/>
      <c r="F15" s="60"/>
    </row>
    <row r="16" spans="1:6" ht="14.4" x14ac:dyDescent="0.3">
      <c r="A16" s="80" t="s">
        <v>527</v>
      </c>
      <c r="B16" s="60"/>
      <c r="C16" s="60"/>
      <c r="D16" s="60"/>
      <c r="E16" s="60"/>
      <c r="F16" s="60"/>
    </row>
    <row r="17" spans="1:6" ht="14.4" x14ac:dyDescent="0.3">
      <c r="A17" s="80" t="s">
        <v>528</v>
      </c>
      <c r="B17" s="60"/>
      <c r="C17" s="60"/>
      <c r="D17" s="60"/>
      <c r="E17" s="60"/>
      <c r="F17" s="60"/>
    </row>
    <row r="18" spans="1:6" ht="14.4" x14ac:dyDescent="0.3">
      <c r="A18" s="59" t="s">
        <v>530</v>
      </c>
      <c r="B18" s="122"/>
      <c r="C18" s="60"/>
      <c r="D18" s="60"/>
      <c r="E18" s="60"/>
      <c r="F18" s="60"/>
    </row>
    <row r="19" spans="1:6" ht="14.4" x14ac:dyDescent="0.3">
      <c r="A19" s="59" t="s">
        <v>531</v>
      </c>
      <c r="B19" s="60"/>
      <c r="C19" s="60"/>
      <c r="D19" s="60"/>
      <c r="E19" s="60"/>
      <c r="F19" s="60"/>
    </row>
    <row r="20" spans="1:6" ht="14.4" x14ac:dyDescent="0.3">
      <c r="A20" s="59" t="s">
        <v>532</v>
      </c>
      <c r="B20" s="123"/>
      <c r="C20" s="123"/>
      <c r="D20" s="123"/>
      <c r="E20" s="123"/>
      <c r="F20" s="123"/>
    </row>
    <row r="21" spans="1:6" ht="28.8" x14ac:dyDescent="0.3">
      <c r="A21" s="59" t="s">
        <v>533</v>
      </c>
      <c r="B21" s="123"/>
      <c r="C21" s="123"/>
      <c r="D21" s="123"/>
      <c r="E21" s="123"/>
      <c r="F21" s="123"/>
    </row>
    <row r="22" spans="1:6" ht="28.8" x14ac:dyDescent="0.3">
      <c r="A22" s="59" t="s">
        <v>534</v>
      </c>
      <c r="B22" s="123"/>
      <c r="C22" s="123"/>
      <c r="D22" s="123"/>
      <c r="E22" s="123"/>
      <c r="F22" s="123"/>
    </row>
    <row r="23" spans="1:6" ht="14.4" x14ac:dyDescent="0.3">
      <c r="A23" s="59" t="s">
        <v>535</v>
      </c>
      <c r="B23" s="123"/>
      <c r="C23" s="123"/>
      <c r="D23" s="123"/>
      <c r="E23" s="123"/>
      <c r="F23" s="123"/>
    </row>
    <row r="24" spans="1:6" ht="14.4" x14ac:dyDescent="0.3">
      <c r="A24" s="59" t="s">
        <v>536</v>
      </c>
      <c r="B24" s="124"/>
      <c r="C24" s="60"/>
      <c r="D24" s="60"/>
      <c r="E24" s="60"/>
      <c r="F24" s="60"/>
    </row>
    <row r="25" spans="1:6" ht="14.4" x14ac:dyDescent="0.3">
      <c r="A25" s="59" t="s">
        <v>537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538</v>
      </c>
      <c r="B27" s="45"/>
      <c r="C27" s="45"/>
      <c r="D27" s="45"/>
      <c r="E27" s="45"/>
      <c r="F27" s="45"/>
    </row>
    <row r="28" spans="1:6" ht="14.4" x14ac:dyDescent="0.3">
      <c r="A28" s="59" t="s">
        <v>539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540</v>
      </c>
      <c r="B30" s="45"/>
      <c r="C30" s="45"/>
      <c r="D30" s="45"/>
      <c r="E30" s="45"/>
      <c r="F30" s="45"/>
    </row>
    <row r="31" spans="1:6" ht="14.4" x14ac:dyDescent="0.3">
      <c r="A31" s="59" t="s">
        <v>525</v>
      </c>
      <c r="B31" s="60"/>
      <c r="C31" s="60"/>
      <c r="D31" s="60"/>
      <c r="E31" s="60"/>
      <c r="F31" s="60"/>
    </row>
    <row r="32" spans="1:6" ht="14.4" x14ac:dyDescent="0.3">
      <c r="A32" s="59" t="s">
        <v>529</v>
      </c>
      <c r="B32" s="60"/>
      <c r="C32" s="60"/>
      <c r="D32" s="60"/>
      <c r="E32" s="60"/>
      <c r="F32" s="60"/>
    </row>
    <row r="33" spans="1:6" ht="14.4" x14ac:dyDescent="0.3">
      <c r="A33" s="59" t="s">
        <v>541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542</v>
      </c>
      <c r="B35" s="45"/>
      <c r="C35" s="45"/>
      <c r="D35" s="45"/>
      <c r="E35" s="45"/>
      <c r="F35" s="45"/>
    </row>
    <row r="36" spans="1:6" ht="14.4" x14ac:dyDescent="0.3">
      <c r="A36" s="59" t="s">
        <v>543</v>
      </c>
      <c r="B36" s="60"/>
      <c r="C36" s="60"/>
      <c r="D36" s="60"/>
      <c r="E36" s="60"/>
      <c r="F36" s="60"/>
    </row>
    <row r="37" spans="1:6" ht="14.4" x14ac:dyDescent="0.3">
      <c r="A37" s="59" t="s">
        <v>544</v>
      </c>
      <c r="B37" s="60"/>
      <c r="C37" s="60"/>
      <c r="D37" s="60"/>
      <c r="E37" s="60"/>
      <c r="F37" s="60"/>
    </row>
    <row r="38" spans="1:6" ht="14.4" x14ac:dyDescent="0.3">
      <c r="A38" s="59" t="s">
        <v>545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546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547</v>
      </c>
      <c r="B42" s="45"/>
      <c r="C42" s="45"/>
      <c r="D42" s="45"/>
      <c r="E42" s="45"/>
      <c r="F42" s="45"/>
    </row>
    <row r="43" spans="1:6" ht="14.4" x14ac:dyDescent="0.3">
      <c r="A43" s="59" t="s">
        <v>548</v>
      </c>
      <c r="B43" s="60"/>
      <c r="C43" s="60"/>
      <c r="D43" s="60"/>
      <c r="E43" s="60"/>
      <c r="F43" s="60"/>
    </row>
    <row r="44" spans="1:6" ht="14.4" x14ac:dyDescent="0.3">
      <c r="A44" s="59" t="s">
        <v>549</v>
      </c>
      <c r="B44" s="60"/>
      <c r="C44" s="60"/>
      <c r="D44" s="60"/>
      <c r="E44" s="60"/>
      <c r="F44" s="60"/>
    </row>
    <row r="45" spans="1:6" ht="14.4" x14ac:dyDescent="0.3">
      <c r="A45" s="59" t="s">
        <v>550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551</v>
      </c>
      <c r="B47" s="45"/>
      <c r="C47" s="45"/>
      <c r="D47" s="45"/>
      <c r="E47" s="45"/>
      <c r="F47" s="45"/>
    </row>
    <row r="48" spans="1:6" ht="14.4" x14ac:dyDescent="0.3">
      <c r="A48" s="59" t="s">
        <v>549</v>
      </c>
      <c r="B48" s="123"/>
      <c r="C48" s="123"/>
      <c r="D48" s="123"/>
      <c r="E48" s="123"/>
      <c r="F48" s="123"/>
    </row>
    <row r="49" spans="1:6" ht="14.4" x14ac:dyDescent="0.3">
      <c r="A49" s="59" t="s">
        <v>550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552</v>
      </c>
      <c r="B51" s="45"/>
      <c r="C51" s="45"/>
      <c r="D51" s="45"/>
      <c r="E51" s="45"/>
      <c r="F51" s="45"/>
    </row>
    <row r="52" spans="1:6" ht="14.4" x14ac:dyDescent="0.3">
      <c r="A52" s="59" t="s">
        <v>549</v>
      </c>
      <c r="B52" s="60"/>
      <c r="C52" s="60"/>
      <c r="D52" s="60"/>
      <c r="E52" s="60"/>
      <c r="F52" s="60"/>
    </row>
    <row r="53" spans="1:6" ht="14.4" x14ac:dyDescent="0.3">
      <c r="A53" s="59" t="s">
        <v>550</v>
      </c>
      <c r="B53" s="60"/>
      <c r="C53" s="60"/>
      <c r="D53" s="60"/>
      <c r="E53" s="60"/>
      <c r="F53" s="60"/>
    </row>
    <row r="54" spans="1:6" ht="14.4" x14ac:dyDescent="0.3">
      <c r="A54" s="59" t="s">
        <v>553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554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549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550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555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556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557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558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559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560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B16" sqref="B16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2024 y al 30 de Septiembre de 2025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143</v>
      </c>
      <c r="B18" s="197">
        <v>50358290.310000002</v>
      </c>
      <c r="C18" s="108"/>
      <c r="D18" s="108"/>
      <c r="E18" s="108"/>
      <c r="F18" s="4">
        <v>26300592.129999999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144</v>
      </c>
      <c r="B20" s="4">
        <f t="shared" ref="B20:H20" si="3">B8+B18</f>
        <v>50358290.310000002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26300592.129999999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" customHeight="1" x14ac:dyDescent="0.3">
      <c r="A34" s="163"/>
      <c r="B34" s="163"/>
      <c r="C34" s="163"/>
      <c r="D34" s="163"/>
      <c r="E34" s="163"/>
      <c r="F34" s="163"/>
      <c r="G34" s="163"/>
      <c r="H34" s="163"/>
    </row>
    <row r="35" spans="1:8" ht="14.4" customHeight="1" x14ac:dyDescent="0.3">
      <c r="A35" s="163"/>
      <c r="B35" s="163"/>
      <c r="C35" s="163"/>
      <c r="D35" s="163"/>
      <c r="E35" s="163"/>
      <c r="F35" s="163"/>
      <c r="G35" s="163"/>
      <c r="H35" s="163"/>
    </row>
    <row r="36" spans="1:8" ht="14.4" customHeight="1" x14ac:dyDescent="0.3">
      <c r="A36" s="163"/>
      <c r="B36" s="163"/>
      <c r="C36" s="163"/>
      <c r="D36" s="163"/>
      <c r="E36" s="163"/>
      <c r="F36" s="163"/>
      <c r="G36" s="163"/>
      <c r="H36" s="163"/>
    </row>
    <row r="37" spans="1:8" ht="14.4" customHeight="1" x14ac:dyDescent="0.3">
      <c r="A37" s="163"/>
      <c r="B37" s="163"/>
      <c r="C37" s="163"/>
      <c r="D37" s="163"/>
      <c r="E37" s="163"/>
      <c r="F37" s="163"/>
      <c r="G37" s="163"/>
      <c r="H37" s="163"/>
    </row>
    <row r="38" spans="1:8" x14ac:dyDescent="0.3">
      <c r="A38" s="61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631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abSelected="1" topLeftCell="A2" zoomScale="75" zoomScaleNormal="75" workbookViewId="0">
      <selection activeCell="C36" sqref="C36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60" t="s">
        <v>189</v>
      </c>
      <c r="B1" s="161"/>
      <c r="C1" s="161"/>
      <c r="D1" s="162"/>
    </row>
    <row r="2" spans="1:4" x14ac:dyDescent="0.3">
      <c r="A2" s="110" t="str">
        <f>'Formato 1'!A2</f>
        <v>JUNTA DE AGUA POTABLE DRENAJE ALCANTARILLADO Y SANEAMIENTO DEL MUNICIPIO DE IRAPUATO GTO</v>
      </c>
      <c r="B2" s="111"/>
      <c r="C2" s="111"/>
      <c r="D2" s="112"/>
    </row>
    <row r="3" spans="1:4" x14ac:dyDescent="0.3">
      <c r="A3" s="113" t="s">
        <v>190</v>
      </c>
      <c r="B3" s="114"/>
      <c r="C3" s="114"/>
      <c r="D3" s="115"/>
    </row>
    <row r="4" spans="1:4" x14ac:dyDescent="0.3">
      <c r="A4" s="113" t="str">
        <f>'Formato 3'!A4</f>
        <v>Del 1 de Enero al 30 de Septiembre de 2025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4">
        <f>SUM(B9:B11)</f>
        <v>698006593.62</v>
      </c>
      <c r="C8" s="14">
        <f>SUM(C9:C11)</f>
        <v>678328803.54999995</v>
      </c>
      <c r="D8" s="14">
        <f>SUM(D9:D11)</f>
        <v>678328803.54999995</v>
      </c>
    </row>
    <row r="9" spans="1:4" x14ac:dyDescent="0.3">
      <c r="A9" s="58" t="s">
        <v>195</v>
      </c>
      <c r="B9" s="94">
        <v>698006593.62</v>
      </c>
      <c r="C9" s="94">
        <v>655031014.77999997</v>
      </c>
      <c r="D9" s="94">
        <v>655031014.77999997</v>
      </c>
    </row>
    <row r="10" spans="1:4" x14ac:dyDescent="0.3">
      <c r="A10" s="58" t="s">
        <v>196</v>
      </c>
      <c r="B10" s="94">
        <v>0</v>
      </c>
      <c r="C10" s="94">
        <v>23297788.77</v>
      </c>
      <c r="D10" s="94">
        <v>23297788.77</v>
      </c>
    </row>
    <row r="11" spans="1:4" x14ac:dyDescent="0.3">
      <c r="A11" s="58" t="s">
        <v>197</v>
      </c>
      <c r="B11" s="94">
        <v>0</v>
      </c>
      <c r="C11" s="94">
        <v>0</v>
      </c>
      <c r="D11" s="94"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198</v>
      </c>
      <c r="B13" s="14">
        <f>B14+B15</f>
        <v>698006593.62100005</v>
      </c>
      <c r="C13" s="14">
        <f>C14+C15</f>
        <v>403336187.62</v>
      </c>
      <c r="D13" s="14">
        <f>D14+D15</f>
        <v>396672885.69</v>
      </c>
    </row>
    <row r="14" spans="1:4" x14ac:dyDescent="0.3">
      <c r="A14" s="58" t="s">
        <v>199</v>
      </c>
      <c r="B14" s="94">
        <v>698006593.62100005</v>
      </c>
      <c r="C14" s="94">
        <v>403336187.62</v>
      </c>
      <c r="D14" s="94">
        <v>396672885.69</v>
      </c>
    </row>
    <row r="15" spans="1:4" x14ac:dyDescent="0.3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201</v>
      </c>
      <c r="B17" s="15">
        <v>0</v>
      </c>
      <c r="C17" s="14">
        <f>C18+C19</f>
        <v>121030030.73</v>
      </c>
      <c r="D17" s="14">
        <f>D18+D19</f>
        <v>120303448.31999999</v>
      </c>
    </row>
    <row r="18" spans="1:4" x14ac:dyDescent="0.3">
      <c r="A18" s="58" t="s">
        <v>202</v>
      </c>
      <c r="B18" s="16">
        <v>0</v>
      </c>
      <c r="C18" s="47">
        <v>75095462.260000005</v>
      </c>
      <c r="D18" s="47">
        <v>74368879.849999994</v>
      </c>
    </row>
    <row r="19" spans="1:4" x14ac:dyDescent="0.3">
      <c r="A19" s="58" t="s">
        <v>203</v>
      </c>
      <c r="B19" s="16">
        <v>0</v>
      </c>
      <c r="C19" s="47">
        <v>45934568.469999999</v>
      </c>
      <c r="D19" s="47">
        <v>45934568.469999999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204</v>
      </c>
      <c r="B21" s="14">
        <f>B8-B13+B17</f>
        <v>-1.0000467300415039E-3</v>
      </c>
      <c r="C21" s="14">
        <f>C8-C13+C17</f>
        <v>396022646.65999997</v>
      </c>
      <c r="D21" s="14">
        <f>D8-D13+D17</f>
        <v>401959366.17999995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205</v>
      </c>
      <c r="B23" s="14">
        <f>B21-B11</f>
        <v>-1.0000467300415039E-3</v>
      </c>
      <c r="C23" s="14">
        <f>C21-C11</f>
        <v>396022646.65999997</v>
      </c>
      <c r="D23" s="14">
        <f>D21-D11</f>
        <v>401959366.17999995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206</v>
      </c>
      <c r="B25" s="14">
        <f>B23-B17</f>
        <v>-1.0000467300415039E-3</v>
      </c>
      <c r="C25" s="14">
        <f>C23-C17</f>
        <v>274992615.92999995</v>
      </c>
      <c r="D25" s="14">
        <f>D23-D17</f>
        <v>281655917.85999995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213</v>
      </c>
      <c r="B33" s="4">
        <f>B25+B29</f>
        <v>-1.0000467300415039E-3</v>
      </c>
      <c r="C33" s="4">
        <f>C25+C29</f>
        <v>274992615.92999995</v>
      </c>
      <c r="D33" s="4">
        <f>D25+D29</f>
        <v>281655917.85999995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5" t="s">
        <v>222</v>
      </c>
      <c r="B48" s="96">
        <f>B9</f>
        <v>698006593.62</v>
      </c>
      <c r="C48" s="96">
        <f>C9</f>
        <v>655031014.77999997</v>
      </c>
      <c r="D48" s="96">
        <f>D9</f>
        <v>655031014.77999997</v>
      </c>
    </row>
    <row r="49" spans="1:4" x14ac:dyDescent="0.3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199</v>
      </c>
      <c r="B53" s="47">
        <f>B14</f>
        <v>698006593.62100005</v>
      </c>
      <c r="C53" s="47">
        <f>C14</f>
        <v>403336187.62</v>
      </c>
      <c r="D53" s="47">
        <f>D14</f>
        <v>396672885.69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202</v>
      </c>
      <c r="B55" s="22">
        <v>0</v>
      </c>
      <c r="C55" s="47">
        <f>C18</f>
        <v>75095462.260000005</v>
      </c>
      <c r="D55" s="47">
        <f>D18</f>
        <v>74368879.849999994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224</v>
      </c>
      <c r="B57" s="4">
        <f>B48+B49-B53+B55</f>
        <v>-1.0000467300415039E-3</v>
      </c>
      <c r="C57" s="4">
        <f>C48+C49-C53+C55</f>
        <v>326790289.41999996</v>
      </c>
      <c r="D57" s="4">
        <f>D48+D49-D53+D55</f>
        <v>332727008.93999994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225</v>
      </c>
      <c r="B59" s="4">
        <f>B57-B49</f>
        <v>-1.0000467300415039E-3</v>
      </c>
      <c r="C59" s="4">
        <f>C57-C49</f>
        <v>326790289.41999996</v>
      </c>
      <c r="D59" s="4">
        <f>D57-D49</f>
        <v>332727008.93999994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5" t="s">
        <v>196</v>
      </c>
      <c r="B63" s="98">
        <f>B10</f>
        <v>0</v>
      </c>
      <c r="C63" s="98">
        <f>C10</f>
        <v>23297788.77</v>
      </c>
      <c r="D63" s="98">
        <f>D10</f>
        <v>23297788.77</v>
      </c>
    </row>
    <row r="64" spans="1:4" x14ac:dyDescent="0.3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203</v>
      </c>
      <c r="B70" s="16">
        <v>0</v>
      </c>
      <c r="C70" s="94">
        <f>C19</f>
        <v>45934568.469999999</v>
      </c>
      <c r="D70" s="94">
        <f>D19</f>
        <v>45934568.469999999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228</v>
      </c>
      <c r="B72" s="14">
        <f>B63+B64-B68+B70</f>
        <v>0</v>
      </c>
      <c r="C72" s="14">
        <f>C63+C64-C68+C70</f>
        <v>69232357.239999995</v>
      </c>
      <c r="D72" s="14">
        <f>D63+D64-D68+D70</f>
        <v>69232357.239999995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229</v>
      </c>
      <c r="B74" s="14">
        <f>B72-B64</f>
        <v>0</v>
      </c>
      <c r="C74" s="14">
        <f>C72-C64</f>
        <v>69232357.239999995</v>
      </c>
      <c r="D74" s="14">
        <f>D72-D64</f>
        <v>69232357.239999995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10" zoomScale="75" zoomScaleNormal="75" workbookViewId="0">
      <selection activeCell="E51" sqref="E51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60" t="s">
        <v>230</v>
      </c>
      <c r="B1" s="161"/>
      <c r="C1" s="161"/>
      <c r="D1" s="161"/>
      <c r="E1" s="161"/>
      <c r="F1" s="161"/>
      <c r="G1" s="162"/>
    </row>
    <row r="2" spans="1:7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231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30 de Septiembre de 2025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64" t="s">
        <v>232</v>
      </c>
      <c r="B6" s="166" t="s">
        <v>233</v>
      </c>
      <c r="C6" s="166"/>
      <c r="D6" s="166"/>
      <c r="E6" s="166"/>
      <c r="F6" s="166"/>
      <c r="G6" s="166" t="s">
        <v>234</v>
      </c>
    </row>
    <row r="7" spans="1:7" ht="28.8" x14ac:dyDescent="0.3">
      <c r="A7" s="165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6"/>
    </row>
    <row r="8" spans="1:7" x14ac:dyDescent="0.3">
      <c r="A8" s="26" t="s">
        <v>239</v>
      </c>
      <c r="B8" s="91"/>
      <c r="C8" s="91"/>
      <c r="D8" s="91"/>
      <c r="E8" s="91"/>
      <c r="F8" s="91"/>
      <c r="G8" s="91"/>
    </row>
    <row r="9" spans="1:7" x14ac:dyDescent="0.3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3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3">
      <c r="A13" s="58" t="s">
        <v>244</v>
      </c>
      <c r="B13" s="47">
        <v>41271603.380000003</v>
      </c>
      <c r="C13" s="47">
        <v>3000000</v>
      </c>
      <c r="D13" s="47">
        <f>+B13+C13</f>
        <v>44271603.380000003</v>
      </c>
      <c r="E13" s="47">
        <v>19841195.75</v>
      </c>
      <c r="F13" s="47">
        <v>19841195.75</v>
      </c>
      <c r="G13" s="47">
        <f t="shared" si="0"/>
        <v>-21430407.630000003</v>
      </c>
    </row>
    <row r="14" spans="1:7" x14ac:dyDescent="0.3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3">
      <c r="A15" s="58" t="s">
        <v>246</v>
      </c>
      <c r="B15" s="47">
        <v>656734990.24000001</v>
      </c>
      <c r="C15" s="47">
        <v>562849596.58000004</v>
      </c>
      <c r="D15" s="47">
        <f>+B15+C15</f>
        <v>1219584586.8200002</v>
      </c>
      <c r="E15" s="47">
        <v>395633139.82999998</v>
      </c>
      <c r="F15" s="47">
        <v>395633139.82999998</v>
      </c>
      <c r="G15" s="47">
        <f t="shared" si="0"/>
        <v>-261101850.41000003</v>
      </c>
    </row>
    <row r="16" spans="1:7" x14ac:dyDescent="0.3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3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3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3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3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3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3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3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3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3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3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3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 x14ac:dyDescent="0.3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" customHeight="1" x14ac:dyDescent="0.3">
      <c r="A34" s="58" t="s">
        <v>265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" customHeight="1" x14ac:dyDescent="0.3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" customHeight="1" x14ac:dyDescent="0.3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271</v>
      </c>
      <c r="B41" s="4">
        <f t="shared" ref="B41:G41" si="7">SUM(B9,B10,B11,B12,B13,B14,B15,B16,B28,B34,B35,B37)</f>
        <v>698006593.62</v>
      </c>
      <c r="C41" s="4">
        <f t="shared" si="7"/>
        <v>565849596.58000004</v>
      </c>
      <c r="D41" s="4">
        <f t="shared" si="7"/>
        <v>1263856190.2000003</v>
      </c>
      <c r="E41" s="4">
        <f t="shared" si="7"/>
        <v>415474335.57999998</v>
      </c>
      <c r="F41" s="4">
        <f t="shared" si="7"/>
        <v>415474335.57999998</v>
      </c>
      <c r="G41" s="4">
        <f t="shared" si="7"/>
        <v>-282532258.04000002</v>
      </c>
    </row>
    <row r="42" spans="1:7" x14ac:dyDescent="0.3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273</v>
      </c>
      <c r="B44" s="49"/>
      <c r="C44" s="49"/>
      <c r="D44" s="49"/>
      <c r="E44" s="49"/>
      <c r="F44" s="49"/>
      <c r="G44" s="49"/>
    </row>
    <row r="45" spans="1:7" x14ac:dyDescent="0.3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3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28.8" x14ac:dyDescent="0.3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3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x14ac:dyDescent="0.3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3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3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3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3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">
      <c r="A62" s="58" t="s">
        <v>291</v>
      </c>
      <c r="B62" s="47">
        <v>0</v>
      </c>
      <c r="C62" s="47">
        <v>215810048.06</v>
      </c>
      <c r="D62" s="47">
        <f>+B62+C62</f>
        <v>215810048.06</v>
      </c>
      <c r="E62" s="47">
        <v>16839000.719999999</v>
      </c>
      <c r="F62" s="47">
        <v>16839000.719999999</v>
      </c>
      <c r="G62" s="47">
        <f t="shared" si="13"/>
        <v>16839000.719999999</v>
      </c>
    </row>
    <row r="63" spans="1:7" x14ac:dyDescent="0.3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293</v>
      </c>
      <c r="B65" s="4">
        <f t="shared" ref="B65:G65" si="14">B45+B54+B59+B62+B63</f>
        <v>0</v>
      </c>
      <c r="C65" s="4">
        <f t="shared" si="14"/>
        <v>215810048.06</v>
      </c>
      <c r="D65" s="4">
        <f t="shared" si="14"/>
        <v>215810048.06</v>
      </c>
      <c r="E65" s="4">
        <f t="shared" si="14"/>
        <v>16839000.719999999</v>
      </c>
      <c r="F65" s="4">
        <f t="shared" si="14"/>
        <v>16839000.719999999</v>
      </c>
      <c r="G65" s="4">
        <f t="shared" si="14"/>
        <v>16839000.719999999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296</v>
      </c>
      <c r="B70" s="4">
        <f t="shared" ref="B70:G70" si="16">B41+B65+B67</f>
        <v>698006593.62</v>
      </c>
      <c r="C70" s="4">
        <f t="shared" si="16"/>
        <v>781659644.6400001</v>
      </c>
      <c r="D70" s="4">
        <f t="shared" si="16"/>
        <v>1479666238.2600002</v>
      </c>
      <c r="E70" s="4">
        <f t="shared" si="16"/>
        <v>432313336.29999995</v>
      </c>
      <c r="F70" s="4">
        <f t="shared" si="16"/>
        <v>432313336.29999995</v>
      </c>
      <c r="G70" s="4">
        <f t="shared" si="16"/>
        <v>-265693257.32000002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297</v>
      </c>
      <c r="B72" s="49"/>
      <c r="C72" s="49"/>
      <c r="D72" s="49"/>
      <c r="E72" s="49"/>
      <c r="F72" s="49"/>
      <c r="G72" s="49"/>
    </row>
    <row r="73" spans="1:7" x14ac:dyDescent="0.3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61 G9:G15 G60:G76 G55:G58 G38:G53 B63:F75 B62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34" zoomScale="75" zoomScaleNormal="75" workbookViewId="0">
      <selection activeCell="I133" sqref="I133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7.33203125" bestFit="1" customWidth="1"/>
    <col min="8" max="8" width="2.33203125" customWidth="1"/>
  </cols>
  <sheetData>
    <row r="1" spans="1:7" ht="40.950000000000003" customHeight="1" x14ac:dyDescent="0.3">
      <c r="A1" s="169" t="s">
        <v>301</v>
      </c>
      <c r="B1" s="161"/>
      <c r="C1" s="161"/>
      <c r="D1" s="161"/>
      <c r="E1" s="161"/>
      <c r="F1" s="161"/>
      <c r="G1" s="162"/>
    </row>
    <row r="2" spans="1:7" x14ac:dyDescent="0.3">
      <c r="A2" s="125" t="str">
        <f>'Formato 1'!A2</f>
        <v>JUNTA DE AGUA POTABLE DRENAJE ALCANTARILLADO Y SANEAMIENTO DEL MUNICIPIO DE IRAPUATO GTO</v>
      </c>
      <c r="B2" s="125"/>
      <c r="C2" s="125"/>
      <c r="D2" s="125"/>
      <c r="E2" s="125"/>
      <c r="F2" s="125"/>
      <c r="G2" s="125"/>
    </row>
    <row r="3" spans="1:7" x14ac:dyDescent="0.3">
      <c r="A3" s="126" t="s">
        <v>302</v>
      </c>
      <c r="B3" s="126"/>
      <c r="C3" s="126"/>
      <c r="D3" s="126"/>
      <c r="E3" s="126"/>
      <c r="F3" s="126"/>
      <c r="G3" s="126"/>
    </row>
    <row r="4" spans="1:7" x14ac:dyDescent="0.3">
      <c r="A4" s="126" t="s">
        <v>303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30 de Septiembre de 2025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67" t="s">
        <v>6</v>
      </c>
      <c r="B7" s="167" t="s">
        <v>304</v>
      </c>
      <c r="C7" s="167"/>
      <c r="D7" s="167"/>
      <c r="E7" s="167"/>
      <c r="F7" s="167"/>
      <c r="G7" s="168" t="s">
        <v>305</v>
      </c>
    </row>
    <row r="8" spans="1:7" ht="28.8" x14ac:dyDescent="0.3">
      <c r="A8" s="16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7"/>
    </row>
    <row r="9" spans="1:7" x14ac:dyDescent="0.3">
      <c r="A9" s="27" t="s">
        <v>310</v>
      </c>
      <c r="B9" s="83">
        <f t="shared" ref="B9:G9" si="0">SUM(B10,B18,B28,B38,B48,B58,B62,B71,B75)</f>
        <v>698006593.62100005</v>
      </c>
      <c r="C9" s="83">
        <f t="shared" si="0"/>
        <v>549939747.57800007</v>
      </c>
      <c r="D9" s="83">
        <f t="shared" si="0"/>
        <v>1247946341.1990001</v>
      </c>
      <c r="E9" s="83">
        <v>478431649.88</v>
      </c>
      <c r="F9" s="83">
        <v>471041765.54000002</v>
      </c>
      <c r="G9" s="83">
        <f t="shared" si="0"/>
        <v>769514691.31900012</v>
      </c>
    </row>
    <row r="10" spans="1:7" x14ac:dyDescent="0.3">
      <c r="A10" s="84" t="s">
        <v>311</v>
      </c>
      <c r="B10" s="83">
        <f t="shared" ref="B10:G10" si="1">SUM(B11:B17)</f>
        <v>153820017.38999999</v>
      </c>
      <c r="C10" s="83">
        <f t="shared" si="1"/>
        <v>60000</v>
      </c>
      <c r="D10" s="83">
        <f t="shared" si="1"/>
        <v>153880017.38999999</v>
      </c>
      <c r="E10" s="83">
        <v>96252742.870000005</v>
      </c>
      <c r="F10" s="83">
        <v>96252742.870000005</v>
      </c>
      <c r="G10" s="83">
        <f t="shared" si="1"/>
        <v>57627274.519999996</v>
      </c>
    </row>
    <row r="11" spans="1:7" x14ac:dyDescent="0.3">
      <c r="A11" s="85" t="s">
        <v>312</v>
      </c>
      <c r="B11" s="75">
        <v>105782650.98999999</v>
      </c>
      <c r="C11" s="75">
        <v>-1311389</v>
      </c>
      <c r="D11" s="75">
        <f>+B11+C11</f>
        <v>104471261.98999999</v>
      </c>
      <c r="E11" s="75">
        <v>73135071.519999996</v>
      </c>
      <c r="F11" s="75">
        <v>73135071.519999996</v>
      </c>
      <c r="G11" s="75">
        <f>D11-E11</f>
        <v>31336190.469999999</v>
      </c>
    </row>
    <row r="12" spans="1:7" x14ac:dyDescent="0.3">
      <c r="A12" s="85" t="s">
        <v>313</v>
      </c>
      <c r="B12" s="75">
        <v>0</v>
      </c>
      <c r="C12" s="75">
        <v>0</v>
      </c>
      <c r="D12" s="75">
        <f t="shared" ref="D12:D17" si="2">+B12+C12</f>
        <v>0</v>
      </c>
      <c r="E12" s="75">
        <v>0</v>
      </c>
      <c r="F12" s="75">
        <v>0</v>
      </c>
      <c r="G12" s="75">
        <f t="shared" ref="G12:G17" si="3">D12-E12</f>
        <v>0</v>
      </c>
    </row>
    <row r="13" spans="1:7" x14ac:dyDescent="0.3">
      <c r="A13" s="85" t="s">
        <v>314</v>
      </c>
      <c r="B13" s="75">
        <v>16096235.34</v>
      </c>
      <c r="C13" s="75">
        <v>562389</v>
      </c>
      <c r="D13" s="75">
        <f t="shared" si="2"/>
        <v>16658624.34</v>
      </c>
      <c r="E13" s="75">
        <v>2648521.5699999998</v>
      </c>
      <c r="F13" s="75">
        <v>2648521.5699999998</v>
      </c>
      <c r="G13" s="75">
        <f t="shared" si="3"/>
        <v>14010102.77</v>
      </c>
    </row>
    <row r="14" spans="1:7" x14ac:dyDescent="0.3">
      <c r="A14" s="85" t="s">
        <v>315</v>
      </c>
      <c r="B14" s="75">
        <v>31841131.059999999</v>
      </c>
      <c r="C14" s="75">
        <v>-800000</v>
      </c>
      <c r="D14" s="75">
        <f t="shared" si="2"/>
        <v>31041131.059999999</v>
      </c>
      <c r="E14" s="75">
        <v>20128504.09</v>
      </c>
      <c r="F14" s="75">
        <v>20128504.09</v>
      </c>
      <c r="G14" s="75">
        <f t="shared" si="3"/>
        <v>10912626.969999999</v>
      </c>
    </row>
    <row r="15" spans="1:7" x14ac:dyDescent="0.3">
      <c r="A15" s="85" t="s">
        <v>316</v>
      </c>
      <c r="B15" s="75">
        <v>100000</v>
      </c>
      <c r="C15" s="75">
        <v>1609000</v>
      </c>
      <c r="D15" s="75">
        <f t="shared" si="2"/>
        <v>1709000</v>
      </c>
      <c r="E15" s="75">
        <v>340645.69</v>
      </c>
      <c r="F15" s="75">
        <v>340645.69</v>
      </c>
      <c r="G15" s="75">
        <f t="shared" si="3"/>
        <v>1368354.31</v>
      </c>
    </row>
    <row r="16" spans="1:7" x14ac:dyDescent="0.3">
      <c r="A16" s="85" t="s">
        <v>317</v>
      </c>
      <c r="B16" s="75">
        <v>0</v>
      </c>
      <c r="C16" s="75">
        <v>0</v>
      </c>
      <c r="D16" s="75">
        <f t="shared" si="2"/>
        <v>0</v>
      </c>
      <c r="E16" s="75">
        <v>0</v>
      </c>
      <c r="F16" s="75">
        <v>0</v>
      </c>
      <c r="G16" s="75">
        <f t="shared" si="3"/>
        <v>0</v>
      </c>
    </row>
    <row r="17" spans="1:7" x14ac:dyDescent="0.3">
      <c r="A17" s="85" t="s">
        <v>318</v>
      </c>
      <c r="B17" s="75">
        <v>0</v>
      </c>
      <c r="C17" s="75">
        <v>0</v>
      </c>
      <c r="D17" s="75">
        <f t="shared" si="2"/>
        <v>0</v>
      </c>
      <c r="E17" s="75">
        <v>0</v>
      </c>
      <c r="F17" s="75">
        <v>0</v>
      </c>
      <c r="G17" s="75">
        <f t="shared" si="3"/>
        <v>0</v>
      </c>
    </row>
    <row r="18" spans="1:7" x14ac:dyDescent="0.3">
      <c r="A18" s="84" t="s">
        <v>319</v>
      </c>
      <c r="B18" s="83">
        <f t="shared" ref="B18:G18" si="4">SUM(B19:B27)</f>
        <v>64202347.742999993</v>
      </c>
      <c r="C18" s="83">
        <f t="shared" si="4"/>
        <v>-456077.42000000004</v>
      </c>
      <c r="D18" s="83">
        <f t="shared" si="4"/>
        <v>63746270.322999999</v>
      </c>
      <c r="E18" s="83">
        <v>31463168.260000002</v>
      </c>
      <c r="F18" s="83">
        <v>30361509.760000002</v>
      </c>
      <c r="G18" s="83">
        <f t="shared" si="4"/>
        <v>32283102.063000005</v>
      </c>
    </row>
    <row r="19" spans="1:7" x14ac:dyDescent="0.3">
      <c r="A19" s="85" t="s">
        <v>320</v>
      </c>
      <c r="B19" s="75">
        <v>1762497.514</v>
      </c>
      <c r="C19" s="75">
        <v>299098.25</v>
      </c>
      <c r="D19" s="75">
        <f t="shared" ref="D19:D27" si="5">+B19+C19</f>
        <v>2061595.764</v>
      </c>
      <c r="E19" s="75">
        <v>1341003.8700000001</v>
      </c>
      <c r="F19" s="75">
        <v>1312784.3400000001</v>
      </c>
      <c r="G19" s="75">
        <f>D19-E19</f>
        <v>720591.89399999985</v>
      </c>
    </row>
    <row r="20" spans="1:7" x14ac:dyDescent="0.3">
      <c r="A20" s="85" t="s">
        <v>321</v>
      </c>
      <c r="B20" s="75">
        <v>491727.5</v>
      </c>
      <c r="C20" s="75">
        <v>12000</v>
      </c>
      <c r="D20" s="75">
        <f t="shared" si="5"/>
        <v>503727.5</v>
      </c>
      <c r="E20" s="75">
        <v>252831.13</v>
      </c>
      <c r="F20" s="75">
        <v>236666.79</v>
      </c>
      <c r="G20" s="75">
        <f t="shared" ref="G20:G27" si="6">D20-E20</f>
        <v>250896.37</v>
      </c>
    </row>
    <row r="21" spans="1:7" x14ac:dyDescent="0.3">
      <c r="A21" s="85" t="s">
        <v>322</v>
      </c>
      <c r="B21" s="75">
        <v>800000</v>
      </c>
      <c r="C21" s="75">
        <v>0</v>
      </c>
      <c r="D21" s="75">
        <f t="shared" si="5"/>
        <v>800000</v>
      </c>
      <c r="E21" s="75">
        <v>0</v>
      </c>
      <c r="F21" s="75">
        <v>0</v>
      </c>
      <c r="G21" s="75">
        <f t="shared" si="6"/>
        <v>800000</v>
      </c>
    </row>
    <row r="22" spans="1:7" x14ac:dyDescent="0.3">
      <c r="A22" s="85" t="s">
        <v>323</v>
      </c>
      <c r="B22" s="75">
        <v>26029742.704</v>
      </c>
      <c r="C22" s="75">
        <v>-368083.25</v>
      </c>
      <c r="D22" s="75">
        <f t="shared" si="5"/>
        <v>25661659.454</v>
      </c>
      <c r="E22" s="75">
        <v>10946644.199999999</v>
      </c>
      <c r="F22" s="75">
        <v>10925356.18</v>
      </c>
      <c r="G22" s="75">
        <f t="shared" si="6"/>
        <v>14715015.254000001</v>
      </c>
    </row>
    <row r="23" spans="1:7" x14ac:dyDescent="0.3">
      <c r="A23" s="85" t="s">
        <v>324</v>
      </c>
      <c r="B23" s="75">
        <v>14089180.869999999</v>
      </c>
      <c r="C23" s="75">
        <v>399498.48</v>
      </c>
      <c r="D23" s="75">
        <f t="shared" si="5"/>
        <v>14488679.35</v>
      </c>
      <c r="E23" s="75">
        <v>7188055.7599999998</v>
      </c>
      <c r="F23" s="75">
        <v>6976376.1500000004</v>
      </c>
      <c r="G23" s="75">
        <f t="shared" si="6"/>
        <v>7300623.5899999999</v>
      </c>
    </row>
    <row r="24" spans="1:7" x14ac:dyDescent="0.3">
      <c r="A24" s="85" t="s">
        <v>325</v>
      </c>
      <c r="B24" s="75">
        <v>13355289.895</v>
      </c>
      <c r="C24" s="75">
        <v>-1128250.53</v>
      </c>
      <c r="D24" s="75">
        <f t="shared" si="5"/>
        <v>12227039.365</v>
      </c>
      <c r="E24" s="75">
        <v>8226039.4199999999</v>
      </c>
      <c r="F24" s="75">
        <v>7531789.7599999998</v>
      </c>
      <c r="G24" s="75">
        <f t="shared" si="6"/>
        <v>4000999.9450000003</v>
      </c>
    </row>
    <row r="25" spans="1:7" x14ac:dyDescent="0.3">
      <c r="A25" s="85" t="s">
        <v>326</v>
      </c>
      <c r="B25" s="75">
        <v>3871443.9040000001</v>
      </c>
      <c r="C25" s="75">
        <v>-159740.22</v>
      </c>
      <c r="D25" s="75">
        <f t="shared" si="5"/>
        <v>3711703.6839999999</v>
      </c>
      <c r="E25" s="75">
        <v>1064864.8799999999</v>
      </c>
      <c r="F25" s="75">
        <v>1055914.94</v>
      </c>
      <c r="G25" s="75">
        <f t="shared" si="6"/>
        <v>2646838.804</v>
      </c>
    </row>
    <row r="26" spans="1:7" x14ac:dyDescent="0.3">
      <c r="A26" s="85" t="s">
        <v>327</v>
      </c>
      <c r="B26" s="75">
        <v>0</v>
      </c>
      <c r="C26" s="75">
        <v>0</v>
      </c>
      <c r="D26" s="75">
        <f t="shared" si="5"/>
        <v>0</v>
      </c>
      <c r="E26" s="75">
        <v>0</v>
      </c>
      <c r="F26" s="75">
        <v>0</v>
      </c>
      <c r="G26" s="75">
        <f t="shared" si="6"/>
        <v>0</v>
      </c>
    </row>
    <row r="27" spans="1:7" x14ac:dyDescent="0.3">
      <c r="A27" s="85" t="s">
        <v>328</v>
      </c>
      <c r="B27" s="75">
        <v>3802465.3560000001</v>
      </c>
      <c r="C27" s="75">
        <v>489399.85</v>
      </c>
      <c r="D27" s="75">
        <f t="shared" si="5"/>
        <v>4291865.2060000002</v>
      </c>
      <c r="E27" s="75">
        <v>2443729</v>
      </c>
      <c r="F27" s="75">
        <v>2322621.6</v>
      </c>
      <c r="G27" s="75">
        <f t="shared" si="6"/>
        <v>1848136.2060000002</v>
      </c>
    </row>
    <row r="28" spans="1:7" x14ac:dyDescent="0.3">
      <c r="A28" s="84" t="s">
        <v>329</v>
      </c>
      <c r="B28" s="83">
        <f t="shared" ref="B28:G28" si="7">SUM(B29:B37)</f>
        <v>282983724.38800001</v>
      </c>
      <c r="C28" s="83">
        <f t="shared" si="7"/>
        <v>22688420.68</v>
      </c>
      <c r="D28" s="83">
        <f t="shared" si="7"/>
        <v>305672145.06800002</v>
      </c>
      <c r="E28" s="83">
        <v>245991920.69999999</v>
      </c>
      <c r="F28" s="83">
        <v>244064301.46000001</v>
      </c>
      <c r="G28" s="83">
        <f t="shared" si="7"/>
        <v>59680224.368000016</v>
      </c>
    </row>
    <row r="29" spans="1:7" x14ac:dyDescent="0.3">
      <c r="A29" s="85" t="s">
        <v>330</v>
      </c>
      <c r="B29" s="75">
        <v>111664888.39</v>
      </c>
      <c r="C29" s="75">
        <v>-8599913.0600000005</v>
      </c>
      <c r="D29" s="75">
        <f t="shared" ref="D29:D37" si="8">+B29+C29</f>
        <v>103064975.33</v>
      </c>
      <c r="E29" s="75">
        <v>99046177.739999995</v>
      </c>
      <c r="F29" s="75">
        <v>99044761.030000001</v>
      </c>
      <c r="G29" s="75">
        <f>D29-E29</f>
        <v>4018797.5900000036</v>
      </c>
    </row>
    <row r="30" spans="1:7" x14ac:dyDescent="0.3">
      <c r="A30" s="85" t="s">
        <v>331</v>
      </c>
      <c r="B30" s="75">
        <v>23587199.050000001</v>
      </c>
      <c r="C30" s="75">
        <v>4123608.8</v>
      </c>
      <c r="D30" s="75">
        <f t="shared" si="8"/>
        <v>27710807.850000001</v>
      </c>
      <c r="E30" s="75">
        <v>25227020</v>
      </c>
      <c r="F30" s="75">
        <v>23727506.129999999</v>
      </c>
      <c r="G30" s="75">
        <f t="shared" ref="G30:G37" si="9">D30-E30</f>
        <v>2483787.8500000015</v>
      </c>
    </row>
    <row r="31" spans="1:7" x14ac:dyDescent="0.3">
      <c r="A31" s="85" t="s">
        <v>332</v>
      </c>
      <c r="B31" s="75">
        <v>47143294.596000001</v>
      </c>
      <c r="C31" s="75">
        <v>16638970.779999999</v>
      </c>
      <c r="D31" s="75">
        <f t="shared" si="8"/>
        <v>63782265.376000002</v>
      </c>
      <c r="E31" s="75">
        <v>34524938.549999997</v>
      </c>
      <c r="F31" s="75">
        <v>34524600.630000003</v>
      </c>
      <c r="G31" s="75">
        <f t="shared" si="9"/>
        <v>29257326.826000005</v>
      </c>
    </row>
    <row r="32" spans="1:7" x14ac:dyDescent="0.3">
      <c r="A32" s="85" t="s">
        <v>333</v>
      </c>
      <c r="B32" s="75">
        <v>14618550</v>
      </c>
      <c r="C32" s="75">
        <v>238000</v>
      </c>
      <c r="D32" s="75">
        <f t="shared" si="8"/>
        <v>14856550</v>
      </c>
      <c r="E32" s="75">
        <v>11016286.119999999</v>
      </c>
      <c r="F32" s="75">
        <v>10993086.119999999</v>
      </c>
      <c r="G32" s="75">
        <f t="shared" si="9"/>
        <v>3840263.8800000008</v>
      </c>
    </row>
    <row r="33" spans="1:7" ht="14.4" customHeight="1" x14ac:dyDescent="0.3">
      <c r="A33" s="85" t="s">
        <v>334</v>
      </c>
      <c r="B33" s="75">
        <v>41046118.612000003</v>
      </c>
      <c r="C33" s="75">
        <v>10360705.050000001</v>
      </c>
      <c r="D33" s="75">
        <f t="shared" si="8"/>
        <v>51406823.662</v>
      </c>
      <c r="E33" s="75">
        <v>38426446.369999997</v>
      </c>
      <c r="F33" s="75">
        <v>38047137.969999999</v>
      </c>
      <c r="G33" s="75">
        <f t="shared" si="9"/>
        <v>12980377.292000003</v>
      </c>
    </row>
    <row r="34" spans="1:7" ht="14.4" customHeight="1" x14ac:dyDescent="0.3">
      <c r="A34" s="85" t="s">
        <v>335</v>
      </c>
      <c r="B34" s="75">
        <v>3525886.86</v>
      </c>
      <c r="C34" s="75">
        <v>0</v>
      </c>
      <c r="D34" s="75">
        <f t="shared" si="8"/>
        <v>3525886.86</v>
      </c>
      <c r="E34" s="75">
        <v>3097988.06</v>
      </c>
      <c r="F34" s="75">
        <v>3097988.06</v>
      </c>
      <c r="G34" s="75">
        <f t="shared" si="9"/>
        <v>427898.79999999981</v>
      </c>
    </row>
    <row r="35" spans="1:7" ht="14.4" customHeight="1" x14ac:dyDescent="0.3">
      <c r="A35" s="85" t="s">
        <v>336</v>
      </c>
      <c r="B35" s="75">
        <v>968169.6</v>
      </c>
      <c r="C35" s="75">
        <v>530000</v>
      </c>
      <c r="D35" s="75">
        <f t="shared" si="8"/>
        <v>1498169.6</v>
      </c>
      <c r="E35" s="75">
        <v>449021.79</v>
      </c>
      <c r="F35" s="75">
        <v>425179.45</v>
      </c>
      <c r="G35" s="75">
        <f t="shared" si="9"/>
        <v>1049147.81</v>
      </c>
    </row>
    <row r="36" spans="1:7" ht="14.4" customHeight="1" x14ac:dyDescent="0.3">
      <c r="A36" s="85" t="s">
        <v>337</v>
      </c>
      <c r="B36" s="75">
        <v>1550270.08</v>
      </c>
      <c r="C36" s="75">
        <v>679449.11</v>
      </c>
      <c r="D36" s="75">
        <f t="shared" si="8"/>
        <v>2229719.19</v>
      </c>
      <c r="E36" s="75">
        <v>775286.23</v>
      </c>
      <c r="F36" s="75">
        <v>775286.23</v>
      </c>
      <c r="G36" s="75">
        <f t="shared" si="9"/>
        <v>1454432.96</v>
      </c>
    </row>
    <row r="37" spans="1:7" ht="14.4" customHeight="1" x14ac:dyDescent="0.3">
      <c r="A37" s="85" t="s">
        <v>338</v>
      </c>
      <c r="B37" s="75">
        <v>38879347.200000003</v>
      </c>
      <c r="C37" s="75">
        <v>-1282400</v>
      </c>
      <c r="D37" s="75">
        <f t="shared" si="8"/>
        <v>37596947.200000003</v>
      </c>
      <c r="E37" s="75">
        <v>33428755.84</v>
      </c>
      <c r="F37" s="75">
        <v>33428755.84</v>
      </c>
      <c r="G37" s="75">
        <f t="shared" si="9"/>
        <v>4168191.3600000031</v>
      </c>
    </row>
    <row r="38" spans="1:7" x14ac:dyDescent="0.3">
      <c r="A38" s="84" t="s">
        <v>339</v>
      </c>
      <c r="B38" s="83">
        <f t="shared" ref="B38:G38" si="10">SUM(B39:B47)</f>
        <v>1142000</v>
      </c>
      <c r="C38" s="83">
        <f t="shared" si="10"/>
        <v>0</v>
      </c>
      <c r="D38" s="83">
        <f t="shared" si="10"/>
        <v>1142000</v>
      </c>
      <c r="E38" s="83">
        <v>25418.1</v>
      </c>
      <c r="F38" s="83">
        <v>25418.1</v>
      </c>
      <c r="G38" s="83">
        <f t="shared" si="10"/>
        <v>1116581.8999999999</v>
      </c>
    </row>
    <row r="39" spans="1:7" x14ac:dyDescent="0.3">
      <c r="A39" s="85" t="s">
        <v>340</v>
      </c>
      <c r="B39" s="75">
        <v>0</v>
      </c>
      <c r="C39" s="75">
        <v>0</v>
      </c>
      <c r="D39" s="75">
        <f t="shared" ref="D39:D47" si="11">+B39+C39</f>
        <v>0</v>
      </c>
      <c r="E39" s="75">
        <v>0</v>
      </c>
      <c r="F39" s="75">
        <v>0</v>
      </c>
      <c r="G39" s="75">
        <f>D39-E39</f>
        <v>0</v>
      </c>
    </row>
    <row r="40" spans="1:7" x14ac:dyDescent="0.3">
      <c r="A40" s="85" t="s">
        <v>341</v>
      </c>
      <c r="B40" s="75">
        <v>0</v>
      </c>
      <c r="C40" s="75">
        <v>0</v>
      </c>
      <c r="D40" s="75">
        <f t="shared" si="11"/>
        <v>0</v>
      </c>
      <c r="E40" s="75">
        <v>0</v>
      </c>
      <c r="F40" s="75">
        <v>0</v>
      </c>
      <c r="G40" s="75">
        <f t="shared" ref="G40:G47" si="12">D40-E40</f>
        <v>0</v>
      </c>
    </row>
    <row r="41" spans="1:7" x14ac:dyDescent="0.3">
      <c r="A41" s="85" t="s">
        <v>342</v>
      </c>
      <c r="B41" s="75">
        <v>0</v>
      </c>
      <c r="C41" s="75">
        <v>0</v>
      </c>
      <c r="D41" s="75">
        <f t="shared" si="11"/>
        <v>0</v>
      </c>
      <c r="E41" s="75">
        <v>0</v>
      </c>
      <c r="F41" s="75">
        <v>0</v>
      </c>
      <c r="G41" s="75">
        <f t="shared" si="12"/>
        <v>0</v>
      </c>
    </row>
    <row r="42" spans="1:7" x14ac:dyDescent="0.3">
      <c r="A42" s="85" t="s">
        <v>343</v>
      </c>
      <c r="B42" s="75">
        <v>142000</v>
      </c>
      <c r="C42" s="75">
        <v>0</v>
      </c>
      <c r="D42" s="75">
        <f t="shared" si="11"/>
        <v>142000</v>
      </c>
      <c r="E42" s="75">
        <v>25418.1</v>
      </c>
      <c r="F42" s="75">
        <v>25418.1</v>
      </c>
      <c r="G42" s="75">
        <f t="shared" si="12"/>
        <v>116581.9</v>
      </c>
    </row>
    <row r="43" spans="1:7" x14ac:dyDescent="0.3">
      <c r="A43" s="85" t="s">
        <v>344</v>
      </c>
      <c r="B43" s="75">
        <v>0</v>
      </c>
      <c r="C43" s="75">
        <v>0</v>
      </c>
      <c r="D43" s="75">
        <f t="shared" si="11"/>
        <v>0</v>
      </c>
      <c r="E43" s="75">
        <v>0</v>
      </c>
      <c r="F43" s="75">
        <v>0</v>
      </c>
      <c r="G43" s="75">
        <f t="shared" si="12"/>
        <v>0</v>
      </c>
    </row>
    <row r="44" spans="1:7" x14ac:dyDescent="0.3">
      <c r="A44" s="85" t="s">
        <v>345</v>
      </c>
      <c r="B44" s="75">
        <v>0</v>
      </c>
      <c r="C44" s="75">
        <v>0</v>
      </c>
      <c r="D44" s="75">
        <f t="shared" si="11"/>
        <v>0</v>
      </c>
      <c r="E44" s="75">
        <v>0</v>
      </c>
      <c r="F44" s="75">
        <v>0</v>
      </c>
      <c r="G44" s="75">
        <f t="shared" si="12"/>
        <v>0</v>
      </c>
    </row>
    <row r="45" spans="1:7" x14ac:dyDescent="0.3">
      <c r="A45" s="85" t="s">
        <v>346</v>
      </c>
      <c r="B45" s="75">
        <v>0</v>
      </c>
      <c r="C45" s="75">
        <v>0</v>
      </c>
      <c r="D45" s="75">
        <f t="shared" si="11"/>
        <v>0</v>
      </c>
      <c r="E45" s="75">
        <v>0</v>
      </c>
      <c r="F45" s="75">
        <v>0</v>
      </c>
      <c r="G45" s="75">
        <f t="shared" si="12"/>
        <v>0</v>
      </c>
    </row>
    <row r="46" spans="1:7" x14ac:dyDescent="0.3">
      <c r="A46" s="85" t="s">
        <v>347</v>
      </c>
      <c r="B46" s="75">
        <v>1000000</v>
      </c>
      <c r="C46" s="75">
        <v>0</v>
      </c>
      <c r="D46" s="75">
        <f t="shared" si="11"/>
        <v>1000000</v>
      </c>
      <c r="E46" s="75">
        <v>0</v>
      </c>
      <c r="F46" s="75">
        <v>0</v>
      </c>
      <c r="G46" s="75">
        <f t="shared" si="12"/>
        <v>1000000</v>
      </c>
    </row>
    <row r="47" spans="1:7" x14ac:dyDescent="0.3">
      <c r="A47" s="85" t="s">
        <v>348</v>
      </c>
      <c r="B47" s="75">
        <v>0</v>
      </c>
      <c r="C47" s="75">
        <v>0</v>
      </c>
      <c r="D47" s="75">
        <f t="shared" si="11"/>
        <v>0</v>
      </c>
      <c r="E47" s="75">
        <v>0</v>
      </c>
      <c r="F47" s="75">
        <v>0</v>
      </c>
      <c r="G47" s="75">
        <f t="shared" si="12"/>
        <v>0</v>
      </c>
    </row>
    <row r="48" spans="1:7" x14ac:dyDescent="0.3">
      <c r="A48" s="84" t="s">
        <v>349</v>
      </c>
      <c r="B48" s="83">
        <f t="shared" ref="B48:G48" si="13">SUM(B49:B57)</f>
        <v>45858504.100000001</v>
      </c>
      <c r="C48" s="83">
        <f t="shared" si="13"/>
        <v>18015366.609999999</v>
      </c>
      <c r="D48" s="83">
        <f t="shared" si="13"/>
        <v>63873870.710000001</v>
      </c>
      <c r="E48" s="83">
        <v>23940647.940000001</v>
      </c>
      <c r="F48" s="83">
        <v>19806083.920000002</v>
      </c>
      <c r="G48" s="83">
        <f t="shared" si="13"/>
        <v>39933222.769999996</v>
      </c>
    </row>
    <row r="49" spans="1:7" x14ac:dyDescent="0.3">
      <c r="A49" s="85" t="s">
        <v>350</v>
      </c>
      <c r="B49" s="75">
        <v>3340397.98</v>
      </c>
      <c r="C49" s="75">
        <v>2916238.98</v>
      </c>
      <c r="D49" s="75">
        <f t="shared" ref="D49:D57" si="14">+B49+C49</f>
        <v>6256636.96</v>
      </c>
      <c r="E49" s="75">
        <v>1861090.91</v>
      </c>
      <c r="F49" s="75">
        <v>434677.32</v>
      </c>
      <c r="G49" s="75">
        <f>D49-E49</f>
        <v>4395546.05</v>
      </c>
    </row>
    <row r="50" spans="1:7" x14ac:dyDescent="0.3">
      <c r="A50" s="85" t="s">
        <v>351</v>
      </c>
      <c r="B50" s="75">
        <v>5000</v>
      </c>
      <c r="C50" s="75">
        <v>485000</v>
      </c>
      <c r="D50" s="75">
        <f t="shared" si="14"/>
        <v>490000</v>
      </c>
      <c r="E50" s="75">
        <v>0</v>
      </c>
      <c r="F50" s="75">
        <v>0</v>
      </c>
      <c r="G50" s="75">
        <f t="shared" ref="G50:G57" si="15">D50-E50</f>
        <v>490000</v>
      </c>
    </row>
    <row r="51" spans="1:7" x14ac:dyDescent="0.3">
      <c r="A51" s="85" t="s">
        <v>352</v>
      </c>
      <c r="B51" s="75">
        <v>2397703.59</v>
      </c>
      <c r="C51" s="75">
        <v>1452921.27</v>
      </c>
      <c r="D51" s="75">
        <f t="shared" si="14"/>
        <v>3850624.86</v>
      </c>
      <c r="E51" s="75">
        <v>2335486</v>
      </c>
      <c r="F51" s="75">
        <v>21286</v>
      </c>
      <c r="G51" s="75">
        <f t="shared" si="15"/>
        <v>1515138.8599999999</v>
      </c>
    </row>
    <row r="52" spans="1:7" x14ac:dyDescent="0.3">
      <c r="A52" s="85" t="s">
        <v>353</v>
      </c>
      <c r="B52" s="75">
        <v>7656000</v>
      </c>
      <c r="C52" s="75">
        <v>531360</v>
      </c>
      <c r="D52" s="75">
        <f t="shared" si="14"/>
        <v>8187360</v>
      </c>
      <c r="E52" s="75">
        <v>7335702.4199999999</v>
      </c>
      <c r="F52" s="75">
        <v>7335702.4199999999</v>
      </c>
      <c r="G52" s="75">
        <f t="shared" si="15"/>
        <v>851657.58000000007</v>
      </c>
    </row>
    <row r="53" spans="1:7" x14ac:dyDescent="0.3">
      <c r="A53" s="85" t="s">
        <v>354</v>
      </c>
      <c r="B53" s="75">
        <v>0</v>
      </c>
      <c r="C53" s="75">
        <v>0</v>
      </c>
      <c r="D53" s="75">
        <f t="shared" si="14"/>
        <v>0</v>
      </c>
      <c r="E53" s="75">
        <v>0</v>
      </c>
      <c r="F53" s="75">
        <v>0</v>
      </c>
      <c r="G53" s="75">
        <f t="shared" si="15"/>
        <v>0</v>
      </c>
    </row>
    <row r="54" spans="1:7" x14ac:dyDescent="0.3">
      <c r="A54" s="85" t="s">
        <v>355</v>
      </c>
      <c r="B54" s="75">
        <v>32459402.530000001</v>
      </c>
      <c r="C54" s="75">
        <v>12173017.02</v>
      </c>
      <c r="D54" s="75">
        <f t="shared" si="14"/>
        <v>44632419.549999997</v>
      </c>
      <c r="E54" s="75">
        <v>11951539.27</v>
      </c>
      <c r="F54" s="75">
        <v>11557588.84</v>
      </c>
      <c r="G54" s="75">
        <f t="shared" si="15"/>
        <v>32680880.279999997</v>
      </c>
    </row>
    <row r="55" spans="1:7" x14ac:dyDescent="0.3">
      <c r="A55" s="85" t="s">
        <v>356</v>
      </c>
      <c r="B55" s="75">
        <v>0</v>
      </c>
      <c r="C55" s="75">
        <v>0</v>
      </c>
      <c r="D55" s="75">
        <f t="shared" si="14"/>
        <v>0</v>
      </c>
      <c r="E55" s="75">
        <v>0</v>
      </c>
      <c r="F55" s="75">
        <v>0</v>
      </c>
      <c r="G55" s="75">
        <f t="shared" si="15"/>
        <v>0</v>
      </c>
    </row>
    <row r="56" spans="1:7" x14ac:dyDescent="0.3">
      <c r="A56" s="85" t="s">
        <v>357</v>
      </c>
      <c r="B56" s="75">
        <v>0</v>
      </c>
      <c r="C56" s="75">
        <v>0</v>
      </c>
      <c r="D56" s="75">
        <f t="shared" si="14"/>
        <v>0</v>
      </c>
      <c r="E56" s="75">
        <v>0</v>
      </c>
      <c r="F56" s="75">
        <v>0</v>
      </c>
      <c r="G56" s="75">
        <f t="shared" si="15"/>
        <v>0</v>
      </c>
    </row>
    <row r="57" spans="1:7" x14ac:dyDescent="0.3">
      <c r="A57" s="85" t="s">
        <v>358</v>
      </c>
      <c r="B57" s="75">
        <v>0</v>
      </c>
      <c r="C57" s="75">
        <v>456829.34</v>
      </c>
      <c r="D57" s="75">
        <f t="shared" si="14"/>
        <v>456829.34</v>
      </c>
      <c r="E57" s="75">
        <v>456829.34</v>
      </c>
      <c r="F57" s="75">
        <v>456829.34</v>
      </c>
      <c r="G57" s="75">
        <f t="shared" si="15"/>
        <v>0</v>
      </c>
    </row>
    <row r="58" spans="1:7" x14ac:dyDescent="0.3">
      <c r="A58" s="84" t="s">
        <v>359</v>
      </c>
      <c r="B58" s="83">
        <f t="shared" ref="B58:G58" si="16">SUM(B59:B61)</f>
        <v>150000000</v>
      </c>
      <c r="C58" s="83">
        <f t="shared" si="16"/>
        <v>390866921.97800004</v>
      </c>
      <c r="D58" s="83">
        <f t="shared" si="16"/>
        <v>540866921.97800004</v>
      </c>
      <c r="E58" s="83">
        <v>80757752.010000005</v>
      </c>
      <c r="F58" s="83">
        <v>80531709.430000007</v>
      </c>
      <c r="G58" s="83">
        <f t="shared" si="16"/>
        <v>460109169.96800005</v>
      </c>
    </row>
    <row r="59" spans="1:7" x14ac:dyDescent="0.3">
      <c r="A59" s="85" t="s">
        <v>360</v>
      </c>
      <c r="B59" s="75">
        <v>125000000</v>
      </c>
      <c r="C59" s="75">
        <v>72181196.247999996</v>
      </c>
      <c r="D59" s="75">
        <f t="shared" ref="D59:D61" si="17">+B59+C59</f>
        <v>197181196.248</v>
      </c>
      <c r="E59" s="75">
        <v>52736261.939999998</v>
      </c>
      <c r="F59" s="75">
        <v>52510219.359999999</v>
      </c>
      <c r="G59" s="75">
        <f>D59-E59</f>
        <v>144444934.308</v>
      </c>
    </row>
    <row r="60" spans="1:7" x14ac:dyDescent="0.3">
      <c r="A60" s="85" t="s">
        <v>361</v>
      </c>
      <c r="B60" s="75">
        <v>25000000</v>
      </c>
      <c r="C60" s="75">
        <v>318685725.73000002</v>
      </c>
      <c r="D60" s="75">
        <f t="shared" si="17"/>
        <v>343685725.73000002</v>
      </c>
      <c r="E60" s="75">
        <v>28021490.07</v>
      </c>
      <c r="F60" s="75">
        <v>28021490.07</v>
      </c>
      <c r="G60" s="75">
        <f t="shared" ref="G60:G61" si="18">D60-E60</f>
        <v>315664235.66000003</v>
      </c>
    </row>
    <row r="61" spans="1:7" x14ac:dyDescent="0.3">
      <c r="A61" s="85" t="s">
        <v>362</v>
      </c>
      <c r="B61" s="75">
        <v>0</v>
      </c>
      <c r="C61" s="75">
        <v>0</v>
      </c>
      <c r="D61" s="75">
        <f t="shared" si="17"/>
        <v>0</v>
      </c>
      <c r="E61" s="75">
        <v>0</v>
      </c>
      <c r="F61" s="75">
        <v>0</v>
      </c>
      <c r="G61" s="75">
        <f t="shared" si="18"/>
        <v>0</v>
      </c>
    </row>
    <row r="62" spans="1:7" x14ac:dyDescent="0.3">
      <c r="A62" s="84" t="s">
        <v>363</v>
      </c>
      <c r="B62" s="83">
        <f t="shared" ref="B62:G62" si="19">SUM(B63:B67,B69:B70)</f>
        <v>0</v>
      </c>
      <c r="C62" s="83">
        <f t="shared" si="19"/>
        <v>118765115.73</v>
      </c>
      <c r="D62" s="83">
        <f t="shared" si="19"/>
        <v>118765115.73</v>
      </c>
      <c r="E62" s="83">
        <v>0</v>
      </c>
      <c r="F62" s="83">
        <v>0</v>
      </c>
      <c r="G62" s="83">
        <f t="shared" si="19"/>
        <v>118765115.73</v>
      </c>
    </row>
    <row r="63" spans="1:7" x14ac:dyDescent="0.3">
      <c r="A63" s="85" t="s">
        <v>364</v>
      </c>
      <c r="B63" s="75">
        <v>0</v>
      </c>
      <c r="C63" s="75">
        <v>0</v>
      </c>
      <c r="D63" s="75">
        <f t="shared" ref="D63:D70" si="20">+B63+C63</f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365</v>
      </c>
      <c r="B64" s="75">
        <v>0</v>
      </c>
      <c r="C64" s="75">
        <v>0</v>
      </c>
      <c r="D64" s="75">
        <f t="shared" si="20"/>
        <v>0</v>
      </c>
      <c r="E64" s="75">
        <v>0</v>
      </c>
      <c r="F64" s="75">
        <v>0</v>
      </c>
      <c r="G64" s="75">
        <f t="shared" ref="G64:G70" si="21">D64-E64</f>
        <v>0</v>
      </c>
    </row>
    <row r="65" spans="1:7" x14ac:dyDescent="0.3">
      <c r="A65" s="85" t="s">
        <v>366</v>
      </c>
      <c r="B65" s="75">
        <v>0</v>
      </c>
      <c r="C65" s="75">
        <v>0</v>
      </c>
      <c r="D65" s="75">
        <f t="shared" si="20"/>
        <v>0</v>
      </c>
      <c r="E65" s="75">
        <v>0</v>
      </c>
      <c r="F65" s="75">
        <v>0</v>
      </c>
      <c r="G65" s="75">
        <f t="shared" si="21"/>
        <v>0</v>
      </c>
    </row>
    <row r="66" spans="1:7" x14ac:dyDescent="0.3">
      <c r="A66" s="85" t="s">
        <v>367</v>
      </c>
      <c r="B66" s="75">
        <v>0</v>
      </c>
      <c r="C66" s="75">
        <v>0</v>
      </c>
      <c r="D66" s="75">
        <f t="shared" si="20"/>
        <v>0</v>
      </c>
      <c r="E66" s="75">
        <v>0</v>
      </c>
      <c r="F66" s="75">
        <v>0</v>
      </c>
      <c r="G66" s="75">
        <f t="shared" si="21"/>
        <v>0</v>
      </c>
    </row>
    <row r="67" spans="1:7" x14ac:dyDescent="0.3">
      <c r="A67" s="85" t="s">
        <v>368</v>
      </c>
      <c r="B67" s="75">
        <v>0</v>
      </c>
      <c r="C67" s="75">
        <v>0</v>
      </c>
      <c r="D67" s="75">
        <f t="shared" si="20"/>
        <v>0</v>
      </c>
      <c r="E67" s="75">
        <v>0</v>
      </c>
      <c r="F67" s="75">
        <v>0</v>
      </c>
      <c r="G67" s="75">
        <f t="shared" si="21"/>
        <v>0</v>
      </c>
    </row>
    <row r="68" spans="1:7" x14ac:dyDescent="0.3">
      <c r="A68" s="85" t="s">
        <v>369</v>
      </c>
      <c r="B68" s="75">
        <v>0</v>
      </c>
      <c r="C68" s="75">
        <v>0</v>
      </c>
      <c r="D68" s="75">
        <f t="shared" si="20"/>
        <v>0</v>
      </c>
      <c r="E68" s="75">
        <v>0</v>
      </c>
      <c r="F68" s="75">
        <v>0</v>
      </c>
      <c r="G68" s="75">
        <f t="shared" si="21"/>
        <v>0</v>
      </c>
    </row>
    <row r="69" spans="1:7" x14ac:dyDescent="0.3">
      <c r="A69" s="85" t="s">
        <v>370</v>
      </c>
      <c r="B69" s="75">
        <v>0</v>
      </c>
      <c r="C69" s="75">
        <v>0</v>
      </c>
      <c r="D69" s="75">
        <f t="shared" si="20"/>
        <v>0</v>
      </c>
      <c r="E69" s="75">
        <v>0</v>
      </c>
      <c r="F69" s="75">
        <v>0</v>
      </c>
      <c r="G69" s="75">
        <f t="shared" si="21"/>
        <v>0</v>
      </c>
    </row>
    <row r="70" spans="1:7" x14ac:dyDescent="0.3">
      <c r="A70" s="85" t="s">
        <v>371</v>
      </c>
      <c r="B70" s="75">
        <v>0</v>
      </c>
      <c r="C70" s="75">
        <v>118765115.73</v>
      </c>
      <c r="D70" s="75">
        <f t="shared" si="20"/>
        <v>118765115.73</v>
      </c>
      <c r="E70" s="75">
        <v>0</v>
      </c>
      <c r="F70" s="75">
        <v>0</v>
      </c>
      <c r="G70" s="75">
        <f t="shared" si="21"/>
        <v>118765115.73</v>
      </c>
    </row>
    <row r="71" spans="1:7" x14ac:dyDescent="0.3">
      <c r="A71" s="84" t="s">
        <v>372</v>
      </c>
      <c r="B71" s="83">
        <f t="shared" ref="B71:G71" si="22">SUM(B72:B74)</f>
        <v>0</v>
      </c>
      <c r="C71" s="83">
        <f t="shared" si="22"/>
        <v>0</v>
      </c>
      <c r="D71" s="83">
        <f t="shared" si="22"/>
        <v>0</v>
      </c>
      <c r="E71" s="83">
        <v>0</v>
      </c>
      <c r="F71" s="83">
        <v>0</v>
      </c>
      <c r="G71" s="83">
        <f t="shared" si="22"/>
        <v>0</v>
      </c>
    </row>
    <row r="72" spans="1:7" x14ac:dyDescent="0.3">
      <c r="A72" s="85" t="s">
        <v>373</v>
      </c>
      <c r="B72" s="75">
        <v>0</v>
      </c>
      <c r="C72" s="75">
        <v>0</v>
      </c>
      <c r="D72" s="75">
        <f t="shared" ref="D72:D74" si="23">+B72+C72</f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374</v>
      </c>
      <c r="B73" s="75">
        <v>0</v>
      </c>
      <c r="C73" s="75">
        <v>0</v>
      </c>
      <c r="D73" s="75">
        <f t="shared" si="23"/>
        <v>0</v>
      </c>
      <c r="E73" s="75">
        <v>0</v>
      </c>
      <c r="F73" s="75">
        <v>0</v>
      </c>
      <c r="G73" s="75">
        <f t="shared" ref="G73:G74" si="24">D73-E73</f>
        <v>0</v>
      </c>
    </row>
    <row r="74" spans="1:7" x14ac:dyDescent="0.3">
      <c r="A74" s="85" t="s">
        <v>375</v>
      </c>
      <c r="B74" s="75">
        <v>0</v>
      </c>
      <c r="C74" s="75">
        <v>0</v>
      </c>
      <c r="D74" s="75">
        <f t="shared" si="23"/>
        <v>0</v>
      </c>
      <c r="E74" s="75">
        <v>0</v>
      </c>
      <c r="F74" s="75">
        <v>0</v>
      </c>
      <c r="G74" s="75">
        <f t="shared" si="24"/>
        <v>0</v>
      </c>
    </row>
    <row r="75" spans="1:7" x14ac:dyDescent="0.3">
      <c r="A75" s="84" t="s">
        <v>376</v>
      </c>
      <c r="B75" s="83">
        <f t="shared" ref="B75:G75" si="25">SUM(B76:B82)</f>
        <v>0</v>
      </c>
      <c r="C75" s="83">
        <f t="shared" si="25"/>
        <v>0</v>
      </c>
      <c r="D75" s="83">
        <f t="shared" si="25"/>
        <v>0</v>
      </c>
      <c r="E75" s="83">
        <v>0</v>
      </c>
      <c r="F75" s="83">
        <v>0</v>
      </c>
      <c r="G75" s="83">
        <f t="shared" si="25"/>
        <v>0</v>
      </c>
    </row>
    <row r="76" spans="1:7" x14ac:dyDescent="0.3">
      <c r="A76" s="85" t="s">
        <v>377</v>
      </c>
      <c r="B76" s="75">
        <v>0</v>
      </c>
      <c r="C76" s="75">
        <v>0</v>
      </c>
      <c r="D76" s="75">
        <f t="shared" ref="D76:D82" si="26">+B76+C76</f>
        <v>0</v>
      </c>
      <c r="E76" s="75">
        <v>0</v>
      </c>
      <c r="F76" s="75">
        <v>0</v>
      </c>
      <c r="G76" s="75">
        <f>D76-E76</f>
        <v>0</v>
      </c>
    </row>
    <row r="77" spans="1:7" x14ac:dyDescent="0.3">
      <c r="A77" s="85" t="s">
        <v>378</v>
      </c>
      <c r="B77" s="75">
        <v>0</v>
      </c>
      <c r="C77" s="75">
        <v>0</v>
      </c>
      <c r="D77" s="75">
        <f t="shared" si="26"/>
        <v>0</v>
      </c>
      <c r="E77" s="75">
        <v>0</v>
      </c>
      <c r="F77" s="75">
        <v>0</v>
      </c>
      <c r="G77" s="75">
        <f t="shared" ref="G77:G82" si="27">D77-E77</f>
        <v>0</v>
      </c>
    </row>
    <row r="78" spans="1:7" x14ac:dyDescent="0.3">
      <c r="A78" s="85" t="s">
        <v>379</v>
      </c>
      <c r="B78" s="75">
        <v>0</v>
      </c>
      <c r="C78" s="75">
        <v>0</v>
      </c>
      <c r="D78" s="75">
        <f t="shared" si="26"/>
        <v>0</v>
      </c>
      <c r="E78" s="75">
        <v>0</v>
      </c>
      <c r="F78" s="75">
        <v>0</v>
      </c>
      <c r="G78" s="75">
        <f t="shared" si="27"/>
        <v>0</v>
      </c>
    </row>
    <row r="79" spans="1:7" x14ac:dyDescent="0.3">
      <c r="A79" s="85" t="s">
        <v>380</v>
      </c>
      <c r="B79" s="75">
        <v>0</v>
      </c>
      <c r="C79" s="75">
        <v>0</v>
      </c>
      <c r="D79" s="75">
        <f t="shared" si="26"/>
        <v>0</v>
      </c>
      <c r="E79" s="75">
        <v>0</v>
      </c>
      <c r="F79" s="75">
        <v>0</v>
      </c>
      <c r="G79" s="75">
        <f t="shared" si="27"/>
        <v>0</v>
      </c>
    </row>
    <row r="80" spans="1:7" x14ac:dyDescent="0.3">
      <c r="A80" s="85" t="s">
        <v>381</v>
      </c>
      <c r="B80" s="75">
        <v>0</v>
      </c>
      <c r="C80" s="75">
        <v>0</v>
      </c>
      <c r="D80" s="75">
        <f t="shared" si="26"/>
        <v>0</v>
      </c>
      <c r="E80" s="75">
        <v>0</v>
      </c>
      <c r="F80" s="75">
        <v>0</v>
      </c>
      <c r="G80" s="75">
        <f t="shared" si="27"/>
        <v>0</v>
      </c>
    </row>
    <row r="81" spans="1:7" x14ac:dyDescent="0.3">
      <c r="A81" s="85" t="s">
        <v>382</v>
      </c>
      <c r="B81" s="75">
        <v>0</v>
      </c>
      <c r="C81" s="75">
        <v>0</v>
      </c>
      <c r="D81" s="75">
        <f t="shared" si="26"/>
        <v>0</v>
      </c>
      <c r="E81" s="75">
        <v>0</v>
      </c>
      <c r="F81" s="75">
        <v>0</v>
      </c>
      <c r="G81" s="75">
        <f t="shared" si="27"/>
        <v>0</v>
      </c>
    </row>
    <row r="82" spans="1:7" x14ac:dyDescent="0.3">
      <c r="A82" s="85" t="s">
        <v>383</v>
      </c>
      <c r="B82" s="75">
        <v>0</v>
      </c>
      <c r="C82" s="75">
        <v>0</v>
      </c>
      <c r="D82" s="75">
        <f t="shared" si="26"/>
        <v>0</v>
      </c>
      <c r="E82" s="75">
        <v>0</v>
      </c>
      <c r="F82" s="75">
        <v>0</v>
      </c>
      <c r="G82" s="75">
        <f t="shared" si="27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384</v>
      </c>
      <c r="B84" s="83">
        <f t="shared" ref="B84:G84" si="28">SUM(B85,B93,B103,B113,B123,B133,B137,B146,B150)</f>
        <v>0</v>
      </c>
      <c r="C84" s="83">
        <f t="shared" si="28"/>
        <v>231719897.06490001</v>
      </c>
      <c r="D84" s="83">
        <f t="shared" si="28"/>
        <v>231719897.06490001</v>
      </c>
      <c r="E84" s="83">
        <v>45934568.469999999</v>
      </c>
      <c r="F84" s="83">
        <v>45934568.469999999</v>
      </c>
      <c r="G84" s="83">
        <f t="shared" si="28"/>
        <v>185785328.59490001</v>
      </c>
    </row>
    <row r="85" spans="1:7" x14ac:dyDescent="0.3">
      <c r="A85" s="84" t="s">
        <v>311</v>
      </c>
      <c r="B85" s="83">
        <f t="shared" ref="B85:G85" si="29">SUM(B86:B92)</f>
        <v>0</v>
      </c>
      <c r="C85" s="83">
        <f t="shared" si="29"/>
        <v>0</v>
      </c>
      <c r="D85" s="83">
        <f t="shared" si="29"/>
        <v>0</v>
      </c>
      <c r="E85" s="83">
        <v>0</v>
      </c>
      <c r="F85" s="83">
        <v>0</v>
      </c>
      <c r="G85" s="83">
        <f t="shared" si="29"/>
        <v>0</v>
      </c>
    </row>
    <row r="86" spans="1:7" x14ac:dyDescent="0.3">
      <c r="A86" s="85" t="s">
        <v>312</v>
      </c>
      <c r="B86" s="75">
        <v>0</v>
      </c>
      <c r="C86" s="75">
        <v>0</v>
      </c>
      <c r="D86" s="75">
        <f t="shared" ref="D86:D92" si="30">+B86+C86</f>
        <v>0</v>
      </c>
      <c r="E86" s="75">
        <v>0</v>
      </c>
      <c r="F86" s="75">
        <v>0</v>
      </c>
      <c r="G86" s="75">
        <f>D86-E86</f>
        <v>0</v>
      </c>
    </row>
    <row r="87" spans="1:7" x14ac:dyDescent="0.3">
      <c r="A87" s="85" t="s">
        <v>313</v>
      </c>
      <c r="B87" s="75">
        <v>0</v>
      </c>
      <c r="C87" s="75">
        <v>0</v>
      </c>
      <c r="D87" s="75">
        <f t="shared" si="30"/>
        <v>0</v>
      </c>
      <c r="E87" s="75">
        <v>0</v>
      </c>
      <c r="F87" s="75">
        <v>0</v>
      </c>
      <c r="G87" s="75">
        <f t="shared" ref="G87:G92" si="31">D87-E87</f>
        <v>0</v>
      </c>
    </row>
    <row r="88" spans="1:7" x14ac:dyDescent="0.3">
      <c r="A88" s="85" t="s">
        <v>314</v>
      </c>
      <c r="B88" s="75">
        <v>0</v>
      </c>
      <c r="C88" s="75">
        <v>0</v>
      </c>
      <c r="D88" s="75">
        <f t="shared" si="30"/>
        <v>0</v>
      </c>
      <c r="E88" s="75">
        <v>0</v>
      </c>
      <c r="F88" s="75">
        <v>0</v>
      </c>
      <c r="G88" s="75">
        <f t="shared" si="31"/>
        <v>0</v>
      </c>
    </row>
    <row r="89" spans="1:7" x14ac:dyDescent="0.3">
      <c r="A89" s="85" t="s">
        <v>315</v>
      </c>
      <c r="B89" s="75">
        <v>0</v>
      </c>
      <c r="C89" s="75">
        <v>0</v>
      </c>
      <c r="D89" s="75">
        <f t="shared" si="30"/>
        <v>0</v>
      </c>
      <c r="E89" s="75">
        <v>0</v>
      </c>
      <c r="F89" s="75">
        <v>0</v>
      </c>
      <c r="G89" s="75">
        <f t="shared" si="31"/>
        <v>0</v>
      </c>
    </row>
    <row r="90" spans="1:7" x14ac:dyDescent="0.3">
      <c r="A90" s="85" t="s">
        <v>316</v>
      </c>
      <c r="B90" s="75">
        <v>0</v>
      </c>
      <c r="C90" s="75">
        <v>0</v>
      </c>
      <c r="D90" s="75">
        <f t="shared" si="30"/>
        <v>0</v>
      </c>
      <c r="E90" s="75">
        <v>0</v>
      </c>
      <c r="F90" s="75">
        <v>0</v>
      </c>
      <c r="G90" s="75">
        <f t="shared" si="31"/>
        <v>0</v>
      </c>
    </row>
    <row r="91" spans="1:7" x14ac:dyDescent="0.3">
      <c r="A91" s="85" t="s">
        <v>317</v>
      </c>
      <c r="B91" s="75">
        <v>0</v>
      </c>
      <c r="C91" s="75">
        <v>0</v>
      </c>
      <c r="D91" s="75">
        <f t="shared" si="30"/>
        <v>0</v>
      </c>
      <c r="E91" s="75">
        <v>0</v>
      </c>
      <c r="F91" s="75">
        <v>0</v>
      </c>
      <c r="G91" s="75">
        <f t="shared" si="31"/>
        <v>0</v>
      </c>
    </row>
    <row r="92" spans="1:7" x14ac:dyDescent="0.3">
      <c r="A92" s="85" t="s">
        <v>318</v>
      </c>
      <c r="B92" s="75">
        <v>0</v>
      </c>
      <c r="C92" s="75">
        <v>0</v>
      </c>
      <c r="D92" s="75">
        <f t="shared" si="30"/>
        <v>0</v>
      </c>
      <c r="E92" s="75">
        <v>0</v>
      </c>
      <c r="F92" s="75">
        <v>0</v>
      </c>
      <c r="G92" s="75">
        <f t="shared" si="31"/>
        <v>0</v>
      </c>
    </row>
    <row r="93" spans="1:7" x14ac:dyDescent="0.3">
      <c r="A93" s="84" t="s">
        <v>319</v>
      </c>
      <c r="B93" s="83">
        <f t="shared" ref="B93:G93" si="32">SUM(B94:B102)</f>
        <v>0</v>
      </c>
      <c r="C93" s="83">
        <f t="shared" si="32"/>
        <v>50000</v>
      </c>
      <c r="D93" s="83">
        <f t="shared" si="32"/>
        <v>50000</v>
      </c>
      <c r="E93" s="83">
        <v>50000</v>
      </c>
      <c r="F93" s="83">
        <v>50000</v>
      </c>
      <c r="G93" s="83">
        <f t="shared" si="32"/>
        <v>0</v>
      </c>
    </row>
    <row r="94" spans="1:7" x14ac:dyDescent="0.3">
      <c r="A94" s="85" t="s">
        <v>320</v>
      </c>
      <c r="B94" s="75">
        <v>0</v>
      </c>
      <c r="C94" s="75">
        <v>0</v>
      </c>
      <c r="D94" s="75">
        <f t="shared" ref="D94:D102" si="33">+B94+C94</f>
        <v>0</v>
      </c>
      <c r="E94" s="75">
        <v>0</v>
      </c>
      <c r="F94" s="75">
        <v>0</v>
      </c>
      <c r="G94" s="75">
        <f>D94-E94</f>
        <v>0</v>
      </c>
    </row>
    <row r="95" spans="1:7" x14ac:dyDescent="0.3">
      <c r="A95" s="85" t="s">
        <v>321</v>
      </c>
      <c r="B95" s="75">
        <v>0</v>
      </c>
      <c r="C95" s="75">
        <v>0</v>
      </c>
      <c r="D95" s="75">
        <f t="shared" si="33"/>
        <v>0</v>
      </c>
      <c r="E95" s="75">
        <v>0</v>
      </c>
      <c r="F95" s="75">
        <v>0</v>
      </c>
      <c r="G95" s="75">
        <f t="shared" ref="G95:G102" si="34">D95-E95</f>
        <v>0</v>
      </c>
    </row>
    <row r="96" spans="1:7" x14ac:dyDescent="0.3">
      <c r="A96" s="85" t="s">
        <v>322</v>
      </c>
      <c r="B96" s="75">
        <v>0</v>
      </c>
      <c r="C96" s="75">
        <v>50000</v>
      </c>
      <c r="D96" s="75">
        <f t="shared" si="33"/>
        <v>50000</v>
      </c>
      <c r="E96" s="75">
        <v>50000</v>
      </c>
      <c r="F96" s="75">
        <v>50000</v>
      </c>
      <c r="G96" s="75">
        <f t="shared" si="34"/>
        <v>0</v>
      </c>
    </row>
    <row r="97" spans="1:7" x14ac:dyDescent="0.3">
      <c r="A97" s="85" t="s">
        <v>323</v>
      </c>
      <c r="B97" s="75">
        <v>0</v>
      </c>
      <c r="C97" s="75">
        <v>0</v>
      </c>
      <c r="D97" s="75">
        <f t="shared" si="33"/>
        <v>0</v>
      </c>
      <c r="E97" s="75">
        <v>0</v>
      </c>
      <c r="F97" s="75">
        <v>0</v>
      </c>
      <c r="G97" s="75">
        <f t="shared" si="34"/>
        <v>0</v>
      </c>
    </row>
    <row r="98" spans="1:7" x14ac:dyDescent="0.3">
      <c r="A98" s="87" t="s">
        <v>324</v>
      </c>
      <c r="B98" s="75">
        <v>0</v>
      </c>
      <c r="C98" s="75">
        <v>0</v>
      </c>
      <c r="D98" s="75">
        <f t="shared" si="33"/>
        <v>0</v>
      </c>
      <c r="E98" s="75">
        <v>0</v>
      </c>
      <c r="F98" s="75">
        <v>0</v>
      </c>
      <c r="G98" s="75">
        <f t="shared" si="34"/>
        <v>0</v>
      </c>
    </row>
    <row r="99" spans="1:7" x14ac:dyDescent="0.3">
      <c r="A99" s="85" t="s">
        <v>325</v>
      </c>
      <c r="B99" s="75">
        <v>0</v>
      </c>
      <c r="C99" s="75">
        <v>0</v>
      </c>
      <c r="D99" s="75">
        <f t="shared" si="33"/>
        <v>0</v>
      </c>
      <c r="E99" s="75">
        <v>0</v>
      </c>
      <c r="F99" s="75">
        <v>0</v>
      </c>
      <c r="G99" s="75">
        <f t="shared" si="34"/>
        <v>0</v>
      </c>
    </row>
    <row r="100" spans="1:7" x14ac:dyDescent="0.3">
      <c r="A100" s="85" t="s">
        <v>326</v>
      </c>
      <c r="B100" s="75">
        <v>0</v>
      </c>
      <c r="C100" s="75">
        <v>0</v>
      </c>
      <c r="D100" s="75">
        <f t="shared" si="33"/>
        <v>0</v>
      </c>
      <c r="E100" s="75">
        <v>0</v>
      </c>
      <c r="F100" s="75">
        <v>0</v>
      </c>
      <c r="G100" s="75">
        <f t="shared" si="34"/>
        <v>0</v>
      </c>
    </row>
    <row r="101" spans="1:7" x14ac:dyDescent="0.3">
      <c r="A101" s="85" t="s">
        <v>327</v>
      </c>
      <c r="B101" s="75">
        <v>0</v>
      </c>
      <c r="C101" s="75">
        <v>0</v>
      </c>
      <c r="D101" s="75">
        <f t="shared" si="33"/>
        <v>0</v>
      </c>
      <c r="E101" s="75">
        <v>0</v>
      </c>
      <c r="F101" s="75">
        <v>0</v>
      </c>
      <c r="G101" s="75">
        <f t="shared" si="34"/>
        <v>0</v>
      </c>
    </row>
    <row r="102" spans="1:7" x14ac:dyDescent="0.3">
      <c r="A102" s="85" t="s">
        <v>328</v>
      </c>
      <c r="B102" s="75">
        <v>0</v>
      </c>
      <c r="C102" s="75">
        <v>0</v>
      </c>
      <c r="D102" s="75">
        <f t="shared" si="33"/>
        <v>0</v>
      </c>
      <c r="E102" s="75">
        <v>0</v>
      </c>
      <c r="F102" s="75">
        <v>0</v>
      </c>
      <c r="G102" s="75">
        <f t="shared" si="34"/>
        <v>0</v>
      </c>
    </row>
    <row r="103" spans="1:7" x14ac:dyDescent="0.3">
      <c r="A103" s="84" t="s">
        <v>329</v>
      </c>
      <c r="B103" s="83">
        <f>SUM(B104:B112)</f>
        <v>0</v>
      </c>
      <c r="C103" s="83">
        <f>SUM(C104:C112)</f>
        <v>0</v>
      </c>
      <c r="D103" s="83">
        <v>0</v>
      </c>
      <c r="E103" s="83">
        <v>0</v>
      </c>
      <c r="F103" s="83">
        <v>0</v>
      </c>
      <c r="G103" s="83">
        <f>SUM(G104:G112)</f>
        <v>0</v>
      </c>
    </row>
    <row r="104" spans="1:7" x14ac:dyDescent="0.3">
      <c r="A104" s="85" t="s">
        <v>330</v>
      </c>
      <c r="B104" s="75">
        <v>0</v>
      </c>
      <c r="C104" s="75">
        <v>0</v>
      </c>
      <c r="D104" s="75">
        <f t="shared" ref="D104:D112" si="35">+B104+C104</f>
        <v>0</v>
      </c>
      <c r="E104" s="75">
        <v>0</v>
      </c>
      <c r="F104" s="75">
        <v>0</v>
      </c>
      <c r="G104" s="75">
        <f>D104-E104</f>
        <v>0</v>
      </c>
    </row>
    <row r="105" spans="1:7" x14ac:dyDescent="0.3">
      <c r="A105" s="85" t="s">
        <v>331</v>
      </c>
      <c r="B105" s="75">
        <v>0</v>
      </c>
      <c r="C105" s="75">
        <v>0</v>
      </c>
      <c r="D105" s="75">
        <f t="shared" si="35"/>
        <v>0</v>
      </c>
      <c r="E105" s="75">
        <v>0</v>
      </c>
      <c r="F105" s="75">
        <v>0</v>
      </c>
      <c r="G105" s="75">
        <f t="shared" ref="G105:G112" si="36">D105-E105</f>
        <v>0</v>
      </c>
    </row>
    <row r="106" spans="1:7" x14ac:dyDescent="0.3">
      <c r="A106" s="85" t="s">
        <v>332</v>
      </c>
      <c r="B106" s="75">
        <v>0</v>
      </c>
      <c r="C106" s="75">
        <v>0</v>
      </c>
      <c r="D106" s="75">
        <f t="shared" si="35"/>
        <v>0</v>
      </c>
      <c r="E106" s="75">
        <v>0</v>
      </c>
      <c r="F106" s="75">
        <v>0</v>
      </c>
      <c r="G106" s="75">
        <f t="shared" si="36"/>
        <v>0</v>
      </c>
    </row>
    <row r="107" spans="1:7" x14ac:dyDescent="0.3">
      <c r="A107" s="85" t="s">
        <v>333</v>
      </c>
      <c r="B107" s="75">
        <v>0</v>
      </c>
      <c r="C107" s="75">
        <v>0</v>
      </c>
      <c r="D107" s="75">
        <f t="shared" si="35"/>
        <v>0</v>
      </c>
      <c r="E107" s="75">
        <v>0</v>
      </c>
      <c r="F107" s="75">
        <v>0</v>
      </c>
      <c r="G107" s="75">
        <f t="shared" si="36"/>
        <v>0</v>
      </c>
    </row>
    <row r="108" spans="1:7" x14ac:dyDescent="0.3">
      <c r="A108" s="85" t="s">
        <v>334</v>
      </c>
      <c r="B108" s="75">
        <v>0</v>
      </c>
      <c r="C108" s="75">
        <v>0</v>
      </c>
      <c r="D108" s="75">
        <f t="shared" si="35"/>
        <v>0</v>
      </c>
      <c r="E108" s="75">
        <v>0</v>
      </c>
      <c r="F108" s="75">
        <v>0</v>
      </c>
      <c r="G108" s="75">
        <f t="shared" si="36"/>
        <v>0</v>
      </c>
    </row>
    <row r="109" spans="1:7" x14ac:dyDescent="0.3">
      <c r="A109" s="85" t="s">
        <v>335</v>
      </c>
      <c r="B109" s="75">
        <v>0</v>
      </c>
      <c r="C109" s="75">
        <v>0</v>
      </c>
      <c r="D109" s="75">
        <f t="shared" si="35"/>
        <v>0</v>
      </c>
      <c r="E109" s="75">
        <v>0</v>
      </c>
      <c r="F109" s="75">
        <v>0</v>
      </c>
      <c r="G109" s="75">
        <f t="shared" si="36"/>
        <v>0</v>
      </c>
    </row>
    <row r="110" spans="1:7" x14ac:dyDescent="0.3">
      <c r="A110" s="85" t="s">
        <v>336</v>
      </c>
      <c r="B110" s="75">
        <v>0</v>
      </c>
      <c r="C110" s="75">
        <v>0</v>
      </c>
      <c r="D110" s="75">
        <f t="shared" si="35"/>
        <v>0</v>
      </c>
      <c r="E110" s="75">
        <v>0</v>
      </c>
      <c r="F110" s="75">
        <v>0</v>
      </c>
      <c r="G110" s="75">
        <f t="shared" si="36"/>
        <v>0</v>
      </c>
    </row>
    <row r="111" spans="1:7" x14ac:dyDescent="0.3">
      <c r="A111" s="85" t="s">
        <v>337</v>
      </c>
      <c r="B111" s="75">
        <v>0</v>
      </c>
      <c r="C111" s="75">
        <v>0</v>
      </c>
      <c r="D111" s="75">
        <f t="shared" si="35"/>
        <v>0</v>
      </c>
      <c r="E111" s="75">
        <v>0</v>
      </c>
      <c r="F111" s="75">
        <v>0</v>
      </c>
      <c r="G111" s="75">
        <f t="shared" si="36"/>
        <v>0</v>
      </c>
    </row>
    <row r="112" spans="1:7" x14ac:dyDescent="0.3">
      <c r="A112" s="85" t="s">
        <v>338</v>
      </c>
      <c r="B112" s="75">
        <v>0</v>
      </c>
      <c r="C112" s="75">
        <v>0</v>
      </c>
      <c r="D112" s="75">
        <f t="shared" si="35"/>
        <v>0</v>
      </c>
      <c r="E112" s="75">
        <v>0</v>
      </c>
      <c r="F112" s="75">
        <v>0</v>
      </c>
      <c r="G112" s="75">
        <f t="shared" si="36"/>
        <v>0</v>
      </c>
    </row>
    <row r="113" spans="1:7" x14ac:dyDescent="0.3">
      <c r="A113" s="84" t="s">
        <v>339</v>
      </c>
      <c r="B113" s="83">
        <f t="shared" ref="B113:G113" si="37">SUM(B114:B122)</f>
        <v>0</v>
      </c>
      <c r="C113" s="83">
        <f t="shared" si="37"/>
        <v>0</v>
      </c>
      <c r="D113" s="83">
        <f t="shared" si="37"/>
        <v>0</v>
      </c>
      <c r="E113" s="83">
        <v>0</v>
      </c>
      <c r="F113" s="83">
        <v>0</v>
      </c>
      <c r="G113" s="83">
        <f t="shared" si="37"/>
        <v>0</v>
      </c>
    </row>
    <row r="114" spans="1:7" x14ac:dyDescent="0.3">
      <c r="A114" s="85" t="s">
        <v>340</v>
      </c>
      <c r="B114" s="75">
        <v>0</v>
      </c>
      <c r="C114" s="75">
        <v>0</v>
      </c>
      <c r="D114" s="75">
        <f t="shared" ref="D114:D122" si="38">+B114+C114</f>
        <v>0</v>
      </c>
      <c r="E114" s="75">
        <v>0</v>
      </c>
      <c r="F114" s="75">
        <v>0</v>
      </c>
      <c r="G114" s="75">
        <f>D114-E114</f>
        <v>0</v>
      </c>
    </row>
    <row r="115" spans="1:7" x14ac:dyDescent="0.3">
      <c r="A115" s="85" t="s">
        <v>341</v>
      </c>
      <c r="B115" s="75">
        <v>0</v>
      </c>
      <c r="C115" s="75">
        <v>0</v>
      </c>
      <c r="D115" s="75">
        <f t="shared" si="38"/>
        <v>0</v>
      </c>
      <c r="E115" s="75">
        <v>0</v>
      </c>
      <c r="F115" s="75">
        <v>0</v>
      </c>
      <c r="G115" s="75">
        <f t="shared" ref="G115:G122" si="39">D115-E115</f>
        <v>0</v>
      </c>
    </row>
    <row r="116" spans="1:7" x14ac:dyDescent="0.3">
      <c r="A116" s="85" t="s">
        <v>342</v>
      </c>
      <c r="B116" s="75">
        <v>0</v>
      </c>
      <c r="C116" s="75">
        <v>0</v>
      </c>
      <c r="D116" s="75">
        <f t="shared" si="38"/>
        <v>0</v>
      </c>
      <c r="E116" s="75">
        <v>0</v>
      </c>
      <c r="F116" s="75">
        <v>0</v>
      </c>
      <c r="G116" s="75">
        <f t="shared" si="39"/>
        <v>0</v>
      </c>
    </row>
    <row r="117" spans="1:7" x14ac:dyDescent="0.3">
      <c r="A117" s="85" t="s">
        <v>343</v>
      </c>
      <c r="B117" s="75">
        <v>0</v>
      </c>
      <c r="C117" s="75">
        <v>0</v>
      </c>
      <c r="D117" s="75">
        <f t="shared" si="38"/>
        <v>0</v>
      </c>
      <c r="E117" s="75">
        <v>0</v>
      </c>
      <c r="F117" s="75">
        <v>0</v>
      </c>
      <c r="G117" s="75">
        <f t="shared" si="39"/>
        <v>0</v>
      </c>
    </row>
    <row r="118" spans="1:7" x14ac:dyDescent="0.3">
      <c r="A118" s="85" t="s">
        <v>344</v>
      </c>
      <c r="B118" s="75">
        <v>0</v>
      </c>
      <c r="C118" s="75">
        <v>0</v>
      </c>
      <c r="D118" s="75">
        <f t="shared" si="38"/>
        <v>0</v>
      </c>
      <c r="E118" s="75">
        <v>0</v>
      </c>
      <c r="F118" s="75">
        <v>0</v>
      </c>
      <c r="G118" s="75">
        <f t="shared" si="39"/>
        <v>0</v>
      </c>
    </row>
    <row r="119" spans="1:7" x14ac:dyDescent="0.3">
      <c r="A119" s="85" t="s">
        <v>345</v>
      </c>
      <c r="B119" s="75">
        <v>0</v>
      </c>
      <c r="C119" s="75">
        <v>0</v>
      </c>
      <c r="D119" s="75">
        <f t="shared" si="38"/>
        <v>0</v>
      </c>
      <c r="E119" s="75">
        <v>0</v>
      </c>
      <c r="F119" s="75">
        <v>0</v>
      </c>
      <c r="G119" s="75">
        <f t="shared" si="39"/>
        <v>0</v>
      </c>
    </row>
    <row r="120" spans="1:7" x14ac:dyDescent="0.3">
      <c r="A120" s="85" t="s">
        <v>346</v>
      </c>
      <c r="B120" s="75">
        <v>0</v>
      </c>
      <c r="C120" s="75">
        <v>0</v>
      </c>
      <c r="D120" s="75">
        <f t="shared" si="38"/>
        <v>0</v>
      </c>
      <c r="E120" s="75">
        <v>0</v>
      </c>
      <c r="F120" s="75">
        <v>0</v>
      </c>
      <c r="G120" s="75">
        <f t="shared" si="39"/>
        <v>0</v>
      </c>
    </row>
    <row r="121" spans="1:7" x14ac:dyDescent="0.3">
      <c r="A121" s="85" t="s">
        <v>347</v>
      </c>
      <c r="B121" s="75">
        <v>0</v>
      </c>
      <c r="C121" s="75">
        <v>0</v>
      </c>
      <c r="D121" s="75">
        <f t="shared" si="38"/>
        <v>0</v>
      </c>
      <c r="E121" s="75">
        <v>0</v>
      </c>
      <c r="F121" s="75">
        <v>0</v>
      </c>
      <c r="G121" s="75">
        <f t="shared" si="39"/>
        <v>0</v>
      </c>
    </row>
    <row r="122" spans="1:7" x14ac:dyDescent="0.3">
      <c r="A122" s="85" t="s">
        <v>348</v>
      </c>
      <c r="B122" s="75">
        <v>0</v>
      </c>
      <c r="C122" s="75">
        <v>0</v>
      </c>
      <c r="D122" s="75">
        <f t="shared" si="38"/>
        <v>0</v>
      </c>
      <c r="E122" s="75">
        <v>0</v>
      </c>
      <c r="F122" s="75">
        <v>0</v>
      </c>
      <c r="G122" s="75">
        <f t="shared" si="39"/>
        <v>0</v>
      </c>
    </row>
    <row r="123" spans="1:7" x14ac:dyDescent="0.3">
      <c r="A123" s="84" t="s">
        <v>349</v>
      </c>
      <c r="B123" s="83">
        <f t="shared" ref="B123:G123" si="40">SUM(B124:B132)</f>
        <v>0</v>
      </c>
      <c r="C123" s="83">
        <f t="shared" si="40"/>
        <v>0</v>
      </c>
      <c r="D123" s="83">
        <f t="shared" si="40"/>
        <v>0</v>
      </c>
      <c r="E123" s="83">
        <v>0</v>
      </c>
      <c r="F123" s="83">
        <v>0</v>
      </c>
      <c r="G123" s="83">
        <f t="shared" si="40"/>
        <v>0</v>
      </c>
    </row>
    <row r="124" spans="1:7" x14ac:dyDescent="0.3">
      <c r="A124" s="85" t="s">
        <v>350</v>
      </c>
      <c r="B124" s="75">
        <v>0</v>
      </c>
      <c r="C124" s="75">
        <v>0</v>
      </c>
      <c r="D124" s="75">
        <f t="shared" ref="D124:D132" si="41">+B124+C124</f>
        <v>0</v>
      </c>
      <c r="E124" s="75">
        <v>0</v>
      </c>
      <c r="F124" s="75">
        <v>0</v>
      </c>
      <c r="G124" s="75">
        <f>D124-E124</f>
        <v>0</v>
      </c>
    </row>
    <row r="125" spans="1:7" x14ac:dyDescent="0.3">
      <c r="A125" s="85" t="s">
        <v>351</v>
      </c>
      <c r="B125" s="75">
        <v>0</v>
      </c>
      <c r="C125" s="75">
        <v>0</v>
      </c>
      <c r="D125" s="75">
        <f t="shared" si="41"/>
        <v>0</v>
      </c>
      <c r="E125" s="75">
        <v>0</v>
      </c>
      <c r="F125" s="75">
        <v>0</v>
      </c>
      <c r="G125" s="75">
        <f t="shared" ref="G125:G132" si="42">D125-E125</f>
        <v>0</v>
      </c>
    </row>
    <row r="126" spans="1:7" x14ac:dyDescent="0.3">
      <c r="A126" s="85" t="s">
        <v>352</v>
      </c>
      <c r="B126" s="75">
        <v>0</v>
      </c>
      <c r="C126" s="75">
        <v>0</v>
      </c>
      <c r="D126" s="75">
        <f t="shared" si="41"/>
        <v>0</v>
      </c>
      <c r="E126" s="75">
        <v>0</v>
      </c>
      <c r="F126" s="75">
        <v>0</v>
      </c>
      <c r="G126" s="75">
        <f t="shared" si="42"/>
        <v>0</v>
      </c>
    </row>
    <row r="127" spans="1:7" x14ac:dyDescent="0.3">
      <c r="A127" s="85" t="s">
        <v>353</v>
      </c>
      <c r="B127" s="75">
        <v>0</v>
      </c>
      <c r="C127" s="75">
        <v>0</v>
      </c>
      <c r="D127" s="75">
        <f t="shared" si="41"/>
        <v>0</v>
      </c>
      <c r="E127" s="75">
        <v>0</v>
      </c>
      <c r="F127" s="75">
        <v>0</v>
      </c>
      <c r="G127" s="75">
        <f t="shared" si="42"/>
        <v>0</v>
      </c>
    </row>
    <row r="128" spans="1:7" x14ac:dyDescent="0.3">
      <c r="A128" s="85" t="s">
        <v>354</v>
      </c>
      <c r="B128" s="75">
        <v>0</v>
      </c>
      <c r="C128" s="75">
        <v>0</v>
      </c>
      <c r="D128" s="75">
        <f t="shared" si="41"/>
        <v>0</v>
      </c>
      <c r="E128" s="75">
        <v>0</v>
      </c>
      <c r="F128" s="75">
        <v>0</v>
      </c>
      <c r="G128" s="75">
        <f t="shared" si="42"/>
        <v>0</v>
      </c>
    </row>
    <row r="129" spans="1:7" x14ac:dyDescent="0.3">
      <c r="A129" s="85" t="s">
        <v>355</v>
      </c>
      <c r="B129" s="75">
        <v>0</v>
      </c>
      <c r="C129" s="75">
        <v>0</v>
      </c>
      <c r="D129" s="75">
        <f t="shared" si="41"/>
        <v>0</v>
      </c>
      <c r="E129" s="75">
        <v>0</v>
      </c>
      <c r="F129" s="75">
        <v>0</v>
      </c>
      <c r="G129" s="75">
        <f t="shared" si="42"/>
        <v>0</v>
      </c>
    </row>
    <row r="130" spans="1:7" x14ac:dyDescent="0.3">
      <c r="A130" s="85" t="s">
        <v>356</v>
      </c>
      <c r="B130" s="75">
        <v>0</v>
      </c>
      <c r="C130" s="75">
        <v>0</v>
      </c>
      <c r="D130" s="75">
        <f t="shared" si="41"/>
        <v>0</v>
      </c>
      <c r="E130" s="75">
        <v>0</v>
      </c>
      <c r="F130" s="75">
        <v>0</v>
      </c>
      <c r="G130" s="75">
        <f t="shared" si="42"/>
        <v>0</v>
      </c>
    </row>
    <row r="131" spans="1:7" x14ac:dyDescent="0.3">
      <c r="A131" s="85" t="s">
        <v>357</v>
      </c>
      <c r="B131" s="75">
        <v>0</v>
      </c>
      <c r="C131" s="75">
        <v>0</v>
      </c>
      <c r="D131" s="75">
        <f t="shared" si="41"/>
        <v>0</v>
      </c>
      <c r="E131" s="75">
        <v>0</v>
      </c>
      <c r="F131" s="75">
        <v>0</v>
      </c>
      <c r="G131" s="75">
        <f t="shared" si="42"/>
        <v>0</v>
      </c>
    </row>
    <row r="132" spans="1:7" x14ac:dyDescent="0.3">
      <c r="A132" s="85" t="s">
        <v>358</v>
      </c>
      <c r="B132" s="75">
        <v>0</v>
      </c>
      <c r="C132" s="75">
        <v>0</v>
      </c>
      <c r="D132" s="75">
        <f t="shared" si="41"/>
        <v>0</v>
      </c>
      <c r="E132" s="75">
        <v>0</v>
      </c>
      <c r="F132" s="75">
        <v>0</v>
      </c>
      <c r="G132" s="75">
        <f t="shared" si="42"/>
        <v>0</v>
      </c>
    </row>
    <row r="133" spans="1:7" x14ac:dyDescent="0.3">
      <c r="A133" s="84" t="s">
        <v>359</v>
      </c>
      <c r="B133" s="83">
        <f t="shared" ref="B133:G133" si="43">SUM(B134:B136)</f>
        <v>0</v>
      </c>
      <c r="C133" s="83">
        <f t="shared" si="43"/>
        <v>215760048.06490001</v>
      </c>
      <c r="D133" s="83">
        <f t="shared" si="43"/>
        <v>215760048.06490001</v>
      </c>
      <c r="E133" s="83">
        <v>45884568.469999999</v>
      </c>
      <c r="F133" s="83">
        <v>45884568.469999999</v>
      </c>
      <c r="G133" s="83">
        <f t="shared" si="43"/>
        <v>169875479.59490001</v>
      </c>
    </row>
    <row r="134" spans="1:7" x14ac:dyDescent="0.3">
      <c r="A134" s="85" t="s">
        <v>360</v>
      </c>
      <c r="B134" s="75">
        <v>0</v>
      </c>
      <c r="C134" s="75">
        <v>66676997.134900004</v>
      </c>
      <c r="D134" s="75">
        <f t="shared" ref="D134:D136" si="44">+B134+C134</f>
        <v>66676997.134900004</v>
      </c>
      <c r="E134" s="75">
        <v>29968509.34</v>
      </c>
      <c r="F134" s="75">
        <v>29968509.34</v>
      </c>
      <c r="G134" s="75">
        <f>D134-E134</f>
        <v>36708487.7949</v>
      </c>
    </row>
    <row r="135" spans="1:7" x14ac:dyDescent="0.3">
      <c r="A135" s="85" t="s">
        <v>361</v>
      </c>
      <c r="B135" s="75">
        <v>0</v>
      </c>
      <c r="C135" s="75">
        <v>149083050.93000001</v>
      </c>
      <c r="D135" s="75">
        <f t="shared" si="44"/>
        <v>149083050.93000001</v>
      </c>
      <c r="E135" s="75">
        <v>15916059.130000001</v>
      </c>
      <c r="F135" s="75">
        <v>15916059.130000001</v>
      </c>
      <c r="G135" s="75">
        <f t="shared" ref="G135:G136" si="45">D135-E135</f>
        <v>133166991.80000001</v>
      </c>
    </row>
    <row r="136" spans="1:7" x14ac:dyDescent="0.3">
      <c r="A136" s="85" t="s">
        <v>362</v>
      </c>
      <c r="B136" s="75">
        <v>0</v>
      </c>
      <c r="C136" s="75">
        <v>0</v>
      </c>
      <c r="D136" s="75">
        <f t="shared" si="44"/>
        <v>0</v>
      </c>
      <c r="E136" s="75">
        <v>0</v>
      </c>
      <c r="F136" s="75">
        <v>0</v>
      </c>
      <c r="G136" s="75">
        <f t="shared" si="45"/>
        <v>0</v>
      </c>
    </row>
    <row r="137" spans="1:7" x14ac:dyDescent="0.3">
      <c r="A137" s="84" t="s">
        <v>363</v>
      </c>
      <c r="B137" s="83">
        <f t="shared" ref="B137:G137" si="46">SUM(B138:B142,B144:B145)</f>
        <v>0</v>
      </c>
      <c r="C137" s="83">
        <f t="shared" si="46"/>
        <v>15909849</v>
      </c>
      <c r="D137" s="83">
        <f t="shared" si="46"/>
        <v>15909849</v>
      </c>
      <c r="E137" s="83">
        <v>0</v>
      </c>
      <c r="F137" s="83">
        <v>0</v>
      </c>
      <c r="G137" s="83">
        <f t="shared" si="46"/>
        <v>15909849</v>
      </c>
    </row>
    <row r="138" spans="1:7" x14ac:dyDescent="0.3">
      <c r="A138" s="85" t="s">
        <v>364</v>
      </c>
      <c r="B138" s="75">
        <v>0</v>
      </c>
      <c r="C138" s="75">
        <v>0</v>
      </c>
      <c r="D138" s="75">
        <f t="shared" ref="D138:D145" si="47">+B138+C138</f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365</v>
      </c>
      <c r="B139" s="75">
        <v>0</v>
      </c>
      <c r="C139" s="75">
        <v>0</v>
      </c>
      <c r="D139" s="75">
        <f t="shared" si="47"/>
        <v>0</v>
      </c>
      <c r="E139" s="75">
        <v>0</v>
      </c>
      <c r="F139" s="75">
        <v>0</v>
      </c>
      <c r="G139" s="75">
        <f t="shared" ref="G139:G145" si="48">D139-E139</f>
        <v>0</v>
      </c>
    </row>
    <row r="140" spans="1:7" x14ac:dyDescent="0.3">
      <c r="A140" s="85" t="s">
        <v>366</v>
      </c>
      <c r="B140" s="75">
        <v>0</v>
      </c>
      <c r="C140" s="75">
        <v>0</v>
      </c>
      <c r="D140" s="75">
        <f t="shared" si="47"/>
        <v>0</v>
      </c>
      <c r="E140" s="75">
        <v>0</v>
      </c>
      <c r="F140" s="75">
        <v>0</v>
      </c>
      <c r="G140" s="75">
        <f t="shared" si="48"/>
        <v>0</v>
      </c>
    </row>
    <row r="141" spans="1:7" x14ac:dyDescent="0.3">
      <c r="A141" s="85" t="s">
        <v>367</v>
      </c>
      <c r="B141" s="75">
        <v>0</v>
      </c>
      <c r="C141" s="75">
        <v>0</v>
      </c>
      <c r="D141" s="75">
        <f t="shared" si="47"/>
        <v>0</v>
      </c>
      <c r="E141" s="75">
        <v>0</v>
      </c>
      <c r="F141" s="75">
        <v>0</v>
      </c>
      <c r="G141" s="75">
        <f t="shared" si="48"/>
        <v>0</v>
      </c>
    </row>
    <row r="142" spans="1:7" x14ac:dyDescent="0.3">
      <c r="A142" s="85" t="s">
        <v>368</v>
      </c>
      <c r="B142" s="75">
        <v>0</v>
      </c>
      <c r="C142" s="75">
        <v>0</v>
      </c>
      <c r="D142" s="75">
        <f t="shared" si="47"/>
        <v>0</v>
      </c>
      <c r="E142" s="75">
        <v>0</v>
      </c>
      <c r="F142" s="75">
        <v>0</v>
      </c>
      <c r="G142" s="75">
        <f t="shared" si="48"/>
        <v>0</v>
      </c>
    </row>
    <row r="143" spans="1:7" x14ac:dyDescent="0.3">
      <c r="A143" s="85" t="s">
        <v>369</v>
      </c>
      <c r="B143" s="75">
        <v>0</v>
      </c>
      <c r="C143" s="75">
        <v>0</v>
      </c>
      <c r="D143" s="75">
        <f t="shared" si="47"/>
        <v>0</v>
      </c>
      <c r="E143" s="75">
        <v>0</v>
      </c>
      <c r="F143" s="75">
        <v>0</v>
      </c>
      <c r="G143" s="75">
        <f t="shared" si="48"/>
        <v>0</v>
      </c>
    </row>
    <row r="144" spans="1:7" x14ac:dyDescent="0.3">
      <c r="A144" s="85" t="s">
        <v>370</v>
      </c>
      <c r="B144" s="75">
        <v>0</v>
      </c>
      <c r="C144" s="75">
        <v>0</v>
      </c>
      <c r="D144" s="75">
        <f t="shared" si="47"/>
        <v>0</v>
      </c>
      <c r="E144" s="75">
        <v>0</v>
      </c>
      <c r="F144" s="75">
        <v>0</v>
      </c>
      <c r="G144" s="75">
        <f t="shared" si="48"/>
        <v>0</v>
      </c>
    </row>
    <row r="145" spans="1:7" x14ac:dyDescent="0.3">
      <c r="A145" s="85" t="s">
        <v>371</v>
      </c>
      <c r="B145" s="75">
        <v>0</v>
      </c>
      <c r="C145" s="75">
        <v>15909849</v>
      </c>
      <c r="D145" s="75">
        <f t="shared" si="47"/>
        <v>15909849</v>
      </c>
      <c r="E145" s="75">
        <v>0</v>
      </c>
      <c r="F145" s="75">
        <v>0</v>
      </c>
      <c r="G145" s="75">
        <f t="shared" si="48"/>
        <v>15909849</v>
      </c>
    </row>
    <row r="146" spans="1:7" x14ac:dyDescent="0.3">
      <c r="A146" s="84" t="s">
        <v>372</v>
      </c>
      <c r="B146" s="83">
        <f t="shared" ref="B146:G146" si="49">SUM(B147:B149)</f>
        <v>0</v>
      </c>
      <c r="C146" s="83">
        <f t="shared" si="49"/>
        <v>0</v>
      </c>
      <c r="D146" s="83">
        <f t="shared" si="49"/>
        <v>0</v>
      </c>
      <c r="E146" s="83">
        <v>0</v>
      </c>
      <c r="F146" s="83">
        <v>0</v>
      </c>
      <c r="G146" s="83">
        <f t="shared" si="49"/>
        <v>0</v>
      </c>
    </row>
    <row r="147" spans="1:7" x14ac:dyDescent="0.3">
      <c r="A147" s="85" t="s">
        <v>373</v>
      </c>
      <c r="B147" s="75">
        <v>0</v>
      </c>
      <c r="C147" s="75">
        <v>0</v>
      </c>
      <c r="D147" s="75">
        <f t="shared" ref="D147:D149" si="50">+B147+C147</f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374</v>
      </c>
      <c r="B148" s="75">
        <v>0</v>
      </c>
      <c r="C148" s="75">
        <v>0</v>
      </c>
      <c r="D148" s="75">
        <f t="shared" si="50"/>
        <v>0</v>
      </c>
      <c r="E148" s="75">
        <v>0</v>
      </c>
      <c r="F148" s="75">
        <v>0</v>
      </c>
      <c r="G148" s="75">
        <f t="shared" ref="G148:G149" si="51">D148-E148</f>
        <v>0</v>
      </c>
    </row>
    <row r="149" spans="1:7" x14ac:dyDescent="0.3">
      <c r="A149" s="85" t="s">
        <v>375</v>
      </c>
      <c r="B149" s="75">
        <v>0</v>
      </c>
      <c r="C149" s="75">
        <v>0</v>
      </c>
      <c r="D149" s="75">
        <f t="shared" si="50"/>
        <v>0</v>
      </c>
      <c r="E149" s="75">
        <v>0</v>
      </c>
      <c r="F149" s="75">
        <v>0</v>
      </c>
      <c r="G149" s="75">
        <f t="shared" si="51"/>
        <v>0</v>
      </c>
    </row>
    <row r="150" spans="1:7" x14ac:dyDescent="0.3">
      <c r="A150" s="84" t="s">
        <v>376</v>
      </c>
      <c r="B150" s="83">
        <f t="shared" ref="B150:G150" si="52">SUM(B151:B157)</f>
        <v>0</v>
      </c>
      <c r="C150" s="83">
        <f t="shared" si="52"/>
        <v>0</v>
      </c>
      <c r="D150" s="83">
        <f t="shared" si="52"/>
        <v>0</v>
      </c>
      <c r="E150" s="83">
        <v>0</v>
      </c>
      <c r="F150" s="83">
        <v>0</v>
      </c>
      <c r="G150" s="83">
        <f t="shared" si="52"/>
        <v>0</v>
      </c>
    </row>
    <row r="151" spans="1:7" x14ac:dyDescent="0.3">
      <c r="A151" s="85" t="s">
        <v>377</v>
      </c>
      <c r="B151" s="75">
        <v>0</v>
      </c>
      <c r="C151" s="75">
        <v>0</v>
      </c>
      <c r="D151" s="75">
        <f t="shared" ref="D151:D157" si="53">+B151+C151</f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378</v>
      </c>
      <c r="B152" s="75">
        <v>0</v>
      </c>
      <c r="C152" s="75">
        <v>0</v>
      </c>
      <c r="D152" s="75">
        <f t="shared" si="53"/>
        <v>0</v>
      </c>
      <c r="E152" s="75">
        <v>0</v>
      </c>
      <c r="F152" s="75">
        <v>0</v>
      </c>
      <c r="G152" s="75">
        <f t="shared" ref="G152:G157" si="54">D152-E152</f>
        <v>0</v>
      </c>
    </row>
    <row r="153" spans="1:7" x14ac:dyDescent="0.3">
      <c r="A153" s="85" t="s">
        <v>379</v>
      </c>
      <c r="B153" s="75">
        <v>0</v>
      </c>
      <c r="C153" s="75">
        <v>0</v>
      </c>
      <c r="D153" s="75">
        <f t="shared" si="53"/>
        <v>0</v>
      </c>
      <c r="E153" s="75">
        <v>0</v>
      </c>
      <c r="F153" s="75">
        <v>0</v>
      </c>
      <c r="G153" s="75">
        <f t="shared" si="54"/>
        <v>0</v>
      </c>
    </row>
    <row r="154" spans="1:7" x14ac:dyDescent="0.3">
      <c r="A154" s="87" t="s">
        <v>380</v>
      </c>
      <c r="B154" s="75">
        <v>0</v>
      </c>
      <c r="C154" s="75">
        <v>0</v>
      </c>
      <c r="D154" s="75">
        <f t="shared" si="53"/>
        <v>0</v>
      </c>
      <c r="E154" s="75">
        <v>0</v>
      </c>
      <c r="F154" s="75">
        <v>0</v>
      </c>
      <c r="G154" s="75">
        <f t="shared" si="54"/>
        <v>0</v>
      </c>
    </row>
    <row r="155" spans="1:7" x14ac:dyDescent="0.3">
      <c r="A155" s="85" t="s">
        <v>381</v>
      </c>
      <c r="B155" s="75">
        <v>0</v>
      </c>
      <c r="C155" s="75">
        <v>0</v>
      </c>
      <c r="D155" s="75">
        <f t="shared" si="53"/>
        <v>0</v>
      </c>
      <c r="E155" s="75">
        <v>0</v>
      </c>
      <c r="F155" s="75">
        <v>0</v>
      </c>
      <c r="G155" s="75">
        <f t="shared" si="54"/>
        <v>0</v>
      </c>
    </row>
    <row r="156" spans="1:7" x14ac:dyDescent="0.3">
      <c r="A156" s="85" t="s">
        <v>382</v>
      </c>
      <c r="B156" s="75">
        <v>0</v>
      </c>
      <c r="C156" s="75">
        <v>0</v>
      </c>
      <c r="D156" s="75">
        <f t="shared" si="53"/>
        <v>0</v>
      </c>
      <c r="E156" s="75">
        <v>0</v>
      </c>
      <c r="F156" s="75">
        <v>0</v>
      </c>
      <c r="G156" s="75">
        <f t="shared" si="54"/>
        <v>0</v>
      </c>
    </row>
    <row r="157" spans="1:7" x14ac:dyDescent="0.3">
      <c r="A157" s="85" t="s">
        <v>383</v>
      </c>
      <c r="B157" s="75">
        <v>0</v>
      </c>
      <c r="C157" s="75">
        <v>0</v>
      </c>
      <c r="D157" s="75">
        <f t="shared" si="53"/>
        <v>0</v>
      </c>
      <c r="E157" s="75">
        <v>0</v>
      </c>
      <c r="F157" s="75">
        <v>0</v>
      </c>
      <c r="G157" s="75">
        <f t="shared" si="54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385</v>
      </c>
      <c r="B159" s="90">
        <f t="shared" ref="B159:G159" si="55">B9+B84</f>
        <v>698006593.62100005</v>
      </c>
      <c r="C159" s="90">
        <f t="shared" si="55"/>
        <v>781659644.64290011</v>
      </c>
      <c r="D159" s="90">
        <f t="shared" si="55"/>
        <v>1479666238.2639</v>
      </c>
      <c r="E159" s="90">
        <v>524366218.35000002</v>
      </c>
      <c r="F159" s="90">
        <v>516976334.00999999</v>
      </c>
      <c r="G159" s="90">
        <f t="shared" si="55"/>
        <v>955300019.91390014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C10 B18:C18 B28:C28 B38:C38 B48:C48 B58:C58 B63:C69 B62:C62 B71:C92 B94:C95 B93:C93 G11:G17 G19:G27 G29:G37 G39:G47 G49:G57 G59:G61 B70 G70 B97:C133 B96 B158:D159 B134:B135 G9:G10 G63:G69 B137:C144 B136 B146:C157 B145" unlockedFormula="1"/>
    <ignoredError sqref="G18 G28 G38 G48 G58 G62 G71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9" zoomScale="75" zoomScaleNormal="75" workbookViewId="0">
      <selection activeCell="E79" sqref="E79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69" t="s">
        <v>386</v>
      </c>
      <c r="B1" s="170"/>
      <c r="C1" s="170"/>
      <c r="D1" s="170"/>
      <c r="E1" s="170"/>
      <c r="F1" s="170"/>
      <c r="G1" s="171"/>
    </row>
    <row r="2" spans="1:7" ht="15" customHeight="1" x14ac:dyDescent="0.3">
      <c r="A2" s="125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3">
      <c r="A5" s="126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64" t="s">
        <v>6</v>
      </c>
      <c r="B7" s="166" t="s">
        <v>304</v>
      </c>
      <c r="C7" s="166"/>
      <c r="D7" s="166"/>
      <c r="E7" s="166"/>
      <c r="F7" s="166"/>
      <c r="G7" s="168" t="s">
        <v>305</v>
      </c>
    </row>
    <row r="8" spans="1:7" ht="28.8" x14ac:dyDescent="0.3">
      <c r="A8" s="165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7"/>
    </row>
    <row r="9" spans="1:7" ht="15.75" customHeight="1" x14ac:dyDescent="0.3">
      <c r="A9" s="26" t="s">
        <v>388</v>
      </c>
      <c r="B9" s="30">
        <f>SUM(B10:B40)</f>
        <v>698006593.62099993</v>
      </c>
      <c r="C9" s="30">
        <f t="shared" ref="C9:G9" si="0">SUM(C10:C40)</f>
        <v>549939747.57799995</v>
      </c>
      <c r="D9" s="30">
        <f t="shared" si="0"/>
        <v>1247946341.1989996</v>
      </c>
      <c r="E9" s="30">
        <v>478431649.88</v>
      </c>
      <c r="F9" s="30">
        <v>471041765.54000002</v>
      </c>
      <c r="G9" s="30">
        <f t="shared" si="0"/>
        <v>769514691.31899989</v>
      </c>
    </row>
    <row r="10" spans="1:7" x14ac:dyDescent="0.3">
      <c r="A10" s="63" t="s">
        <v>593</v>
      </c>
      <c r="B10" s="75">
        <v>3417056.0359999998</v>
      </c>
      <c r="C10" s="75">
        <v>-601336.56999999995</v>
      </c>
      <c r="D10" s="75">
        <f>+B10+C10</f>
        <v>2815719.466</v>
      </c>
      <c r="E10" s="75">
        <v>1701651.55</v>
      </c>
      <c r="F10" s="75">
        <v>1696481.4</v>
      </c>
      <c r="G10" s="75">
        <f>+D10-E10</f>
        <v>1114067.916</v>
      </c>
    </row>
    <row r="11" spans="1:7" x14ac:dyDescent="0.3">
      <c r="A11" s="63" t="s">
        <v>594</v>
      </c>
      <c r="B11" s="75">
        <v>5789214.0659999996</v>
      </c>
      <c r="C11" s="75">
        <v>-34159.379999999997</v>
      </c>
      <c r="D11" s="75">
        <f t="shared" ref="D11:D40" si="1">+B11+C11</f>
        <v>5755054.6859999998</v>
      </c>
      <c r="E11" s="75">
        <v>1843994.88</v>
      </c>
      <c r="F11" s="75">
        <v>1841424.68</v>
      </c>
      <c r="G11" s="75">
        <f t="shared" ref="G11:G40" si="2">+D11-E11</f>
        <v>3911059.8059999999</v>
      </c>
    </row>
    <row r="12" spans="1:7" x14ac:dyDescent="0.3">
      <c r="A12" s="63" t="s">
        <v>595</v>
      </c>
      <c r="B12" s="75">
        <v>8810277.8000000007</v>
      </c>
      <c r="C12" s="75">
        <v>-23310.400000000001</v>
      </c>
      <c r="D12" s="75">
        <f t="shared" si="1"/>
        <v>8786967.4000000004</v>
      </c>
      <c r="E12" s="75">
        <v>6510270.5599999996</v>
      </c>
      <c r="F12" s="75">
        <v>6507720.4800000004</v>
      </c>
      <c r="G12" s="75">
        <f t="shared" si="2"/>
        <v>2276696.8400000008</v>
      </c>
    </row>
    <row r="13" spans="1:7" x14ac:dyDescent="0.3">
      <c r="A13" s="63" t="s">
        <v>596</v>
      </c>
      <c r="B13" s="75">
        <v>4144904.9360000002</v>
      </c>
      <c r="C13" s="75">
        <v>415000</v>
      </c>
      <c r="D13" s="75">
        <f t="shared" si="1"/>
        <v>4559904.9360000007</v>
      </c>
      <c r="E13" s="75">
        <v>2554558.71</v>
      </c>
      <c r="F13" s="75">
        <v>2550921.2799999998</v>
      </c>
      <c r="G13" s="75">
        <f t="shared" si="2"/>
        <v>2005346.2260000007</v>
      </c>
    </row>
    <row r="14" spans="1:7" x14ac:dyDescent="0.3">
      <c r="A14" s="63" t="s">
        <v>597</v>
      </c>
      <c r="B14" s="75">
        <v>11836610.720000001</v>
      </c>
      <c r="C14" s="75">
        <v>-4676292</v>
      </c>
      <c r="D14" s="75">
        <f t="shared" si="1"/>
        <v>7160318.7200000007</v>
      </c>
      <c r="E14" s="75">
        <v>3699019.49</v>
      </c>
      <c r="F14" s="75">
        <v>3697521.99</v>
      </c>
      <c r="G14" s="75">
        <f t="shared" si="2"/>
        <v>3461299.2300000004</v>
      </c>
    </row>
    <row r="15" spans="1:7" x14ac:dyDescent="0.3">
      <c r="A15" s="63" t="s">
        <v>598</v>
      </c>
      <c r="B15" s="75">
        <v>1296404.2930000001</v>
      </c>
      <c r="C15" s="75">
        <v>1500</v>
      </c>
      <c r="D15" s="75">
        <f t="shared" si="1"/>
        <v>1297904.2930000001</v>
      </c>
      <c r="E15" s="75">
        <v>815003.16</v>
      </c>
      <c r="F15" s="75">
        <v>815003.16</v>
      </c>
      <c r="G15" s="75">
        <f t="shared" si="2"/>
        <v>482901.13300000003</v>
      </c>
    </row>
    <row r="16" spans="1:7" x14ac:dyDescent="0.3">
      <c r="A16" s="63" t="s">
        <v>599</v>
      </c>
      <c r="B16" s="75">
        <v>722265.821</v>
      </c>
      <c r="C16" s="75">
        <v>500</v>
      </c>
      <c r="D16" s="75">
        <f t="shared" si="1"/>
        <v>722765.821</v>
      </c>
      <c r="E16" s="75">
        <v>445382.93</v>
      </c>
      <c r="F16" s="75">
        <v>445382.93</v>
      </c>
      <c r="G16" s="75">
        <f t="shared" si="2"/>
        <v>277382.891</v>
      </c>
    </row>
    <row r="17" spans="1:7" x14ac:dyDescent="0.3">
      <c r="A17" s="63" t="s">
        <v>600</v>
      </c>
      <c r="B17" s="75">
        <v>13035487.341</v>
      </c>
      <c r="C17" s="75">
        <v>-477414.84</v>
      </c>
      <c r="D17" s="75">
        <f t="shared" si="1"/>
        <v>12558072.501</v>
      </c>
      <c r="E17" s="75">
        <v>10297666.66</v>
      </c>
      <c r="F17" s="75">
        <v>10297666.66</v>
      </c>
      <c r="G17" s="75">
        <f t="shared" si="2"/>
        <v>2260405.841</v>
      </c>
    </row>
    <row r="18" spans="1:7" x14ac:dyDescent="0.3">
      <c r="A18" s="63" t="s">
        <v>601</v>
      </c>
      <c r="B18" s="75">
        <v>2151033.048</v>
      </c>
      <c r="C18" s="75">
        <v>118895115.73</v>
      </c>
      <c r="D18" s="75">
        <f t="shared" si="1"/>
        <v>121046148.778</v>
      </c>
      <c r="E18" s="75">
        <v>1324485.52</v>
      </c>
      <c r="F18" s="75">
        <v>1320049.96</v>
      </c>
      <c r="G18" s="75">
        <f t="shared" si="2"/>
        <v>119721663.258</v>
      </c>
    </row>
    <row r="19" spans="1:7" x14ac:dyDescent="0.3">
      <c r="A19" s="63" t="s">
        <v>602</v>
      </c>
      <c r="B19" s="75">
        <v>3763210.9670000002</v>
      </c>
      <c r="C19" s="75">
        <v>-617040.47</v>
      </c>
      <c r="D19" s="75">
        <f t="shared" si="1"/>
        <v>3146170.4970000004</v>
      </c>
      <c r="E19" s="75">
        <v>1901792.23</v>
      </c>
      <c r="F19" s="75">
        <v>1900642.23</v>
      </c>
      <c r="G19" s="75">
        <f t="shared" si="2"/>
        <v>1244378.2670000005</v>
      </c>
    </row>
    <row r="20" spans="1:7" x14ac:dyDescent="0.3">
      <c r="A20" s="63" t="s">
        <v>603</v>
      </c>
      <c r="B20" s="75">
        <v>35392275.533</v>
      </c>
      <c r="C20" s="75">
        <v>6802888.46</v>
      </c>
      <c r="D20" s="75">
        <f t="shared" si="1"/>
        <v>42195163.993000001</v>
      </c>
      <c r="E20" s="75">
        <v>31051101.039999999</v>
      </c>
      <c r="F20" s="75">
        <v>31004529.870000001</v>
      </c>
      <c r="G20" s="75">
        <f t="shared" si="2"/>
        <v>11144062.953000002</v>
      </c>
    </row>
    <row r="21" spans="1:7" x14ac:dyDescent="0.3">
      <c r="A21" s="63" t="s">
        <v>604</v>
      </c>
      <c r="B21" s="75">
        <v>7750298.1490000002</v>
      </c>
      <c r="C21" s="75">
        <v>1080876.3</v>
      </c>
      <c r="D21" s="75">
        <f t="shared" si="1"/>
        <v>8831174.449000001</v>
      </c>
      <c r="E21" s="75">
        <v>5615714.2300000004</v>
      </c>
      <c r="F21" s="75">
        <v>4216549.57</v>
      </c>
      <c r="G21" s="75">
        <f t="shared" si="2"/>
        <v>3215460.2190000005</v>
      </c>
    </row>
    <row r="22" spans="1:7" x14ac:dyDescent="0.3">
      <c r="A22" s="63" t="s">
        <v>605</v>
      </c>
      <c r="B22" s="75">
        <v>1300402.3700000001</v>
      </c>
      <c r="C22" s="75">
        <v>-94993.76</v>
      </c>
      <c r="D22" s="75">
        <f t="shared" si="1"/>
        <v>1205408.6100000001</v>
      </c>
      <c r="E22" s="75">
        <v>648600.73</v>
      </c>
      <c r="F22" s="75">
        <v>648600.73</v>
      </c>
      <c r="G22" s="75">
        <f t="shared" si="2"/>
        <v>556807.88000000012</v>
      </c>
    </row>
    <row r="23" spans="1:7" x14ac:dyDescent="0.3">
      <c r="A23" s="63" t="s">
        <v>606</v>
      </c>
      <c r="B23" s="75">
        <v>8355631.5</v>
      </c>
      <c r="C23" s="75">
        <v>7395410.8300000001</v>
      </c>
      <c r="D23" s="75">
        <f t="shared" si="1"/>
        <v>15751042.33</v>
      </c>
      <c r="E23" s="75">
        <v>10033462.439999999</v>
      </c>
      <c r="F23" s="75">
        <v>10031654.52</v>
      </c>
      <c r="G23" s="75">
        <f t="shared" si="2"/>
        <v>5717579.8900000006</v>
      </c>
    </row>
    <row r="24" spans="1:7" x14ac:dyDescent="0.3">
      <c r="A24" s="63" t="s">
        <v>607</v>
      </c>
      <c r="B24" s="75">
        <v>14455104.915999999</v>
      </c>
      <c r="C24" s="75">
        <v>42997544.950000003</v>
      </c>
      <c r="D24" s="75">
        <f t="shared" si="1"/>
        <v>57452649.866000004</v>
      </c>
      <c r="E24" s="75">
        <v>21766803.780000001</v>
      </c>
      <c r="F24" s="75">
        <v>21538163.699999999</v>
      </c>
      <c r="G24" s="75">
        <f t="shared" si="2"/>
        <v>35685846.086000003</v>
      </c>
    </row>
    <row r="25" spans="1:7" x14ac:dyDescent="0.3">
      <c r="A25" s="63" t="s">
        <v>608</v>
      </c>
      <c r="B25" s="75">
        <v>23657230.866999999</v>
      </c>
      <c r="C25" s="75">
        <v>225577.24</v>
      </c>
      <c r="D25" s="75">
        <f t="shared" si="1"/>
        <v>23882808.106999997</v>
      </c>
      <c r="E25" s="75">
        <v>8509312.2799999993</v>
      </c>
      <c r="F25" s="75">
        <v>8468653.4800000004</v>
      </c>
      <c r="G25" s="75">
        <f t="shared" si="2"/>
        <v>15373495.826999998</v>
      </c>
    </row>
    <row r="26" spans="1:7" x14ac:dyDescent="0.3">
      <c r="A26" s="63" t="s">
        <v>609</v>
      </c>
      <c r="B26" s="75">
        <v>25006895.030999999</v>
      </c>
      <c r="C26" s="75">
        <v>1154069.6599999999</v>
      </c>
      <c r="D26" s="75">
        <f t="shared" si="1"/>
        <v>26160964.691</v>
      </c>
      <c r="E26" s="75">
        <v>17296872.859999999</v>
      </c>
      <c r="F26" s="75">
        <v>17242094.649999999</v>
      </c>
      <c r="G26" s="75">
        <f t="shared" si="2"/>
        <v>8864091.8310000002</v>
      </c>
    </row>
    <row r="27" spans="1:7" x14ac:dyDescent="0.3">
      <c r="A27" s="63" t="s">
        <v>610</v>
      </c>
      <c r="B27" s="75">
        <v>13872698.450999999</v>
      </c>
      <c r="C27" s="75">
        <v>349640.94</v>
      </c>
      <c r="D27" s="75">
        <f t="shared" si="1"/>
        <v>14222339.390999999</v>
      </c>
      <c r="E27" s="75">
        <v>8351148.9100000001</v>
      </c>
      <c r="F27" s="75">
        <v>8293504.8600000003</v>
      </c>
      <c r="G27" s="75">
        <f t="shared" si="2"/>
        <v>5871190.4809999987</v>
      </c>
    </row>
    <row r="28" spans="1:7" x14ac:dyDescent="0.3">
      <c r="A28" s="63" t="s">
        <v>611</v>
      </c>
      <c r="B28" s="75">
        <v>3536772.0750000002</v>
      </c>
      <c r="C28" s="75">
        <v>6616451.4079999998</v>
      </c>
      <c r="D28" s="75">
        <f t="shared" si="1"/>
        <v>10153223.482999999</v>
      </c>
      <c r="E28" s="75">
        <v>6214452.54</v>
      </c>
      <c r="F28" s="75">
        <v>6214452.54</v>
      </c>
      <c r="G28" s="75">
        <f t="shared" si="2"/>
        <v>3938770.942999999</v>
      </c>
    </row>
    <row r="29" spans="1:7" x14ac:dyDescent="0.3">
      <c r="A29" s="63" t="s">
        <v>612</v>
      </c>
      <c r="B29" s="75">
        <v>36150501.292999998</v>
      </c>
      <c r="C29" s="75">
        <v>4263997.66</v>
      </c>
      <c r="D29" s="75">
        <f t="shared" si="1"/>
        <v>40414498.952999994</v>
      </c>
      <c r="E29" s="75">
        <v>30891487.98</v>
      </c>
      <c r="F29" s="75">
        <v>29152437.469999999</v>
      </c>
      <c r="G29" s="75">
        <f t="shared" si="2"/>
        <v>9523010.9729999937</v>
      </c>
    </row>
    <row r="30" spans="1:7" x14ac:dyDescent="0.3">
      <c r="A30" s="63" t="s">
        <v>613</v>
      </c>
      <c r="B30" s="75">
        <v>36616118.017999999</v>
      </c>
      <c r="C30" s="75">
        <v>230283208.93000001</v>
      </c>
      <c r="D30" s="75">
        <f t="shared" si="1"/>
        <v>266899326.94800001</v>
      </c>
      <c r="E30" s="75">
        <v>25294254.469999999</v>
      </c>
      <c r="F30" s="75">
        <v>25248206.23</v>
      </c>
      <c r="G30" s="75">
        <f t="shared" si="2"/>
        <v>241605072.47800002</v>
      </c>
    </row>
    <row r="31" spans="1:7" x14ac:dyDescent="0.3">
      <c r="A31" s="63" t="s">
        <v>614</v>
      </c>
      <c r="B31" s="75">
        <v>79872646.063999996</v>
      </c>
      <c r="C31" s="75">
        <v>6926245.6299999999</v>
      </c>
      <c r="D31" s="75">
        <f t="shared" si="1"/>
        <v>86798891.693999991</v>
      </c>
      <c r="E31" s="75">
        <v>48274990.880000003</v>
      </c>
      <c r="F31" s="75">
        <v>47862681.130000003</v>
      </c>
      <c r="G31" s="75">
        <f t="shared" si="2"/>
        <v>38523900.813999988</v>
      </c>
    </row>
    <row r="32" spans="1:7" x14ac:dyDescent="0.3">
      <c r="A32" s="63" t="s">
        <v>615</v>
      </c>
      <c r="B32" s="75">
        <v>13996378.595000001</v>
      </c>
      <c r="C32" s="75">
        <v>8802891.0500000007</v>
      </c>
      <c r="D32" s="75">
        <f t="shared" si="1"/>
        <v>22799269.645000003</v>
      </c>
      <c r="E32" s="75">
        <v>12812262.9</v>
      </c>
      <c r="F32" s="75">
        <v>10060116.710000001</v>
      </c>
      <c r="G32" s="75">
        <f t="shared" si="2"/>
        <v>9987006.7450000029</v>
      </c>
    </row>
    <row r="33" spans="1:7" x14ac:dyDescent="0.3">
      <c r="A33" s="63" t="s">
        <v>616</v>
      </c>
      <c r="B33" s="75">
        <v>163459799.67399999</v>
      </c>
      <c r="C33" s="75">
        <v>-9795143.0600000005</v>
      </c>
      <c r="D33" s="75">
        <f t="shared" si="1"/>
        <v>153664656.61399999</v>
      </c>
      <c r="E33" s="75">
        <v>135430761.46000001</v>
      </c>
      <c r="F33" s="75">
        <v>135339079.83000001</v>
      </c>
      <c r="G33" s="75">
        <f t="shared" si="2"/>
        <v>18233895.153999984</v>
      </c>
    </row>
    <row r="34" spans="1:7" x14ac:dyDescent="0.3">
      <c r="A34" s="63" t="s">
        <v>617</v>
      </c>
      <c r="B34" s="75">
        <v>37879781.141999997</v>
      </c>
      <c r="C34" s="75">
        <v>-4449671.03</v>
      </c>
      <c r="D34" s="75">
        <f t="shared" si="1"/>
        <v>33430110.111999996</v>
      </c>
      <c r="E34" s="75">
        <v>19029570.149999999</v>
      </c>
      <c r="F34" s="75">
        <v>18665585.09</v>
      </c>
      <c r="G34" s="75">
        <f t="shared" si="2"/>
        <v>14400539.961999997</v>
      </c>
    </row>
    <row r="35" spans="1:7" x14ac:dyDescent="0.3">
      <c r="A35" s="63" t="s">
        <v>618</v>
      </c>
      <c r="B35" s="75">
        <v>94126840.680000007</v>
      </c>
      <c r="C35" s="75">
        <v>96416356.030000001</v>
      </c>
      <c r="D35" s="75">
        <f t="shared" si="1"/>
        <v>190543196.71000001</v>
      </c>
      <c r="E35" s="75">
        <v>33535091.09</v>
      </c>
      <c r="F35" s="75">
        <v>33475956.379999999</v>
      </c>
      <c r="G35" s="75">
        <f t="shared" si="2"/>
        <v>157008105.62</v>
      </c>
    </row>
    <row r="36" spans="1:7" x14ac:dyDescent="0.3">
      <c r="A36" s="63" t="s">
        <v>619</v>
      </c>
      <c r="B36" s="75">
        <v>2234712.764</v>
      </c>
      <c r="C36" s="75">
        <v>8075000</v>
      </c>
      <c r="D36" s="75">
        <f t="shared" si="1"/>
        <v>10309712.764</v>
      </c>
      <c r="E36" s="75">
        <v>1845205.57</v>
      </c>
      <c r="F36" s="75">
        <v>1843504.77</v>
      </c>
      <c r="G36" s="75">
        <f t="shared" si="2"/>
        <v>8464507.1940000001</v>
      </c>
    </row>
    <row r="37" spans="1:7" x14ac:dyDescent="0.3">
      <c r="A37" s="63" t="s">
        <v>620</v>
      </c>
      <c r="B37" s="75">
        <v>24889823.984999999</v>
      </c>
      <c r="C37" s="75">
        <v>22265247.43</v>
      </c>
      <c r="D37" s="75">
        <f t="shared" si="1"/>
        <v>47155071.414999999</v>
      </c>
      <c r="E37" s="75">
        <v>19181178.27</v>
      </c>
      <c r="F37" s="75">
        <v>19164887.600000001</v>
      </c>
      <c r="G37" s="75">
        <f t="shared" si="2"/>
        <v>27973893.145</v>
      </c>
    </row>
    <row r="38" spans="1:7" x14ac:dyDescent="0.3">
      <c r="A38" s="63" t="s">
        <v>621</v>
      </c>
      <c r="B38" s="75">
        <v>10653920.881999999</v>
      </c>
      <c r="C38" s="75">
        <v>-37211.22</v>
      </c>
      <c r="D38" s="75">
        <f t="shared" si="1"/>
        <v>10616709.661999999</v>
      </c>
      <c r="E38" s="75">
        <v>5130311.66</v>
      </c>
      <c r="F38" s="75">
        <v>5086389.37</v>
      </c>
      <c r="G38" s="75">
        <f t="shared" si="2"/>
        <v>5486398.0019999985</v>
      </c>
    </row>
    <row r="39" spans="1:7" x14ac:dyDescent="0.3">
      <c r="A39" s="63" t="s">
        <v>622</v>
      </c>
      <c r="B39" s="75">
        <v>5856912.199</v>
      </c>
      <c r="C39" s="75">
        <v>4130787.99</v>
      </c>
      <c r="D39" s="75">
        <f t="shared" si="1"/>
        <v>9987700.1889999993</v>
      </c>
      <c r="E39" s="75">
        <v>3127020.88</v>
      </c>
      <c r="F39" s="75">
        <v>3118470.88</v>
      </c>
      <c r="G39" s="75">
        <f t="shared" si="2"/>
        <v>6860679.3089999994</v>
      </c>
    </row>
    <row r="40" spans="1:7" x14ac:dyDescent="0.3">
      <c r="A40" s="63" t="s">
        <v>623</v>
      </c>
      <c r="B40" s="75">
        <v>3975384.4049999998</v>
      </c>
      <c r="C40" s="75">
        <v>3648010.07</v>
      </c>
      <c r="D40" s="75">
        <f t="shared" si="1"/>
        <v>7623394.4749999996</v>
      </c>
      <c r="E40" s="75">
        <v>3298220.07</v>
      </c>
      <c r="F40" s="75">
        <v>3293431.39</v>
      </c>
      <c r="G40" s="75">
        <f t="shared" si="2"/>
        <v>4325174.4049999993</v>
      </c>
    </row>
    <row r="41" spans="1:7" x14ac:dyDescent="0.3">
      <c r="A41" s="31" t="s">
        <v>153</v>
      </c>
      <c r="B41" s="49"/>
      <c r="C41" s="49"/>
      <c r="D41" s="49"/>
      <c r="E41" s="49"/>
      <c r="F41" s="49"/>
      <c r="G41" s="49"/>
    </row>
    <row r="42" spans="1:7" x14ac:dyDescent="0.3">
      <c r="A42" s="3" t="s">
        <v>389</v>
      </c>
      <c r="B42" s="4">
        <f>SUM(B43:B73)</f>
        <v>0</v>
      </c>
      <c r="C42" s="4">
        <f t="shared" ref="C42:G42" si="3">SUM(C43:C73)</f>
        <v>231719897.06489998</v>
      </c>
      <c r="D42" s="4">
        <f t="shared" si="3"/>
        <v>231719897.06489998</v>
      </c>
      <c r="E42" s="4">
        <v>45934568.469999999</v>
      </c>
      <c r="F42" s="4">
        <v>45934568.469999999</v>
      </c>
      <c r="G42" s="4">
        <f t="shared" si="3"/>
        <v>185785328.59489998</v>
      </c>
    </row>
    <row r="43" spans="1:7" x14ac:dyDescent="0.3">
      <c r="A43" s="63" t="s">
        <v>593</v>
      </c>
      <c r="B43" s="75">
        <v>0</v>
      </c>
      <c r="C43" s="75">
        <v>0</v>
      </c>
      <c r="D43" s="75">
        <f t="shared" ref="D43:D73" si="4">+B43+C43</f>
        <v>0</v>
      </c>
      <c r="E43" s="75">
        <v>0</v>
      </c>
      <c r="F43" s="75">
        <v>0</v>
      </c>
      <c r="G43" s="75">
        <f t="shared" ref="G43:G73" si="5">+D43-E43</f>
        <v>0</v>
      </c>
    </row>
    <row r="44" spans="1:7" x14ac:dyDescent="0.3">
      <c r="A44" s="63" t="s">
        <v>594</v>
      </c>
      <c r="B44" s="75">
        <v>0</v>
      </c>
      <c r="C44" s="75">
        <v>0</v>
      </c>
      <c r="D44" s="75">
        <f t="shared" si="4"/>
        <v>0</v>
      </c>
      <c r="E44" s="75">
        <v>0</v>
      </c>
      <c r="F44" s="75">
        <v>0</v>
      </c>
      <c r="G44" s="75">
        <f t="shared" si="5"/>
        <v>0</v>
      </c>
    </row>
    <row r="45" spans="1:7" x14ac:dyDescent="0.3">
      <c r="A45" s="63" t="s">
        <v>595</v>
      </c>
      <c r="B45" s="75">
        <v>0</v>
      </c>
      <c r="C45" s="75">
        <v>0</v>
      </c>
      <c r="D45" s="75">
        <f t="shared" si="4"/>
        <v>0</v>
      </c>
      <c r="E45" s="75">
        <v>0</v>
      </c>
      <c r="F45" s="75">
        <v>0</v>
      </c>
      <c r="G45" s="75">
        <f t="shared" si="5"/>
        <v>0</v>
      </c>
    </row>
    <row r="46" spans="1:7" x14ac:dyDescent="0.3">
      <c r="A46" s="63" t="s">
        <v>596</v>
      </c>
      <c r="B46" s="75">
        <v>0</v>
      </c>
      <c r="C46" s="75">
        <v>0</v>
      </c>
      <c r="D46" s="75">
        <f t="shared" si="4"/>
        <v>0</v>
      </c>
      <c r="E46" s="75">
        <v>0</v>
      </c>
      <c r="F46" s="75">
        <v>0</v>
      </c>
      <c r="G46" s="75">
        <f t="shared" si="5"/>
        <v>0</v>
      </c>
    </row>
    <row r="47" spans="1:7" x14ac:dyDescent="0.3">
      <c r="A47" s="63" t="s">
        <v>597</v>
      </c>
      <c r="B47" s="75">
        <v>0</v>
      </c>
      <c r="C47" s="75">
        <v>0</v>
      </c>
      <c r="D47" s="75">
        <f t="shared" si="4"/>
        <v>0</v>
      </c>
      <c r="E47" s="75">
        <v>0</v>
      </c>
      <c r="F47" s="75">
        <v>0</v>
      </c>
      <c r="G47" s="75">
        <f t="shared" si="5"/>
        <v>0</v>
      </c>
    </row>
    <row r="48" spans="1:7" x14ac:dyDescent="0.3">
      <c r="A48" s="63" t="s">
        <v>598</v>
      </c>
      <c r="B48" s="75">
        <v>0</v>
      </c>
      <c r="C48" s="75">
        <v>0</v>
      </c>
      <c r="D48" s="75">
        <f t="shared" si="4"/>
        <v>0</v>
      </c>
      <c r="E48" s="75">
        <v>0</v>
      </c>
      <c r="F48" s="75">
        <v>0</v>
      </c>
      <c r="G48" s="75">
        <f t="shared" si="5"/>
        <v>0</v>
      </c>
    </row>
    <row r="49" spans="1:7" x14ac:dyDescent="0.3">
      <c r="A49" s="63" t="s">
        <v>599</v>
      </c>
      <c r="B49" s="75">
        <v>0</v>
      </c>
      <c r="C49" s="75">
        <v>0</v>
      </c>
      <c r="D49" s="75">
        <f t="shared" si="4"/>
        <v>0</v>
      </c>
      <c r="E49" s="75">
        <v>0</v>
      </c>
      <c r="F49" s="75">
        <v>0</v>
      </c>
      <c r="G49" s="75">
        <f t="shared" si="5"/>
        <v>0</v>
      </c>
    </row>
    <row r="50" spans="1:7" x14ac:dyDescent="0.3">
      <c r="A50" s="63" t="s">
        <v>600</v>
      </c>
      <c r="B50" s="75">
        <v>0</v>
      </c>
      <c r="C50" s="75">
        <v>0</v>
      </c>
      <c r="D50" s="75">
        <f t="shared" si="4"/>
        <v>0</v>
      </c>
      <c r="E50" s="75">
        <v>0</v>
      </c>
      <c r="F50" s="75">
        <v>0</v>
      </c>
      <c r="G50" s="75">
        <f t="shared" si="5"/>
        <v>0</v>
      </c>
    </row>
    <row r="51" spans="1:7" x14ac:dyDescent="0.3">
      <c r="A51" s="63" t="s">
        <v>601</v>
      </c>
      <c r="B51" s="75">
        <v>0</v>
      </c>
      <c r="C51" s="75">
        <v>15909849</v>
      </c>
      <c r="D51" s="75">
        <f t="shared" si="4"/>
        <v>15909849</v>
      </c>
      <c r="E51" s="75">
        <v>0</v>
      </c>
      <c r="F51" s="75">
        <v>0</v>
      </c>
      <c r="G51" s="75">
        <f t="shared" si="5"/>
        <v>15909849</v>
      </c>
    </row>
    <row r="52" spans="1:7" x14ac:dyDescent="0.3">
      <c r="A52" s="63" t="s">
        <v>602</v>
      </c>
      <c r="B52" s="75">
        <v>0</v>
      </c>
      <c r="C52" s="75">
        <v>0</v>
      </c>
      <c r="D52" s="75">
        <f t="shared" si="4"/>
        <v>0</v>
      </c>
      <c r="E52" s="75">
        <v>0</v>
      </c>
      <c r="F52" s="75">
        <v>0</v>
      </c>
      <c r="G52" s="75">
        <f t="shared" si="5"/>
        <v>0</v>
      </c>
    </row>
    <row r="53" spans="1:7" x14ac:dyDescent="0.3">
      <c r="A53" s="63" t="s">
        <v>603</v>
      </c>
      <c r="B53" s="75">
        <v>0</v>
      </c>
      <c r="C53" s="75">
        <v>0</v>
      </c>
      <c r="D53" s="75">
        <f t="shared" si="4"/>
        <v>0</v>
      </c>
      <c r="E53" s="75">
        <v>0</v>
      </c>
      <c r="F53" s="75">
        <v>0</v>
      </c>
      <c r="G53" s="75">
        <f t="shared" si="5"/>
        <v>0</v>
      </c>
    </row>
    <row r="54" spans="1:7" x14ac:dyDescent="0.3">
      <c r="A54" s="63" t="s">
        <v>604</v>
      </c>
      <c r="B54" s="75">
        <v>0</v>
      </c>
      <c r="C54" s="75">
        <v>0</v>
      </c>
      <c r="D54" s="75">
        <f t="shared" si="4"/>
        <v>0</v>
      </c>
      <c r="E54" s="75">
        <v>0</v>
      </c>
      <c r="F54" s="75">
        <v>0</v>
      </c>
      <c r="G54" s="75">
        <f t="shared" si="5"/>
        <v>0</v>
      </c>
    </row>
    <row r="55" spans="1:7" x14ac:dyDescent="0.3">
      <c r="A55" s="63" t="s">
        <v>605</v>
      </c>
      <c r="B55" s="75">
        <v>0</v>
      </c>
      <c r="C55" s="75">
        <v>0</v>
      </c>
      <c r="D55" s="75">
        <f t="shared" si="4"/>
        <v>0</v>
      </c>
      <c r="E55" s="75">
        <v>0</v>
      </c>
      <c r="F55" s="75">
        <v>0</v>
      </c>
      <c r="G55" s="75">
        <f t="shared" si="5"/>
        <v>0</v>
      </c>
    </row>
    <row r="56" spans="1:7" x14ac:dyDescent="0.3">
      <c r="A56" s="63" t="s">
        <v>606</v>
      </c>
      <c r="B56" s="75">
        <v>0</v>
      </c>
      <c r="C56" s="75">
        <v>0</v>
      </c>
      <c r="D56" s="75">
        <f t="shared" si="4"/>
        <v>0</v>
      </c>
      <c r="E56" s="75">
        <v>0</v>
      </c>
      <c r="F56" s="75">
        <v>0</v>
      </c>
      <c r="G56" s="75">
        <f t="shared" si="5"/>
        <v>0</v>
      </c>
    </row>
    <row r="57" spans="1:7" x14ac:dyDescent="0.3">
      <c r="A57" s="63" t="s">
        <v>607</v>
      </c>
      <c r="B57" s="75">
        <v>0</v>
      </c>
      <c r="C57" s="75">
        <v>50000</v>
      </c>
      <c r="D57" s="75">
        <f t="shared" si="4"/>
        <v>50000</v>
      </c>
      <c r="E57" s="75">
        <v>50000</v>
      </c>
      <c r="F57" s="75">
        <v>50000</v>
      </c>
      <c r="G57" s="75">
        <f t="shared" si="5"/>
        <v>0</v>
      </c>
    </row>
    <row r="58" spans="1:7" x14ac:dyDescent="0.3">
      <c r="A58" s="63" t="s">
        <v>608</v>
      </c>
      <c r="B58" s="75">
        <v>0</v>
      </c>
      <c r="C58" s="75">
        <v>0</v>
      </c>
      <c r="D58" s="75">
        <f t="shared" si="4"/>
        <v>0</v>
      </c>
      <c r="E58" s="75">
        <v>0</v>
      </c>
      <c r="F58" s="75">
        <v>0</v>
      </c>
      <c r="G58" s="75">
        <f t="shared" si="5"/>
        <v>0</v>
      </c>
    </row>
    <row r="59" spans="1:7" x14ac:dyDescent="0.3">
      <c r="A59" s="63" t="s">
        <v>609</v>
      </c>
      <c r="B59" s="75">
        <v>0</v>
      </c>
      <c r="C59" s="75">
        <v>0</v>
      </c>
      <c r="D59" s="75">
        <f t="shared" si="4"/>
        <v>0</v>
      </c>
      <c r="E59" s="75">
        <v>0</v>
      </c>
      <c r="F59" s="75">
        <v>0</v>
      </c>
      <c r="G59" s="75">
        <f t="shared" si="5"/>
        <v>0</v>
      </c>
    </row>
    <row r="60" spans="1:7" x14ac:dyDescent="0.3">
      <c r="A60" s="63" t="s">
        <v>610</v>
      </c>
      <c r="B60" s="75">
        <v>0</v>
      </c>
      <c r="C60" s="75">
        <v>0</v>
      </c>
      <c r="D60" s="75">
        <f t="shared" si="4"/>
        <v>0</v>
      </c>
      <c r="E60" s="75">
        <v>0</v>
      </c>
      <c r="F60" s="75">
        <v>0</v>
      </c>
      <c r="G60" s="75">
        <f t="shared" si="5"/>
        <v>0</v>
      </c>
    </row>
    <row r="61" spans="1:7" x14ac:dyDescent="0.3">
      <c r="A61" s="63" t="s">
        <v>611</v>
      </c>
      <c r="B61" s="75">
        <v>0</v>
      </c>
      <c r="C61" s="75">
        <v>0</v>
      </c>
      <c r="D61" s="75">
        <f t="shared" si="4"/>
        <v>0</v>
      </c>
      <c r="E61" s="75">
        <v>0</v>
      </c>
      <c r="F61" s="75">
        <v>0</v>
      </c>
      <c r="G61" s="75">
        <f t="shared" si="5"/>
        <v>0</v>
      </c>
    </row>
    <row r="62" spans="1:7" x14ac:dyDescent="0.3">
      <c r="A62" s="63" t="s">
        <v>612</v>
      </c>
      <c r="B62" s="75">
        <v>0</v>
      </c>
      <c r="C62" s="75">
        <v>0</v>
      </c>
      <c r="D62" s="75">
        <f t="shared" si="4"/>
        <v>0</v>
      </c>
      <c r="E62" s="75">
        <v>0</v>
      </c>
      <c r="F62" s="75">
        <v>0</v>
      </c>
      <c r="G62" s="75">
        <f t="shared" si="5"/>
        <v>0</v>
      </c>
    </row>
    <row r="63" spans="1:7" x14ac:dyDescent="0.3">
      <c r="A63" s="63" t="s">
        <v>613</v>
      </c>
      <c r="B63" s="75">
        <v>0</v>
      </c>
      <c r="C63" s="75">
        <v>130800000</v>
      </c>
      <c r="D63" s="75">
        <f t="shared" si="4"/>
        <v>130800000</v>
      </c>
      <c r="E63" s="75">
        <v>0</v>
      </c>
      <c r="F63" s="75">
        <v>0</v>
      </c>
      <c r="G63" s="75">
        <f t="shared" si="5"/>
        <v>130800000</v>
      </c>
    </row>
    <row r="64" spans="1:7" x14ac:dyDescent="0.3">
      <c r="A64" s="63" t="s">
        <v>614</v>
      </c>
      <c r="B64" s="75">
        <v>0</v>
      </c>
      <c r="C64" s="75">
        <v>0</v>
      </c>
      <c r="D64" s="75">
        <f t="shared" si="4"/>
        <v>0</v>
      </c>
      <c r="E64" s="75">
        <v>0</v>
      </c>
      <c r="F64" s="75">
        <v>0</v>
      </c>
      <c r="G64" s="75">
        <f t="shared" si="5"/>
        <v>0</v>
      </c>
    </row>
    <row r="65" spans="1:7" x14ac:dyDescent="0.3">
      <c r="A65" s="63" t="s">
        <v>615</v>
      </c>
      <c r="B65" s="75">
        <v>0</v>
      </c>
      <c r="C65" s="75">
        <v>0</v>
      </c>
      <c r="D65" s="75">
        <f t="shared" si="4"/>
        <v>0</v>
      </c>
      <c r="E65" s="75">
        <v>0</v>
      </c>
      <c r="F65" s="75">
        <v>0</v>
      </c>
      <c r="G65" s="75">
        <f t="shared" si="5"/>
        <v>0</v>
      </c>
    </row>
    <row r="66" spans="1:7" x14ac:dyDescent="0.3">
      <c r="A66" s="63" t="s">
        <v>616</v>
      </c>
      <c r="B66" s="75">
        <v>0</v>
      </c>
      <c r="C66" s="75">
        <v>0</v>
      </c>
      <c r="D66" s="75">
        <f t="shared" si="4"/>
        <v>0</v>
      </c>
      <c r="E66" s="75">
        <v>0</v>
      </c>
      <c r="F66" s="75">
        <v>0</v>
      </c>
      <c r="G66" s="75">
        <f t="shared" si="5"/>
        <v>0</v>
      </c>
    </row>
    <row r="67" spans="1:7" x14ac:dyDescent="0.3">
      <c r="A67" s="63" t="s">
        <v>617</v>
      </c>
      <c r="B67" s="75">
        <v>0</v>
      </c>
      <c r="C67" s="75">
        <v>0</v>
      </c>
      <c r="D67" s="75">
        <f t="shared" si="4"/>
        <v>0</v>
      </c>
      <c r="E67" s="75">
        <v>0</v>
      </c>
      <c r="F67" s="75">
        <v>0</v>
      </c>
      <c r="G67" s="75">
        <f t="shared" si="5"/>
        <v>0</v>
      </c>
    </row>
    <row r="68" spans="1:7" x14ac:dyDescent="0.3">
      <c r="A68" s="63" t="s">
        <v>618</v>
      </c>
      <c r="B68" s="75">
        <v>0</v>
      </c>
      <c r="C68" s="75">
        <v>13433440.82</v>
      </c>
      <c r="D68" s="75">
        <f t="shared" si="4"/>
        <v>13433440.82</v>
      </c>
      <c r="E68" s="75">
        <v>0</v>
      </c>
      <c r="F68" s="75">
        <v>0</v>
      </c>
      <c r="G68" s="75">
        <f t="shared" si="5"/>
        <v>13433440.82</v>
      </c>
    </row>
    <row r="69" spans="1:7" x14ac:dyDescent="0.3">
      <c r="A69" s="63" t="s">
        <v>619</v>
      </c>
      <c r="B69" s="75">
        <v>0</v>
      </c>
      <c r="C69" s="75">
        <v>0</v>
      </c>
      <c r="D69" s="75">
        <f t="shared" si="4"/>
        <v>0</v>
      </c>
      <c r="E69" s="75">
        <v>0</v>
      </c>
      <c r="F69" s="75">
        <v>0</v>
      </c>
      <c r="G69" s="75">
        <f t="shared" si="5"/>
        <v>0</v>
      </c>
    </row>
    <row r="70" spans="1:7" x14ac:dyDescent="0.3">
      <c r="A70" s="63" t="s">
        <v>620</v>
      </c>
      <c r="B70" s="75">
        <v>0</v>
      </c>
      <c r="C70" s="75">
        <v>1997556.71</v>
      </c>
      <c r="D70" s="75">
        <f t="shared" si="4"/>
        <v>1997556.71</v>
      </c>
      <c r="E70" s="75">
        <v>1627007.93</v>
      </c>
      <c r="F70" s="75">
        <v>1627007.93</v>
      </c>
      <c r="G70" s="75">
        <f t="shared" si="5"/>
        <v>370548.78</v>
      </c>
    </row>
    <row r="71" spans="1:7" x14ac:dyDescent="0.3">
      <c r="A71" s="63" t="s">
        <v>621</v>
      </c>
      <c r="B71" s="75">
        <v>0</v>
      </c>
      <c r="C71" s="75">
        <v>0</v>
      </c>
      <c r="D71" s="75">
        <f t="shared" si="4"/>
        <v>0</v>
      </c>
      <c r="E71" s="75">
        <v>0</v>
      </c>
      <c r="F71" s="75">
        <v>0</v>
      </c>
      <c r="G71" s="75">
        <f t="shared" si="5"/>
        <v>0</v>
      </c>
    </row>
    <row r="72" spans="1:7" x14ac:dyDescent="0.3">
      <c r="A72" s="63" t="s">
        <v>622</v>
      </c>
      <c r="B72" s="75">
        <v>0</v>
      </c>
      <c r="C72" s="75">
        <v>0</v>
      </c>
      <c r="D72" s="75">
        <f t="shared" si="4"/>
        <v>0</v>
      </c>
      <c r="E72" s="75">
        <v>0</v>
      </c>
      <c r="F72" s="75">
        <v>0</v>
      </c>
      <c r="G72" s="75">
        <f t="shared" si="5"/>
        <v>0</v>
      </c>
    </row>
    <row r="73" spans="1:7" x14ac:dyDescent="0.3">
      <c r="A73" s="63" t="s">
        <v>623</v>
      </c>
      <c r="B73" s="75">
        <v>0</v>
      </c>
      <c r="C73" s="75">
        <v>69529050.534899995</v>
      </c>
      <c r="D73" s="75">
        <f t="shared" si="4"/>
        <v>69529050.534899995</v>
      </c>
      <c r="E73" s="75">
        <v>44257560.539999999</v>
      </c>
      <c r="F73" s="75">
        <v>44257560.539999999</v>
      </c>
      <c r="G73" s="75">
        <f t="shared" si="5"/>
        <v>25271489.994899996</v>
      </c>
    </row>
    <row r="74" spans="1:7" x14ac:dyDescent="0.3">
      <c r="A74" s="31" t="s">
        <v>153</v>
      </c>
      <c r="B74" s="49"/>
      <c r="C74" s="49"/>
      <c r="D74" s="49"/>
      <c r="E74" s="49"/>
      <c r="F74" s="49"/>
      <c r="G74" s="49"/>
    </row>
    <row r="75" spans="1:7" x14ac:dyDescent="0.3">
      <c r="A75" s="3" t="s">
        <v>385</v>
      </c>
      <c r="B75" s="4">
        <f>SUM(B42,B9)</f>
        <v>698006593.62099993</v>
      </c>
      <c r="C75" s="4">
        <f t="shared" ref="C75:G75" si="6">SUM(C42,C9)</f>
        <v>781659644.64289999</v>
      </c>
      <c r="D75" s="4">
        <f t="shared" si="6"/>
        <v>1479666238.2638996</v>
      </c>
      <c r="E75" s="4">
        <v>524366218.35000002</v>
      </c>
      <c r="F75" s="4">
        <v>516976334.00999999</v>
      </c>
      <c r="G75" s="4">
        <f t="shared" si="6"/>
        <v>955300019.9138999</v>
      </c>
    </row>
    <row r="76" spans="1:7" x14ac:dyDescent="0.3">
      <c r="A76" s="55"/>
      <c r="B76" s="55"/>
      <c r="C76" s="55"/>
      <c r="D76" s="55"/>
      <c r="E76" s="55"/>
      <c r="F76" s="55"/>
      <c r="G76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9 B74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7" zoomScale="75" zoomScaleNormal="75" workbookViewId="0">
      <selection activeCell="D30" sqref="D30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5" t="s">
        <v>390</v>
      </c>
      <c r="B1" s="176"/>
      <c r="C1" s="176"/>
      <c r="D1" s="176"/>
      <c r="E1" s="176"/>
      <c r="F1" s="176"/>
      <c r="G1" s="176"/>
    </row>
    <row r="2" spans="1:7" x14ac:dyDescent="0.3">
      <c r="A2" s="125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391</v>
      </c>
      <c r="B3" s="114"/>
      <c r="C3" s="114"/>
      <c r="D3" s="114"/>
      <c r="E3" s="114"/>
      <c r="F3" s="114"/>
      <c r="G3" s="115"/>
    </row>
    <row r="4" spans="1:7" x14ac:dyDescent="0.3">
      <c r="A4" s="113" t="s">
        <v>392</v>
      </c>
      <c r="B4" s="114"/>
      <c r="C4" s="114"/>
      <c r="D4" s="114"/>
      <c r="E4" s="114"/>
      <c r="F4" s="114"/>
      <c r="G4" s="115"/>
    </row>
    <row r="5" spans="1:7" x14ac:dyDescent="0.3">
      <c r="A5" s="126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64" t="s">
        <v>6</v>
      </c>
      <c r="B7" s="172" t="s">
        <v>304</v>
      </c>
      <c r="C7" s="173"/>
      <c r="D7" s="173"/>
      <c r="E7" s="173"/>
      <c r="F7" s="174"/>
      <c r="G7" s="168" t="s">
        <v>393</v>
      </c>
    </row>
    <row r="8" spans="1:7" ht="28.8" x14ac:dyDescent="0.3">
      <c r="A8" s="165"/>
      <c r="B8" s="25" t="s">
        <v>306</v>
      </c>
      <c r="C8" s="7" t="s">
        <v>394</v>
      </c>
      <c r="D8" s="25" t="s">
        <v>308</v>
      </c>
      <c r="E8" s="25" t="s">
        <v>192</v>
      </c>
      <c r="F8" s="32" t="s">
        <v>209</v>
      </c>
      <c r="G8" s="167"/>
    </row>
    <row r="9" spans="1:7" ht="16.5" customHeight="1" x14ac:dyDescent="0.3">
      <c r="A9" s="26" t="s">
        <v>395</v>
      </c>
      <c r="B9" s="30">
        <f>SUM(B10,B19,B27,B37)</f>
        <v>698006593.62100005</v>
      </c>
      <c r="C9" s="30">
        <f t="shared" ref="C9:G9" si="0">SUM(C10,C19,C27,C37)</f>
        <v>549939747.57799995</v>
      </c>
      <c r="D9" s="30">
        <f t="shared" si="0"/>
        <v>1247946341.1989999</v>
      </c>
      <c r="E9" s="30">
        <f t="shared" si="0"/>
        <v>478431649.88</v>
      </c>
      <c r="F9" s="30">
        <f t="shared" si="0"/>
        <v>471041765.54000002</v>
      </c>
      <c r="G9" s="30">
        <f t="shared" si="0"/>
        <v>769514691.31899989</v>
      </c>
    </row>
    <row r="10" spans="1:7" ht="15" customHeight="1" x14ac:dyDescent="0.3">
      <c r="A10" s="58" t="s">
        <v>396</v>
      </c>
      <c r="B10" s="47">
        <f>+SUM(B11:B18)</f>
        <v>0</v>
      </c>
      <c r="C10" s="47">
        <f t="shared" ref="C10:G10" si="1">+SUM(C11:C18)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3">
      <c r="A11" s="77" t="s">
        <v>397</v>
      </c>
      <c r="B11" s="47">
        <v>0</v>
      </c>
      <c r="C11" s="47">
        <v>0</v>
      </c>
      <c r="D11" s="47">
        <f>+B11+C11</f>
        <v>0</v>
      </c>
      <c r="E11" s="47">
        <v>0</v>
      </c>
      <c r="F11" s="47">
        <v>0</v>
      </c>
      <c r="G11" s="47">
        <f>+D11-E11</f>
        <v>0</v>
      </c>
    </row>
    <row r="12" spans="1:7" x14ac:dyDescent="0.3">
      <c r="A12" s="77" t="s">
        <v>398</v>
      </c>
      <c r="B12" s="47">
        <v>0</v>
      </c>
      <c r="C12" s="47">
        <v>0</v>
      </c>
      <c r="D12" s="47">
        <f t="shared" ref="D12:D18" si="2">+B12+C12</f>
        <v>0</v>
      </c>
      <c r="E12" s="47">
        <v>0</v>
      </c>
      <c r="F12" s="47">
        <v>0</v>
      </c>
      <c r="G12" s="47">
        <f t="shared" ref="G12:G18" si="3">+D12-E12</f>
        <v>0</v>
      </c>
    </row>
    <row r="13" spans="1:7" x14ac:dyDescent="0.3">
      <c r="A13" s="77" t="s">
        <v>399</v>
      </c>
      <c r="B13" s="47">
        <v>0</v>
      </c>
      <c r="C13" s="47">
        <v>0</v>
      </c>
      <c r="D13" s="47">
        <f t="shared" si="2"/>
        <v>0</v>
      </c>
      <c r="E13" s="47">
        <v>0</v>
      </c>
      <c r="F13" s="47">
        <v>0</v>
      </c>
      <c r="G13" s="47">
        <f t="shared" si="3"/>
        <v>0</v>
      </c>
    </row>
    <row r="14" spans="1:7" x14ac:dyDescent="0.3">
      <c r="A14" s="77" t="s">
        <v>400</v>
      </c>
      <c r="B14" s="47">
        <v>0</v>
      </c>
      <c r="C14" s="47">
        <v>0</v>
      </c>
      <c r="D14" s="47">
        <f t="shared" si="2"/>
        <v>0</v>
      </c>
      <c r="E14" s="47">
        <v>0</v>
      </c>
      <c r="F14" s="47">
        <v>0</v>
      </c>
      <c r="G14" s="47">
        <f t="shared" si="3"/>
        <v>0</v>
      </c>
    </row>
    <row r="15" spans="1:7" x14ac:dyDescent="0.3">
      <c r="A15" s="77" t="s">
        <v>401</v>
      </c>
      <c r="B15" s="47">
        <v>0</v>
      </c>
      <c r="C15" s="47">
        <v>0</v>
      </c>
      <c r="D15" s="47">
        <f t="shared" si="2"/>
        <v>0</v>
      </c>
      <c r="E15" s="47">
        <v>0</v>
      </c>
      <c r="F15" s="47">
        <v>0</v>
      </c>
      <c r="G15" s="47">
        <f t="shared" si="3"/>
        <v>0</v>
      </c>
    </row>
    <row r="16" spans="1:7" x14ac:dyDescent="0.3">
      <c r="A16" s="77" t="s">
        <v>402</v>
      </c>
      <c r="B16" s="47">
        <v>0</v>
      </c>
      <c r="C16" s="47">
        <v>0</v>
      </c>
      <c r="D16" s="47">
        <f t="shared" si="2"/>
        <v>0</v>
      </c>
      <c r="E16" s="47">
        <v>0</v>
      </c>
      <c r="F16" s="47">
        <v>0</v>
      </c>
      <c r="G16" s="47">
        <f t="shared" si="3"/>
        <v>0</v>
      </c>
    </row>
    <row r="17" spans="1:7" x14ac:dyDescent="0.3">
      <c r="A17" s="77" t="s">
        <v>403</v>
      </c>
      <c r="B17" s="47">
        <v>0</v>
      </c>
      <c r="C17" s="47">
        <v>0</v>
      </c>
      <c r="D17" s="47">
        <f t="shared" si="2"/>
        <v>0</v>
      </c>
      <c r="E17" s="47">
        <v>0</v>
      </c>
      <c r="F17" s="47">
        <v>0</v>
      </c>
      <c r="G17" s="47">
        <f t="shared" si="3"/>
        <v>0</v>
      </c>
    </row>
    <row r="18" spans="1:7" x14ac:dyDescent="0.3">
      <c r="A18" s="77" t="s">
        <v>404</v>
      </c>
      <c r="B18" s="47">
        <v>0</v>
      </c>
      <c r="C18" s="47">
        <v>0</v>
      </c>
      <c r="D18" s="47">
        <f t="shared" si="2"/>
        <v>0</v>
      </c>
      <c r="E18" s="47">
        <v>0</v>
      </c>
      <c r="F18" s="47">
        <v>0</v>
      </c>
      <c r="G18" s="47">
        <f t="shared" si="3"/>
        <v>0</v>
      </c>
    </row>
    <row r="19" spans="1:7" x14ac:dyDescent="0.3">
      <c r="A19" s="58" t="s">
        <v>405</v>
      </c>
      <c r="B19" s="47">
        <f t="shared" ref="B19:G19" si="4">SUM(B20:B26)</f>
        <v>698006593.62100005</v>
      </c>
      <c r="C19" s="47">
        <f t="shared" si="4"/>
        <v>549939747.57799995</v>
      </c>
      <c r="D19" s="47">
        <f t="shared" si="4"/>
        <v>1247946341.1989999</v>
      </c>
      <c r="E19" s="47">
        <f t="shared" si="4"/>
        <v>478431649.88</v>
      </c>
      <c r="F19" s="47">
        <f t="shared" si="4"/>
        <v>471041765.54000002</v>
      </c>
      <c r="G19" s="47">
        <f t="shared" si="4"/>
        <v>769514691.31899989</v>
      </c>
    </row>
    <row r="20" spans="1:7" x14ac:dyDescent="0.3">
      <c r="A20" s="77" t="s">
        <v>406</v>
      </c>
      <c r="B20" s="47">
        <v>0</v>
      </c>
      <c r="C20" s="47">
        <v>0</v>
      </c>
      <c r="D20" s="47">
        <f>+B20+C20</f>
        <v>0</v>
      </c>
      <c r="E20" s="47">
        <v>0</v>
      </c>
      <c r="F20" s="47">
        <v>0</v>
      </c>
      <c r="G20" s="47">
        <f t="shared" ref="G20:G26" si="5">+D20-E20</f>
        <v>0</v>
      </c>
    </row>
    <row r="21" spans="1:7" x14ac:dyDescent="0.3">
      <c r="A21" s="77" t="s">
        <v>407</v>
      </c>
      <c r="B21" s="47">
        <v>698006593.62100005</v>
      </c>
      <c r="C21" s="47">
        <v>549939747.57799995</v>
      </c>
      <c r="D21" s="47">
        <f t="shared" ref="D21:D26" si="6">+B21+C21</f>
        <v>1247946341.1989999</v>
      </c>
      <c r="E21" s="47">
        <v>478431649.88</v>
      </c>
      <c r="F21" s="47">
        <v>471041765.54000002</v>
      </c>
      <c r="G21" s="47">
        <f t="shared" si="5"/>
        <v>769514691.31899989</v>
      </c>
    </row>
    <row r="22" spans="1:7" x14ac:dyDescent="0.3">
      <c r="A22" s="77" t="s">
        <v>408</v>
      </c>
      <c r="B22" s="47">
        <v>0</v>
      </c>
      <c r="C22" s="47">
        <v>0</v>
      </c>
      <c r="D22" s="47">
        <f t="shared" si="6"/>
        <v>0</v>
      </c>
      <c r="E22" s="47">
        <v>0</v>
      </c>
      <c r="F22" s="47">
        <v>0</v>
      </c>
      <c r="G22" s="47">
        <f t="shared" si="5"/>
        <v>0</v>
      </c>
    </row>
    <row r="23" spans="1:7" x14ac:dyDescent="0.3">
      <c r="A23" s="77" t="s">
        <v>409</v>
      </c>
      <c r="B23" s="47">
        <v>0</v>
      </c>
      <c r="C23" s="47">
        <v>0</v>
      </c>
      <c r="D23" s="47">
        <f t="shared" si="6"/>
        <v>0</v>
      </c>
      <c r="E23" s="47">
        <v>0</v>
      </c>
      <c r="F23" s="47">
        <v>0</v>
      </c>
      <c r="G23" s="47">
        <f t="shared" si="5"/>
        <v>0</v>
      </c>
    </row>
    <row r="24" spans="1:7" x14ac:dyDescent="0.3">
      <c r="A24" s="77" t="s">
        <v>410</v>
      </c>
      <c r="B24" s="47">
        <v>0</v>
      </c>
      <c r="C24" s="47">
        <v>0</v>
      </c>
      <c r="D24" s="47">
        <f t="shared" si="6"/>
        <v>0</v>
      </c>
      <c r="E24" s="47">
        <v>0</v>
      </c>
      <c r="F24" s="47">
        <v>0</v>
      </c>
      <c r="G24" s="47">
        <f t="shared" si="5"/>
        <v>0</v>
      </c>
    </row>
    <row r="25" spans="1:7" x14ac:dyDescent="0.3">
      <c r="A25" s="77" t="s">
        <v>411</v>
      </c>
      <c r="B25" s="47">
        <v>0</v>
      </c>
      <c r="C25" s="47">
        <v>0</v>
      </c>
      <c r="D25" s="47">
        <f t="shared" si="6"/>
        <v>0</v>
      </c>
      <c r="E25" s="47">
        <v>0</v>
      </c>
      <c r="F25" s="47">
        <v>0</v>
      </c>
      <c r="G25" s="47">
        <f t="shared" si="5"/>
        <v>0</v>
      </c>
    </row>
    <row r="26" spans="1:7" x14ac:dyDescent="0.3">
      <c r="A26" s="77" t="s">
        <v>412</v>
      </c>
      <c r="B26" s="47">
        <v>0</v>
      </c>
      <c r="C26" s="47">
        <v>0</v>
      </c>
      <c r="D26" s="47">
        <f t="shared" si="6"/>
        <v>0</v>
      </c>
      <c r="E26" s="47">
        <v>0</v>
      </c>
      <c r="F26" s="47">
        <v>0</v>
      </c>
      <c r="G26" s="47">
        <f t="shared" si="5"/>
        <v>0</v>
      </c>
    </row>
    <row r="27" spans="1:7" x14ac:dyDescent="0.3">
      <c r="A27" s="58" t="s">
        <v>413</v>
      </c>
      <c r="B27" s="47">
        <f>SUM(B28:B36)</f>
        <v>0</v>
      </c>
      <c r="C27" s="47">
        <f t="shared" ref="C27:G27" si="7">SUM(C28:C36)</f>
        <v>0</v>
      </c>
      <c r="D27" s="47">
        <f t="shared" si="7"/>
        <v>0</v>
      </c>
      <c r="E27" s="47">
        <f t="shared" si="7"/>
        <v>0</v>
      </c>
      <c r="F27" s="47">
        <f t="shared" si="7"/>
        <v>0</v>
      </c>
      <c r="G27" s="47">
        <f t="shared" si="7"/>
        <v>0</v>
      </c>
    </row>
    <row r="28" spans="1:7" x14ac:dyDescent="0.3">
      <c r="A28" s="80" t="s">
        <v>414</v>
      </c>
      <c r="B28" s="47">
        <v>0</v>
      </c>
      <c r="C28" s="47">
        <v>0</v>
      </c>
      <c r="D28" s="47">
        <f>+B28+C28</f>
        <v>0</v>
      </c>
      <c r="E28" s="47">
        <v>0</v>
      </c>
      <c r="F28" s="47">
        <v>0</v>
      </c>
      <c r="G28" s="47">
        <f t="shared" ref="G28:G36" si="8">+D28-E28</f>
        <v>0</v>
      </c>
    </row>
    <row r="29" spans="1:7" x14ac:dyDescent="0.3">
      <c r="A29" s="77" t="s">
        <v>415</v>
      </c>
      <c r="B29" s="47">
        <v>0</v>
      </c>
      <c r="C29" s="47">
        <v>0</v>
      </c>
      <c r="D29" s="47">
        <f t="shared" ref="D29:D36" si="9">+B29+C29</f>
        <v>0</v>
      </c>
      <c r="E29" s="47">
        <v>0</v>
      </c>
      <c r="F29" s="47">
        <v>0</v>
      </c>
      <c r="G29" s="47">
        <f t="shared" si="8"/>
        <v>0</v>
      </c>
    </row>
    <row r="30" spans="1:7" x14ac:dyDescent="0.3">
      <c r="A30" s="77" t="s">
        <v>416</v>
      </c>
      <c r="B30" s="47">
        <v>0</v>
      </c>
      <c r="C30" s="47">
        <v>0</v>
      </c>
      <c r="D30" s="47">
        <f t="shared" si="9"/>
        <v>0</v>
      </c>
      <c r="E30" s="47">
        <v>0</v>
      </c>
      <c r="F30" s="47">
        <v>0</v>
      </c>
      <c r="G30" s="47">
        <f t="shared" si="8"/>
        <v>0</v>
      </c>
    </row>
    <row r="31" spans="1:7" x14ac:dyDescent="0.3">
      <c r="A31" s="77" t="s">
        <v>417</v>
      </c>
      <c r="B31" s="47">
        <v>0</v>
      </c>
      <c r="C31" s="47">
        <v>0</v>
      </c>
      <c r="D31" s="47">
        <f t="shared" si="9"/>
        <v>0</v>
      </c>
      <c r="E31" s="47">
        <v>0</v>
      </c>
      <c r="F31" s="47">
        <v>0</v>
      </c>
      <c r="G31" s="47">
        <f t="shared" si="8"/>
        <v>0</v>
      </c>
    </row>
    <row r="32" spans="1:7" x14ac:dyDescent="0.3">
      <c r="A32" s="77" t="s">
        <v>418</v>
      </c>
      <c r="B32" s="47">
        <v>0</v>
      </c>
      <c r="C32" s="47">
        <v>0</v>
      </c>
      <c r="D32" s="47">
        <f t="shared" si="9"/>
        <v>0</v>
      </c>
      <c r="E32" s="47">
        <v>0</v>
      </c>
      <c r="F32" s="47">
        <v>0</v>
      </c>
      <c r="G32" s="47">
        <f t="shared" si="8"/>
        <v>0</v>
      </c>
    </row>
    <row r="33" spans="1:7" ht="14.4" customHeight="1" x14ac:dyDescent="0.3">
      <c r="A33" s="77" t="s">
        <v>419</v>
      </c>
      <c r="B33" s="47">
        <v>0</v>
      </c>
      <c r="C33" s="47">
        <v>0</v>
      </c>
      <c r="D33" s="47">
        <f t="shared" si="9"/>
        <v>0</v>
      </c>
      <c r="E33" s="47">
        <v>0</v>
      </c>
      <c r="F33" s="47">
        <v>0</v>
      </c>
      <c r="G33" s="47">
        <f t="shared" si="8"/>
        <v>0</v>
      </c>
    </row>
    <row r="34" spans="1:7" ht="14.4" customHeight="1" x14ac:dyDescent="0.3">
      <c r="A34" s="77" t="s">
        <v>420</v>
      </c>
      <c r="B34" s="47">
        <v>0</v>
      </c>
      <c r="C34" s="47">
        <v>0</v>
      </c>
      <c r="D34" s="47">
        <f t="shared" si="9"/>
        <v>0</v>
      </c>
      <c r="E34" s="47">
        <v>0</v>
      </c>
      <c r="F34" s="47">
        <v>0</v>
      </c>
      <c r="G34" s="47">
        <f t="shared" si="8"/>
        <v>0</v>
      </c>
    </row>
    <row r="35" spans="1:7" ht="14.4" customHeight="1" x14ac:dyDescent="0.3">
      <c r="A35" s="77" t="s">
        <v>421</v>
      </c>
      <c r="B35" s="47">
        <v>0</v>
      </c>
      <c r="C35" s="47">
        <v>0</v>
      </c>
      <c r="D35" s="47">
        <f t="shared" si="9"/>
        <v>0</v>
      </c>
      <c r="E35" s="47">
        <v>0</v>
      </c>
      <c r="F35" s="47">
        <v>0</v>
      </c>
      <c r="G35" s="47">
        <f t="shared" si="8"/>
        <v>0</v>
      </c>
    </row>
    <row r="36" spans="1:7" ht="14.4" customHeight="1" x14ac:dyDescent="0.3">
      <c r="A36" s="77" t="s">
        <v>422</v>
      </c>
      <c r="B36" s="47">
        <v>0</v>
      </c>
      <c r="C36" s="47">
        <v>0</v>
      </c>
      <c r="D36" s="47">
        <f t="shared" si="9"/>
        <v>0</v>
      </c>
      <c r="E36" s="47">
        <v>0</v>
      </c>
      <c r="F36" s="47">
        <v>0</v>
      </c>
      <c r="G36" s="47">
        <f t="shared" si="8"/>
        <v>0</v>
      </c>
    </row>
    <row r="37" spans="1:7" ht="14.4" customHeight="1" x14ac:dyDescent="0.3">
      <c r="A37" s="59" t="s">
        <v>423</v>
      </c>
      <c r="B37" s="47">
        <f t="shared" ref="B37:G37" si="10">SUM(B38:B41)</f>
        <v>0</v>
      </c>
      <c r="C37" s="47">
        <f t="shared" si="10"/>
        <v>0</v>
      </c>
      <c r="D37" s="47">
        <f t="shared" si="10"/>
        <v>0</v>
      </c>
      <c r="E37" s="47">
        <f t="shared" si="10"/>
        <v>0</v>
      </c>
      <c r="F37" s="47">
        <f t="shared" si="10"/>
        <v>0</v>
      </c>
      <c r="G37" s="47">
        <f t="shared" si="10"/>
        <v>0</v>
      </c>
    </row>
    <row r="38" spans="1:7" x14ac:dyDescent="0.3">
      <c r="A38" s="80" t="s">
        <v>424</v>
      </c>
      <c r="B38" s="47">
        <v>0</v>
      </c>
      <c r="C38" s="47">
        <v>0</v>
      </c>
      <c r="D38" s="47">
        <f>+B38+C38</f>
        <v>0</v>
      </c>
      <c r="E38" s="47">
        <v>0</v>
      </c>
      <c r="F38" s="47">
        <v>0</v>
      </c>
      <c r="G38" s="47">
        <f t="shared" ref="G38:G41" si="11">+D38-E38</f>
        <v>0</v>
      </c>
    </row>
    <row r="39" spans="1:7" ht="28.8" x14ac:dyDescent="0.3">
      <c r="A39" s="80" t="s">
        <v>425</v>
      </c>
      <c r="B39" s="47">
        <v>0</v>
      </c>
      <c r="C39" s="47">
        <v>0</v>
      </c>
      <c r="D39" s="47">
        <f t="shared" ref="D39:D41" si="12">+B39+C39</f>
        <v>0</v>
      </c>
      <c r="E39" s="47">
        <v>0</v>
      </c>
      <c r="F39" s="47">
        <v>0</v>
      </c>
      <c r="G39" s="47">
        <f t="shared" si="11"/>
        <v>0</v>
      </c>
    </row>
    <row r="40" spans="1:7" x14ac:dyDescent="0.3">
      <c r="A40" s="80" t="s">
        <v>426</v>
      </c>
      <c r="B40" s="47">
        <v>0</v>
      </c>
      <c r="C40" s="47">
        <v>0</v>
      </c>
      <c r="D40" s="47">
        <f t="shared" si="12"/>
        <v>0</v>
      </c>
      <c r="E40" s="47">
        <v>0</v>
      </c>
      <c r="F40" s="47">
        <v>0</v>
      </c>
      <c r="G40" s="47">
        <f t="shared" si="11"/>
        <v>0</v>
      </c>
    </row>
    <row r="41" spans="1:7" x14ac:dyDescent="0.3">
      <c r="A41" s="80" t="s">
        <v>427</v>
      </c>
      <c r="B41" s="47">
        <v>0</v>
      </c>
      <c r="C41" s="47">
        <v>0</v>
      </c>
      <c r="D41" s="47">
        <f t="shared" si="12"/>
        <v>0</v>
      </c>
      <c r="E41" s="47">
        <v>0</v>
      </c>
      <c r="F41" s="47">
        <v>0</v>
      </c>
      <c r="G41" s="47">
        <f t="shared" si="11"/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428</v>
      </c>
      <c r="B43" s="4">
        <f>SUM(B44,B53,B61,B71)</f>
        <v>0</v>
      </c>
      <c r="C43" s="4">
        <f t="shared" ref="C43:G43" si="13">SUM(C44,C53,C61,C71)</f>
        <v>231719897.06490001</v>
      </c>
      <c r="D43" s="4">
        <f t="shared" si="13"/>
        <v>231719897.06490001</v>
      </c>
      <c r="E43" s="4">
        <f t="shared" si="13"/>
        <v>45934568.469999999</v>
      </c>
      <c r="F43" s="4">
        <f t="shared" si="13"/>
        <v>45934568.469999999</v>
      </c>
      <c r="G43" s="4">
        <f t="shared" si="13"/>
        <v>185785328.59490001</v>
      </c>
    </row>
    <row r="44" spans="1:7" x14ac:dyDescent="0.3">
      <c r="A44" s="58" t="s">
        <v>396</v>
      </c>
      <c r="B44" s="47">
        <f>SUM(B45:B52)</f>
        <v>0</v>
      </c>
      <c r="C44" s="47">
        <f t="shared" ref="C44:G44" si="14">SUM(C45:C52)</f>
        <v>0</v>
      </c>
      <c r="D44" s="47">
        <f t="shared" si="14"/>
        <v>0</v>
      </c>
      <c r="E44" s="47">
        <f t="shared" si="14"/>
        <v>0</v>
      </c>
      <c r="F44" s="47">
        <f t="shared" si="14"/>
        <v>0</v>
      </c>
      <c r="G44" s="47">
        <f t="shared" si="14"/>
        <v>0</v>
      </c>
    </row>
    <row r="45" spans="1:7" x14ac:dyDescent="0.3">
      <c r="A45" s="80" t="s">
        <v>397</v>
      </c>
      <c r="B45" s="47">
        <v>0</v>
      </c>
      <c r="C45" s="47">
        <v>0</v>
      </c>
      <c r="D45" s="47">
        <f t="shared" ref="D45:D52" si="15">+B45+C45</f>
        <v>0</v>
      </c>
      <c r="E45" s="47">
        <v>0</v>
      </c>
      <c r="F45" s="47">
        <v>0</v>
      </c>
      <c r="G45" s="47">
        <f t="shared" ref="G45:G52" si="16">+D45-E45</f>
        <v>0</v>
      </c>
    </row>
    <row r="46" spans="1:7" x14ac:dyDescent="0.3">
      <c r="A46" s="80" t="s">
        <v>398</v>
      </c>
      <c r="B46" s="47">
        <v>0</v>
      </c>
      <c r="C46" s="47">
        <v>0</v>
      </c>
      <c r="D46" s="47">
        <f t="shared" si="15"/>
        <v>0</v>
      </c>
      <c r="E46" s="47">
        <v>0</v>
      </c>
      <c r="F46" s="47">
        <v>0</v>
      </c>
      <c r="G46" s="47">
        <f t="shared" si="16"/>
        <v>0</v>
      </c>
    </row>
    <row r="47" spans="1:7" x14ac:dyDescent="0.3">
      <c r="A47" s="80" t="s">
        <v>399</v>
      </c>
      <c r="B47" s="47">
        <v>0</v>
      </c>
      <c r="C47" s="47">
        <v>0</v>
      </c>
      <c r="D47" s="47">
        <f t="shared" si="15"/>
        <v>0</v>
      </c>
      <c r="E47" s="47">
        <v>0</v>
      </c>
      <c r="F47" s="47">
        <v>0</v>
      </c>
      <c r="G47" s="47">
        <f t="shared" si="16"/>
        <v>0</v>
      </c>
    </row>
    <row r="48" spans="1:7" x14ac:dyDescent="0.3">
      <c r="A48" s="80" t="s">
        <v>400</v>
      </c>
      <c r="B48" s="47">
        <v>0</v>
      </c>
      <c r="C48" s="47">
        <v>0</v>
      </c>
      <c r="D48" s="47">
        <f t="shared" si="15"/>
        <v>0</v>
      </c>
      <c r="E48" s="47">
        <v>0</v>
      </c>
      <c r="F48" s="47">
        <v>0</v>
      </c>
      <c r="G48" s="47">
        <f t="shared" si="16"/>
        <v>0</v>
      </c>
    </row>
    <row r="49" spans="1:7" x14ac:dyDescent="0.3">
      <c r="A49" s="80" t="s">
        <v>401</v>
      </c>
      <c r="B49" s="47">
        <v>0</v>
      </c>
      <c r="C49" s="47">
        <v>0</v>
      </c>
      <c r="D49" s="47">
        <f t="shared" si="15"/>
        <v>0</v>
      </c>
      <c r="E49" s="47">
        <v>0</v>
      </c>
      <c r="F49" s="47">
        <v>0</v>
      </c>
      <c r="G49" s="47">
        <f t="shared" si="16"/>
        <v>0</v>
      </c>
    </row>
    <row r="50" spans="1:7" x14ac:dyDescent="0.3">
      <c r="A50" s="80" t="s">
        <v>402</v>
      </c>
      <c r="B50" s="47">
        <v>0</v>
      </c>
      <c r="C50" s="47">
        <v>0</v>
      </c>
      <c r="D50" s="47">
        <f t="shared" si="15"/>
        <v>0</v>
      </c>
      <c r="E50" s="47">
        <v>0</v>
      </c>
      <c r="F50" s="47">
        <v>0</v>
      </c>
      <c r="G50" s="47">
        <f t="shared" si="16"/>
        <v>0</v>
      </c>
    </row>
    <row r="51" spans="1:7" x14ac:dyDescent="0.3">
      <c r="A51" s="80" t="s">
        <v>403</v>
      </c>
      <c r="B51" s="47">
        <v>0</v>
      </c>
      <c r="C51" s="47">
        <v>0</v>
      </c>
      <c r="D51" s="47">
        <f t="shared" si="15"/>
        <v>0</v>
      </c>
      <c r="E51" s="47">
        <v>0</v>
      </c>
      <c r="F51" s="47">
        <v>0</v>
      </c>
      <c r="G51" s="47">
        <f t="shared" si="16"/>
        <v>0</v>
      </c>
    </row>
    <row r="52" spans="1:7" x14ac:dyDescent="0.3">
      <c r="A52" s="80" t="s">
        <v>404</v>
      </c>
      <c r="B52" s="47">
        <v>0</v>
      </c>
      <c r="C52" s="47">
        <v>0</v>
      </c>
      <c r="D52" s="47">
        <f t="shared" si="15"/>
        <v>0</v>
      </c>
      <c r="E52" s="47">
        <v>0</v>
      </c>
      <c r="F52" s="47">
        <v>0</v>
      </c>
      <c r="G52" s="47">
        <f t="shared" si="16"/>
        <v>0</v>
      </c>
    </row>
    <row r="53" spans="1:7" x14ac:dyDescent="0.3">
      <c r="A53" s="58" t="s">
        <v>405</v>
      </c>
      <c r="B53" s="47">
        <f t="shared" ref="B53:G53" si="17">SUM(B54:B60)</f>
        <v>0</v>
      </c>
      <c r="C53" s="47">
        <f t="shared" si="17"/>
        <v>231719897.06490001</v>
      </c>
      <c r="D53" s="47">
        <f t="shared" si="17"/>
        <v>231719897.06490001</v>
      </c>
      <c r="E53" s="47">
        <f t="shared" si="17"/>
        <v>45934568.469999999</v>
      </c>
      <c r="F53" s="47">
        <f t="shared" si="17"/>
        <v>45934568.469999999</v>
      </c>
      <c r="G53" s="47">
        <f t="shared" si="17"/>
        <v>185785328.59490001</v>
      </c>
    </row>
    <row r="54" spans="1:7" x14ac:dyDescent="0.3">
      <c r="A54" s="80" t="s">
        <v>406</v>
      </c>
      <c r="B54" s="47">
        <v>0</v>
      </c>
      <c r="C54" s="47">
        <v>0</v>
      </c>
      <c r="D54" s="47">
        <f t="shared" ref="D54:D60" si="18">+B54+C54</f>
        <v>0</v>
      </c>
      <c r="E54" s="47">
        <v>0</v>
      </c>
      <c r="F54" s="47">
        <v>0</v>
      </c>
      <c r="G54" s="47">
        <f t="shared" ref="G54:G60" si="19">+D54-E54</f>
        <v>0</v>
      </c>
    </row>
    <row r="55" spans="1:7" x14ac:dyDescent="0.3">
      <c r="A55" s="80" t="s">
        <v>407</v>
      </c>
      <c r="B55" s="47">
        <v>0</v>
      </c>
      <c r="C55" s="47">
        <v>231719897.06490001</v>
      </c>
      <c r="D55" s="47">
        <f t="shared" si="18"/>
        <v>231719897.06490001</v>
      </c>
      <c r="E55" s="47">
        <v>45934568.469999999</v>
      </c>
      <c r="F55" s="47">
        <v>45934568.469999999</v>
      </c>
      <c r="G55" s="47">
        <f t="shared" si="19"/>
        <v>185785328.59490001</v>
      </c>
    </row>
    <row r="56" spans="1:7" x14ac:dyDescent="0.3">
      <c r="A56" s="80" t="s">
        <v>408</v>
      </c>
      <c r="B56" s="47">
        <v>0</v>
      </c>
      <c r="C56" s="47">
        <v>0</v>
      </c>
      <c r="D56" s="47">
        <f t="shared" si="18"/>
        <v>0</v>
      </c>
      <c r="E56" s="47">
        <v>0</v>
      </c>
      <c r="F56" s="47">
        <v>0</v>
      </c>
      <c r="G56" s="47">
        <f t="shared" si="19"/>
        <v>0</v>
      </c>
    </row>
    <row r="57" spans="1:7" x14ac:dyDescent="0.3">
      <c r="A57" s="81" t="s">
        <v>409</v>
      </c>
      <c r="B57" s="47">
        <v>0</v>
      </c>
      <c r="C57" s="47">
        <v>0</v>
      </c>
      <c r="D57" s="47">
        <f t="shared" si="18"/>
        <v>0</v>
      </c>
      <c r="E57" s="47">
        <v>0</v>
      </c>
      <c r="F57" s="47">
        <v>0</v>
      </c>
      <c r="G57" s="47">
        <f t="shared" si="19"/>
        <v>0</v>
      </c>
    </row>
    <row r="58" spans="1:7" x14ac:dyDescent="0.3">
      <c r="A58" s="80" t="s">
        <v>410</v>
      </c>
      <c r="B58" s="47">
        <v>0</v>
      </c>
      <c r="C58" s="47">
        <v>0</v>
      </c>
      <c r="D58" s="47">
        <f t="shared" si="18"/>
        <v>0</v>
      </c>
      <c r="E58" s="47">
        <v>0</v>
      </c>
      <c r="F58" s="47">
        <v>0</v>
      </c>
      <c r="G58" s="47">
        <f t="shared" si="19"/>
        <v>0</v>
      </c>
    </row>
    <row r="59" spans="1:7" x14ac:dyDescent="0.3">
      <c r="A59" s="80" t="s">
        <v>411</v>
      </c>
      <c r="B59" s="47">
        <v>0</v>
      </c>
      <c r="C59" s="47">
        <v>0</v>
      </c>
      <c r="D59" s="47">
        <f t="shared" si="18"/>
        <v>0</v>
      </c>
      <c r="E59" s="47">
        <v>0</v>
      </c>
      <c r="F59" s="47">
        <v>0</v>
      </c>
      <c r="G59" s="47">
        <f t="shared" si="19"/>
        <v>0</v>
      </c>
    </row>
    <row r="60" spans="1:7" x14ac:dyDescent="0.3">
      <c r="A60" s="80" t="s">
        <v>412</v>
      </c>
      <c r="B60" s="47">
        <v>0</v>
      </c>
      <c r="C60" s="47">
        <v>0</v>
      </c>
      <c r="D60" s="47">
        <f t="shared" si="18"/>
        <v>0</v>
      </c>
      <c r="E60" s="47">
        <v>0</v>
      </c>
      <c r="F60" s="47">
        <v>0</v>
      </c>
      <c r="G60" s="47">
        <f t="shared" si="19"/>
        <v>0</v>
      </c>
    </row>
    <row r="61" spans="1:7" x14ac:dyDescent="0.3">
      <c r="A61" s="58" t="s">
        <v>413</v>
      </c>
      <c r="B61" s="47">
        <f>SUM(B62:B70)</f>
        <v>0</v>
      </c>
      <c r="C61" s="47">
        <f t="shared" ref="C61:G61" si="20">SUM(C62:C70)</f>
        <v>0</v>
      </c>
      <c r="D61" s="47">
        <f t="shared" si="20"/>
        <v>0</v>
      </c>
      <c r="E61" s="47">
        <f t="shared" si="20"/>
        <v>0</v>
      </c>
      <c r="F61" s="47">
        <f t="shared" si="20"/>
        <v>0</v>
      </c>
      <c r="G61" s="47">
        <f t="shared" si="20"/>
        <v>0</v>
      </c>
    </row>
    <row r="62" spans="1:7" x14ac:dyDescent="0.3">
      <c r="A62" s="80" t="s">
        <v>414</v>
      </c>
      <c r="B62" s="47">
        <v>0</v>
      </c>
      <c r="C62" s="47">
        <v>0</v>
      </c>
      <c r="D62" s="47">
        <f t="shared" ref="D62:D70" si="21">+B62+C62</f>
        <v>0</v>
      </c>
      <c r="E62" s="47">
        <v>0</v>
      </c>
      <c r="F62" s="47">
        <v>0</v>
      </c>
      <c r="G62" s="47">
        <f t="shared" ref="G62:G70" si="22">+D62-E62</f>
        <v>0</v>
      </c>
    </row>
    <row r="63" spans="1:7" x14ac:dyDescent="0.3">
      <c r="A63" s="80" t="s">
        <v>415</v>
      </c>
      <c r="B63" s="47">
        <v>0</v>
      </c>
      <c r="C63" s="47">
        <v>0</v>
      </c>
      <c r="D63" s="47">
        <f t="shared" si="21"/>
        <v>0</v>
      </c>
      <c r="E63" s="47">
        <v>0</v>
      </c>
      <c r="F63" s="47">
        <v>0</v>
      </c>
      <c r="G63" s="47">
        <f t="shared" si="22"/>
        <v>0</v>
      </c>
    </row>
    <row r="64" spans="1:7" x14ac:dyDescent="0.3">
      <c r="A64" s="80" t="s">
        <v>416</v>
      </c>
      <c r="B64" s="47">
        <v>0</v>
      </c>
      <c r="C64" s="47">
        <v>0</v>
      </c>
      <c r="D64" s="47">
        <f t="shared" si="21"/>
        <v>0</v>
      </c>
      <c r="E64" s="47">
        <v>0</v>
      </c>
      <c r="F64" s="47">
        <v>0</v>
      </c>
      <c r="G64" s="47">
        <f t="shared" si="22"/>
        <v>0</v>
      </c>
    </row>
    <row r="65" spans="1:7" x14ac:dyDescent="0.3">
      <c r="A65" s="80" t="s">
        <v>417</v>
      </c>
      <c r="B65" s="47">
        <v>0</v>
      </c>
      <c r="C65" s="47">
        <v>0</v>
      </c>
      <c r="D65" s="47">
        <f t="shared" si="21"/>
        <v>0</v>
      </c>
      <c r="E65" s="47">
        <v>0</v>
      </c>
      <c r="F65" s="47">
        <v>0</v>
      </c>
      <c r="G65" s="47">
        <f t="shared" si="22"/>
        <v>0</v>
      </c>
    </row>
    <row r="66" spans="1:7" x14ac:dyDescent="0.3">
      <c r="A66" s="80" t="s">
        <v>418</v>
      </c>
      <c r="B66" s="47">
        <v>0</v>
      </c>
      <c r="C66" s="47">
        <v>0</v>
      </c>
      <c r="D66" s="47">
        <f t="shared" si="21"/>
        <v>0</v>
      </c>
      <c r="E66" s="47">
        <v>0</v>
      </c>
      <c r="F66" s="47">
        <v>0</v>
      </c>
      <c r="G66" s="47">
        <f t="shared" si="22"/>
        <v>0</v>
      </c>
    </row>
    <row r="67" spans="1:7" x14ac:dyDescent="0.3">
      <c r="A67" s="80" t="s">
        <v>419</v>
      </c>
      <c r="B67" s="47">
        <v>0</v>
      </c>
      <c r="C67" s="47">
        <v>0</v>
      </c>
      <c r="D67" s="47">
        <f t="shared" si="21"/>
        <v>0</v>
      </c>
      <c r="E67" s="47">
        <v>0</v>
      </c>
      <c r="F67" s="47">
        <v>0</v>
      </c>
      <c r="G67" s="47">
        <f t="shared" si="22"/>
        <v>0</v>
      </c>
    </row>
    <row r="68" spans="1:7" x14ac:dyDescent="0.3">
      <c r="A68" s="80" t="s">
        <v>420</v>
      </c>
      <c r="B68" s="47">
        <v>0</v>
      </c>
      <c r="C68" s="47">
        <v>0</v>
      </c>
      <c r="D68" s="47">
        <f t="shared" si="21"/>
        <v>0</v>
      </c>
      <c r="E68" s="47">
        <v>0</v>
      </c>
      <c r="F68" s="47">
        <v>0</v>
      </c>
      <c r="G68" s="47">
        <f t="shared" si="22"/>
        <v>0</v>
      </c>
    </row>
    <row r="69" spans="1:7" x14ac:dyDescent="0.3">
      <c r="A69" s="80" t="s">
        <v>421</v>
      </c>
      <c r="B69" s="47">
        <v>0</v>
      </c>
      <c r="C69" s="47">
        <v>0</v>
      </c>
      <c r="D69" s="47">
        <f t="shared" si="21"/>
        <v>0</v>
      </c>
      <c r="E69" s="47">
        <v>0</v>
      </c>
      <c r="F69" s="47">
        <v>0</v>
      </c>
      <c r="G69" s="47">
        <f t="shared" si="22"/>
        <v>0</v>
      </c>
    </row>
    <row r="70" spans="1:7" x14ac:dyDescent="0.3">
      <c r="A70" s="80" t="s">
        <v>422</v>
      </c>
      <c r="B70" s="47">
        <v>0</v>
      </c>
      <c r="C70" s="47">
        <v>0</v>
      </c>
      <c r="D70" s="47">
        <f t="shared" si="21"/>
        <v>0</v>
      </c>
      <c r="E70" s="47">
        <v>0</v>
      </c>
      <c r="F70" s="47">
        <v>0</v>
      </c>
      <c r="G70" s="47">
        <f t="shared" si="22"/>
        <v>0</v>
      </c>
    </row>
    <row r="71" spans="1:7" x14ac:dyDescent="0.3">
      <c r="A71" s="59" t="s">
        <v>423</v>
      </c>
      <c r="B71" s="47">
        <f>SUM(B72:B75)</f>
        <v>0</v>
      </c>
      <c r="C71" s="47">
        <f t="shared" ref="C71:G71" si="23">SUM(C72:C75)</f>
        <v>0</v>
      </c>
      <c r="D71" s="47">
        <f t="shared" si="23"/>
        <v>0</v>
      </c>
      <c r="E71" s="47">
        <f t="shared" si="23"/>
        <v>0</v>
      </c>
      <c r="F71" s="47">
        <f t="shared" si="23"/>
        <v>0</v>
      </c>
      <c r="G71" s="47">
        <f t="shared" si="23"/>
        <v>0</v>
      </c>
    </row>
    <row r="72" spans="1:7" x14ac:dyDescent="0.3">
      <c r="A72" s="80" t="s">
        <v>424</v>
      </c>
      <c r="B72" s="47">
        <v>0</v>
      </c>
      <c r="C72" s="47">
        <v>0</v>
      </c>
      <c r="D72" s="47">
        <f t="shared" ref="D72:D75" si="24">+B72+C72</f>
        <v>0</v>
      </c>
      <c r="E72" s="47">
        <v>0</v>
      </c>
      <c r="F72" s="47">
        <v>0</v>
      </c>
      <c r="G72" s="47">
        <f t="shared" ref="G72:G75" si="25">+D72-E72</f>
        <v>0</v>
      </c>
    </row>
    <row r="73" spans="1:7" ht="28.8" x14ac:dyDescent="0.3">
      <c r="A73" s="80" t="s">
        <v>425</v>
      </c>
      <c r="B73" s="47">
        <v>0</v>
      </c>
      <c r="C73" s="47">
        <v>0</v>
      </c>
      <c r="D73" s="47">
        <f t="shared" si="24"/>
        <v>0</v>
      </c>
      <c r="E73" s="47">
        <v>0</v>
      </c>
      <c r="F73" s="47">
        <v>0</v>
      </c>
      <c r="G73" s="47">
        <f t="shared" si="25"/>
        <v>0</v>
      </c>
    </row>
    <row r="74" spans="1:7" x14ac:dyDescent="0.3">
      <c r="A74" s="80" t="s">
        <v>426</v>
      </c>
      <c r="B74" s="47">
        <v>0</v>
      </c>
      <c r="C74" s="47">
        <v>0</v>
      </c>
      <c r="D74" s="47">
        <f t="shared" si="24"/>
        <v>0</v>
      </c>
      <c r="E74" s="47">
        <v>0</v>
      </c>
      <c r="F74" s="47">
        <v>0</v>
      </c>
      <c r="G74" s="47">
        <f t="shared" si="25"/>
        <v>0</v>
      </c>
    </row>
    <row r="75" spans="1:7" x14ac:dyDescent="0.3">
      <c r="A75" s="80" t="s">
        <v>427</v>
      </c>
      <c r="B75" s="47">
        <v>0</v>
      </c>
      <c r="C75" s="47">
        <v>0</v>
      </c>
      <c r="D75" s="47">
        <f t="shared" si="24"/>
        <v>0</v>
      </c>
      <c r="E75" s="47">
        <v>0</v>
      </c>
      <c r="F75" s="47">
        <v>0</v>
      </c>
      <c r="G75" s="47">
        <f t="shared" si="25"/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385</v>
      </c>
      <c r="B77" s="4">
        <f>B43+B9</f>
        <v>698006593.62100005</v>
      </c>
      <c r="C77" s="4">
        <f t="shared" ref="C77:G77" si="26">C43+C9</f>
        <v>781659644.64289999</v>
      </c>
      <c r="D77" s="4">
        <f t="shared" si="26"/>
        <v>1479666238.2638998</v>
      </c>
      <c r="E77" s="4">
        <f t="shared" si="26"/>
        <v>524366218.35000002</v>
      </c>
      <c r="F77" s="4">
        <f t="shared" si="26"/>
        <v>516976334.00999999</v>
      </c>
      <c r="G77" s="4">
        <f t="shared" si="26"/>
        <v>955300019.9138999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0:G26 C43:G52 B9:B10 B27:G27 B76:G77 C9:G18 B19:G19 C54:G60 B43:B44 B61:G61 B53:G53 C62:G70 C72:G75 C28:G36 C38:G41 B37:G37 B71:G7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E10" sqref="E10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69" t="s">
        <v>429</v>
      </c>
      <c r="B1" s="161"/>
      <c r="C1" s="161"/>
      <c r="D1" s="161"/>
      <c r="E1" s="161"/>
      <c r="F1" s="161"/>
      <c r="G1" s="162"/>
    </row>
    <row r="2" spans="1:7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x14ac:dyDescent="0.3">
      <c r="A4" s="113" t="s">
        <v>430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64" t="s">
        <v>431</v>
      </c>
      <c r="B7" s="167" t="s">
        <v>304</v>
      </c>
      <c r="C7" s="167"/>
      <c r="D7" s="167"/>
      <c r="E7" s="167"/>
      <c r="F7" s="167"/>
      <c r="G7" s="167" t="s">
        <v>305</v>
      </c>
    </row>
    <row r="8" spans="1:7" ht="28.8" x14ac:dyDescent="0.3">
      <c r="A8" s="165"/>
      <c r="B8" s="7" t="s">
        <v>306</v>
      </c>
      <c r="C8" s="33" t="s">
        <v>394</v>
      </c>
      <c r="D8" s="33" t="s">
        <v>237</v>
      </c>
      <c r="E8" s="33" t="s">
        <v>192</v>
      </c>
      <c r="F8" s="33" t="s">
        <v>209</v>
      </c>
      <c r="G8" s="177"/>
    </row>
    <row r="9" spans="1:7" ht="15.75" customHeight="1" x14ac:dyDescent="0.3">
      <c r="A9" s="26" t="s">
        <v>432</v>
      </c>
      <c r="B9" s="119">
        <f>SUM(B10,B11,B12,B15,B16,B19)</f>
        <v>153820017.38999999</v>
      </c>
      <c r="C9" s="119">
        <f t="shared" ref="C9:G9" si="0">SUM(C10,C11,C12,C15,C16,C19)</f>
        <v>60000</v>
      </c>
      <c r="D9" s="119">
        <f t="shared" si="0"/>
        <v>153880017.38999999</v>
      </c>
      <c r="E9" s="119">
        <f t="shared" si="0"/>
        <v>96252742.870000005</v>
      </c>
      <c r="F9" s="119">
        <f t="shared" si="0"/>
        <v>96252742.870000005</v>
      </c>
      <c r="G9" s="119">
        <f t="shared" si="0"/>
        <v>57627274.519999981</v>
      </c>
    </row>
    <row r="10" spans="1:7" x14ac:dyDescent="0.3">
      <c r="A10" s="58" t="s">
        <v>433</v>
      </c>
      <c r="B10" s="75">
        <v>153820017.38999999</v>
      </c>
      <c r="C10" s="75">
        <v>60000</v>
      </c>
      <c r="D10" s="75">
        <f>+B10+C10</f>
        <v>153880017.38999999</v>
      </c>
      <c r="E10" s="75">
        <v>96252742.870000005</v>
      </c>
      <c r="F10" s="75">
        <v>96252742.870000005</v>
      </c>
      <c r="G10" s="76">
        <f>D10-E10</f>
        <v>57627274.519999981</v>
      </c>
    </row>
    <row r="11" spans="1:7" ht="15.75" customHeight="1" x14ac:dyDescent="0.3">
      <c r="A11" s="58" t="s">
        <v>434</v>
      </c>
      <c r="B11" s="76">
        <v>0</v>
      </c>
      <c r="C11" s="76">
        <v>0</v>
      </c>
      <c r="D11" s="75">
        <f t="shared" ref="D11:D19" si="1">+B11+C11</f>
        <v>0</v>
      </c>
      <c r="E11" s="76">
        <v>0</v>
      </c>
      <c r="F11" s="76">
        <v>0</v>
      </c>
      <c r="G11" s="76">
        <f t="shared" ref="G11:G19" si="2">D11-E11</f>
        <v>0</v>
      </c>
    </row>
    <row r="12" spans="1:7" x14ac:dyDescent="0.3">
      <c r="A12" s="58" t="s">
        <v>435</v>
      </c>
      <c r="B12" s="76">
        <f>B13+B14</f>
        <v>0</v>
      </c>
      <c r="C12" s="76">
        <f t="shared" ref="C12:G12" si="3">C13+C14</f>
        <v>0</v>
      </c>
      <c r="D12" s="75">
        <f t="shared" si="1"/>
        <v>0</v>
      </c>
      <c r="E12" s="76">
        <f t="shared" si="3"/>
        <v>0</v>
      </c>
      <c r="F12" s="76">
        <f t="shared" si="3"/>
        <v>0</v>
      </c>
      <c r="G12" s="76">
        <f t="shared" si="3"/>
        <v>0</v>
      </c>
    </row>
    <row r="13" spans="1:7" x14ac:dyDescent="0.3">
      <c r="A13" s="77" t="s">
        <v>436</v>
      </c>
      <c r="B13" s="76">
        <v>0</v>
      </c>
      <c r="C13" s="76">
        <v>0</v>
      </c>
      <c r="D13" s="75">
        <f t="shared" si="1"/>
        <v>0</v>
      </c>
      <c r="E13" s="76">
        <v>0</v>
      </c>
      <c r="F13" s="76">
        <v>0</v>
      </c>
      <c r="G13" s="76">
        <f t="shared" si="2"/>
        <v>0</v>
      </c>
    </row>
    <row r="14" spans="1:7" x14ac:dyDescent="0.3">
      <c r="A14" s="77" t="s">
        <v>437</v>
      </c>
      <c r="B14" s="76">
        <v>0</v>
      </c>
      <c r="C14" s="76">
        <v>0</v>
      </c>
      <c r="D14" s="75">
        <f t="shared" si="1"/>
        <v>0</v>
      </c>
      <c r="E14" s="76">
        <v>0</v>
      </c>
      <c r="F14" s="76">
        <v>0</v>
      </c>
      <c r="G14" s="76">
        <f t="shared" si="2"/>
        <v>0</v>
      </c>
    </row>
    <row r="15" spans="1:7" x14ac:dyDescent="0.3">
      <c r="A15" s="58" t="s">
        <v>438</v>
      </c>
      <c r="B15" s="76">
        <v>0</v>
      </c>
      <c r="C15" s="76">
        <v>0</v>
      </c>
      <c r="D15" s="75">
        <f t="shared" si="1"/>
        <v>0</v>
      </c>
      <c r="E15" s="76">
        <v>0</v>
      </c>
      <c r="F15" s="76">
        <v>0</v>
      </c>
      <c r="G15" s="76">
        <f t="shared" si="2"/>
        <v>0</v>
      </c>
    </row>
    <row r="16" spans="1:7" ht="28.8" x14ac:dyDescent="0.3">
      <c r="A16" s="59" t="s">
        <v>439</v>
      </c>
      <c r="B16" s="76">
        <f>B17+B18</f>
        <v>0</v>
      </c>
      <c r="C16" s="76">
        <f t="shared" ref="C16:G16" si="4">C17+C18</f>
        <v>0</v>
      </c>
      <c r="D16" s="75">
        <f t="shared" si="1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</row>
    <row r="17" spans="1:7" x14ac:dyDescent="0.3">
      <c r="A17" s="77" t="s">
        <v>440</v>
      </c>
      <c r="B17" s="76">
        <v>0</v>
      </c>
      <c r="C17" s="76">
        <v>0</v>
      </c>
      <c r="D17" s="75">
        <f t="shared" si="1"/>
        <v>0</v>
      </c>
      <c r="E17" s="76">
        <v>0</v>
      </c>
      <c r="F17" s="76">
        <v>0</v>
      </c>
      <c r="G17" s="76">
        <f t="shared" si="2"/>
        <v>0</v>
      </c>
    </row>
    <row r="18" spans="1:7" x14ac:dyDescent="0.3">
      <c r="A18" s="77" t="s">
        <v>441</v>
      </c>
      <c r="B18" s="76">
        <v>0</v>
      </c>
      <c r="C18" s="76">
        <v>0</v>
      </c>
      <c r="D18" s="75">
        <f t="shared" si="1"/>
        <v>0</v>
      </c>
      <c r="E18" s="76">
        <v>0</v>
      </c>
      <c r="F18" s="76">
        <v>0</v>
      </c>
      <c r="G18" s="76">
        <f t="shared" si="2"/>
        <v>0</v>
      </c>
    </row>
    <row r="19" spans="1:7" x14ac:dyDescent="0.3">
      <c r="A19" s="58" t="s">
        <v>442</v>
      </c>
      <c r="B19" s="76">
        <v>0</v>
      </c>
      <c r="C19" s="76">
        <v>0</v>
      </c>
      <c r="D19" s="75">
        <f t="shared" si="1"/>
        <v>0</v>
      </c>
      <c r="E19" s="76">
        <v>0</v>
      </c>
      <c r="F19" s="76">
        <v>0</v>
      </c>
      <c r="G19" s="76">
        <f t="shared" si="2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443</v>
      </c>
      <c r="B21" s="119">
        <f>SUM(B22,B23,B24,B27,B28,B31)</f>
        <v>0</v>
      </c>
      <c r="C21" s="119">
        <f t="shared" ref="C21:F21" si="5">SUM(C22,C23,C24,C27,C28,C31)</f>
        <v>0</v>
      </c>
      <c r="D21" s="119">
        <f t="shared" si="5"/>
        <v>0</v>
      </c>
      <c r="E21" s="119">
        <f t="shared" si="5"/>
        <v>0</v>
      </c>
      <c r="F21" s="119">
        <f t="shared" si="5"/>
        <v>0</v>
      </c>
      <c r="G21" s="119">
        <f>SUM(G22,G23,G24,G27,G28,G31)</f>
        <v>0</v>
      </c>
    </row>
    <row r="22" spans="1:7" x14ac:dyDescent="0.3">
      <c r="A22" s="58" t="s">
        <v>433</v>
      </c>
      <c r="B22" s="75">
        <v>0</v>
      </c>
      <c r="C22" s="75">
        <v>0</v>
      </c>
      <c r="D22" s="75">
        <f>+B22+C22</f>
        <v>0</v>
      </c>
      <c r="E22" s="75">
        <v>0</v>
      </c>
      <c r="F22" s="75">
        <v>0</v>
      </c>
      <c r="G22" s="76">
        <f t="shared" ref="G22:G31" si="6">D22-E22</f>
        <v>0</v>
      </c>
    </row>
    <row r="23" spans="1:7" x14ac:dyDescent="0.3">
      <c r="A23" s="58" t="s">
        <v>434</v>
      </c>
      <c r="B23" s="76">
        <v>0</v>
      </c>
      <c r="C23" s="76">
        <v>0</v>
      </c>
      <c r="D23" s="75">
        <f t="shared" ref="D23:D31" si="7">+B23+C23</f>
        <v>0</v>
      </c>
      <c r="E23" s="76">
        <v>0</v>
      </c>
      <c r="F23" s="76">
        <v>0</v>
      </c>
      <c r="G23" s="76">
        <f t="shared" si="6"/>
        <v>0</v>
      </c>
    </row>
    <row r="24" spans="1:7" x14ac:dyDescent="0.3">
      <c r="A24" s="58" t="s">
        <v>435</v>
      </c>
      <c r="B24" s="76">
        <f t="shared" ref="B24:G24" si="8">B25+B26</f>
        <v>0</v>
      </c>
      <c r="C24" s="76">
        <f t="shared" si="8"/>
        <v>0</v>
      </c>
      <c r="D24" s="75">
        <f t="shared" si="7"/>
        <v>0</v>
      </c>
      <c r="E24" s="76">
        <f t="shared" si="8"/>
        <v>0</v>
      </c>
      <c r="F24" s="76">
        <f t="shared" si="8"/>
        <v>0</v>
      </c>
      <c r="G24" s="76">
        <f t="shared" si="8"/>
        <v>0</v>
      </c>
    </row>
    <row r="25" spans="1:7" x14ac:dyDescent="0.3">
      <c r="A25" s="77" t="s">
        <v>436</v>
      </c>
      <c r="B25" s="76">
        <v>0</v>
      </c>
      <c r="C25" s="76">
        <v>0</v>
      </c>
      <c r="D25" s="75">
        <f t="shared" si="7"/>
        <v>0</v>
      </c>
      <c r="E25" s="76">
        <v>0</v>
      </c>
      <c r="F25" s="76">
        <v>0</v>
      </c>
      <c r="G25" s="76">
        <f t="shared" si="6"/>
        <v>0</v>
      </c>
    </row>
    <row r="26" spans="1:7" x14ac:dyDescent="0.3">
      <c r="A26" s="77" t="s">
        <v>437</v>
      </c>
      <c r="B26" s="76">
        <v>0</v>
      </c>
      <c r="C26" s="76">
        <v>0</v>
      </c>
      <c r="D26" s="75">
        <f t="shared" si="7"/>
        <v>0</v>
      </c>
      <c r="E26" s="76">
        <v>0</v>
      </c>
      <c r="F26" s="76">
        <v>0</v>
      </c>
      <c r="G26" s="76">
        <f t="shared" si="6"/>
        <v>0</v>
      </c>
    </row>
    <row r="27" spans="1:7" x14ac:dyDescent="0.3">
      <c r="A27" s="58" t="s">
        <v>438</v>
      </c>
      <c r="B27" s="76">
        <v>0</v>
      </c>
      <c r="C27" s="76">
        <v>0</v>
      </c>
      <c r="D27" s="75">
        <f t="shared" si="7"/>
        <v>0</v>
      </c>
      <c r="E27" s="76">
        <v>0</v>
      </c>
      <c r="F27" s="76">
        <v>0</v>
      </c>
      <c r="G27" s="76">
        <f t="shared" si="6"/>
        <v>0</v>
      </c>
    </row>
    <row r="28" spans="1:7" ht="28.8" x14ac:dyDescent="0.3">
      <c r="A28" s="59" t="s">
        <v>439</v>
      </c>
      <c r="B28" s="76">
        <f t="shared" ref="B28:G28" si="9">B29+B30</f>
        <v>0</v>
      </c>
      <c r="C28" s="76">
        <f t="shared" si="9"/>
        <v>0</v>
      </c>
      <c r="D28" s="75">
        <f t="shared" si="7"/>
        <v>0</v>
      </c>
      <c r="E28" s="76">
        <f t="shared" si="9"/>
        <v>0</v>
      </c>
      <c r="F28" s="76">
        <f t="shared" si="9"/>
        <v>0</v>
      </c>
      <c r="G28" s="76">
        <f t="shared" si="9"/>
        <v>0</v>
      </c>
    </row>
    <row r="29" spans="1:7" x14ac:dyDescent="0.3">
      <c r="A29" s="77" t="s">
        <v>440</v>
      </c>
      <c r="B29" s="76">
        <v>0</v>
      </c>
      <c r="C29" s="76">
        <v>0</v>
      </c>
      <c r="D29" s="75">
        <f t="shared" si="7"/>
        <v>0</v>
      </c>
      <c r="E29" s="76">
        <v>0</v>
      </c>
      <c r="F29" s="76">
        <v>0</v>
      </c>
      <c r="G29" s="76">
        <f t="shared" si="6"/>
        <v>0</v>
      </c>
    </row>
    <row r="30" spans="1:7" x14ac:dyDescent="0.3">
      <c r="A30" s="77" t="s">
        <v>441</v>
      </c>
      <c r="B30" s="76">
        <v>0</v>
      </c>
      <c r="C30" s="76">
        <v>0</v>
      </c>
      <c r="D30" s="75">
        <f t="shared" si="7"/>
        <v>0</v>
      </c>
      <c r="E30" s="76">
        <v>0</v>
      </c>
      <c r="F30" s="76">
        <v>0</v>
      </c>
      <c r="G30" s="76">
        <f t="shared" si="6"/>
        <v>0</v>
      </c>
    </row>
    <row r="31" spans="1:7" x14ac:dyDescent="0.3">
      <c r="A31" s="58" t="s">
        <v>442</v>
      </c>
      <c r="B31" s="76">
        <v>0</v>
      </c>
      <c r="C31" s="76">
        <v>0</v>
      </c>
      <c r="D31" s="75">
        <f t="shared" si="7"/>
        <v>0</v>
      </c>
      <c r="E31" s="76">
        <v>0</v>
      </c>
      <c r="F31" s="76">
        <v>0</v>
      </c>
      <c r="G31" s="76">
        <f t="shared" si="6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444</v>
      </c>
      <c r="B33" s="119">
        <f>B21+B9</f>
        <v>153820017.38999999</v>
      </c>
      <c r="C33" s="119">
        <f t="shared" ref="C33:G33" si="10">C21+C9</f>
        <v>60000</v>
      </c>
      <c r="D33" s="119">
        <f t="shared" si="10"/>
        <v>153880017.38999999</v>
      </c>
      <c r="E33" s="119">
        <f t="shared" si="10"/>
        <v>96252742.870000005</v>
      </c>
      <c r="F33" s="119">
        <f t="shared" si="10"/>
        <v>96252742.870000005</v>
      </c>
      <c r="G33" s="119">
        <f t="shared" si="10"/>
        <v>57627274.519999981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D20:D21 G9:G33 B11:C21 E11:F21 B23:C33 E23:F33 D32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B11:C11 G10 B12:C19 E12:F19 E11:G11 B32:F33 B22:C22 E22:F22 B23:C31 E23:F3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Marisol del Carmen Muñoz Vega</cp:lastModifiedBy>
  <cp:revision/>
  <cp:lastPrinted>2025-04-10T17:21:00Z</cp:lastPrinted>
  <dcterms:created xsi:type="dcterms:W3CDTF">2023-03-16T22:14:51Z</dcterms:created>
  <dcterms:modified xsi:type="dcterms:W3CDTF">2025-10-28T18:29:25Z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