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8680" yWindow="-120" windowWidth="19440" windowHeight="15000"/>
  </bookViews>
  <sheets>
    <sheet name="Junio" sheetId="10" r:id="rId1"/>
    <sheet name="Hoja1" sheetId="7" state="hidden" r:id="rId2"/>
  </sheets>
  <externalReferences>
    <externalReference r:id="rId3"/>
  </externalReferences>
  <definedNames>
    <definedName name="_xlnm._FilterDatabase" localSheetId="0" hidden="1">Junio!#REF!</definedName>
    <definedName name="_xlnm.Print_Area" localSheetId="0">Junio!$A$1:$X$42</definedName>
    <definedName name="_xlnm.Print_Titles" localSheetId="0">Junio!$2:$4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0" l="1"/>
  <c r="I5" i="10"/>
  <c r="J5" i="10"/>
  <c r="G29" i="10"/>
  <c r="H29" i="10"/>
  <c r="I29" i="10"/>
  <c r="J29" i="10"/>
  <c r="G26" i="10"/>
  <c r="H26" i="10"/>
  <c r="I26" i="10"/>
  <c r="J26" i="10"/>
  <c r="G21" i="10"/>
  <c r="H21" i="10"/>
  <c r="I21" i="10"/>
  <c r="J21" i="10"/>
  <c r="G18" i="10"/>
  <c r="H18" i="10"/>
  <c r="I18" i="10"/>
  <c r="J18" i="10"/>
  <c r="G14" i="10"/>
  <c r="G10" i="10"/>
  <c r="G5" i="10"/>
  <c r="F29" i="10"/>
  <c r="F26" i="10"/>
  <c r="F21" i="10"/>
  <c r="F18" i="10"/>
  <c r="F14" i="10"/>
  <c r="F10" i="10"/>
  <c r="V7" i="10"/>
  <c r="U22" i="10"/>
  <c r="F5" i="10" l="1"/>
  <c r="U10" i="10"/>
  <c r="U7" i="10" l="1"/>
  <c r="U38" i="10" l="1"/>
  <c r="U39" i="10"/>
  <c r="U34" i="10" l="1"/>
  <c r="U33" i="10" l="1"/>
  <c r="U30" i="10" l="1"/>
  <c r="U28" i="10"/>
  <c r="U25" i="10" l="1"/>
  <c r="U19" i="10" l="1"/>
  <c r="U20" i="10"/>
  <c r="U18" i="10"/>
  <c r="U17" i="10"/>
  <c r="U16" i="10"/>
  <c r="U14" i="10" l="1"/>
  <c r="U6" i="10" l="1"/>
  <c r="U23" i="10" l="1"/>
  <c r="U42" i="10" l="1"/>
  <c r="U41" i="10"/>
  <c r="U40" i="10"/>
  <c r="U37" i="10"/>
  <c r="U36" i="10"/>
  <c r="U32" i="10"/>
  <c r="U31" i="10"/>
  <c r="U29" i="10"/>
  <c r="U27" i="10"/>
  <c r="U26" i="10"/>
  <c r="U24" i="10"/>
  <c r="U21" i="10"/>
  <c r="U15" i="10"/>
  <c r="U13" i="10"/>
  <c r="U12" i="10"/>
  <c r="U11" i="10"/>
  <c r="U9" i="10"/>
  <c r="U8" i="10"/>
  <c r="U5" i="10"/>
</calcChain>
</file>

<file path=xl/sharedStrings.xml><?xml version="1.0" encoding="utf-8"?>
<sst xmlns="http://schemas.openxmlformats.org/spreadsheetml/2006/main" count="605" uniqueCount="275">
  <si>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</si>
  <si>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</si>
  <si>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</si>
  <si>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</si>
  <si>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</si>
  <si>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</si>
  <si>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</si>
  <si>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</si>
  <si>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</si>
  <si>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</si>
  <si>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</si>
  <si>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</si>
  <si>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</si>
  <si>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</si>
  <si>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</si>
  <si>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</si>
  <si>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</si>
  <si>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</si>
  <si>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</si>
  <si>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</si>
  <si>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</si>
  <si>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</si>
  <si>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</si>
  <si>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</si>
  <si>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</si>
  <si>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</si>
  <si>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</si>
  <si>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</si>
  <si>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</si>
  <si>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</si>
  <si>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</si>
  <si>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</si>
  <si>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</si>
  <si>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</si>
  <si>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</si>
  <si>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</si>
  <si>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</si>
  <si>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</si>
  <si>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</si>
  <si>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</si>
  <si>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</si>
  <si>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</si>
  <si>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</si>
  <si>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</si>
  <si>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</si>
  <si>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</si>
  <si>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</si>
  <si>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</si>
  <si>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</si>
  <si>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</si>
  <si>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</si>
  <si>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</si>
  <si>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</si>
  <si>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E</t>
  </si>
  <si>
    <t>2.2.3</t>
  </si>
  <si>
    <t>JUNTA DE AGUA POTABLE, DRENAJE, ALCANTARILLADO Y SANEAMIENTO DEL MUNICIPIO DE IRAPUATO, GTO.</t>
  </si>
  <si>
    <t>Bajo protesta de decir verdad declaramos que los Estados Financieros y sus notas, son razonablemente correctos y son responsabilidad del emisor.</t>
  </si>
  <si>
    <t>Firma</t>
  </si>
  <si>
    <t>Elaboró</t>
  </si>
  <si>
    <t>Presidente del Consejo</t>
  </si>
  <si>
    <t>Devengado</t>
  </si>
  <si>
    <t>Aprobado</t>
  </si>
  <si>
    <t>Ejercido</t>
  </si>
  <si>
    <t>Pagado</t>
  </si>
  <si>
    <t>Erick López Pacheco</t>
  </si>
  <si>
    <t>E1607</t>
  </si>
  <si>
    <t>Dotar de Infraestructura y Servicios Básicos eficientes a la Población Irapuatense</t>
  </si>
  <si>
    <t>Sí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</si>
  <si>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</si>
  <si>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</si>
  <si>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</si>
  <si>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Vigilancia la calidad del agua en potabilizadoras, fuentes de abastecimiento, así como de agua residual y descargas industriales</t>
  </si>
  <si>
    <t>Gestión de la facturación por los servicios básicos prestados a la ciudadanía</t>
  </si>
  <si>
    <t>Atención eficiente a la ciudadanía relativos a los cobros por servicios</t>
  </si>
  <si>
    <t>Dirección y cumplimiento de las atribuciones conferidas al Organismo Operador</t>
  </si>
  <si>
    <t>Desarrollo de proyectos de infraestructura y del programa de obra para mantener e incrementar la cobertura de los servicios básicos</t>
  </si>
  <si>
    <t>Modificado</t>
  </si>
  <si>
    <t xml:space="preserve">Fernando Michel Barbosa </t>
  </si>
  <si>
    <t xml:space="preserve">Dotación de agua por habitante </t>
  </si>
  <si>
    <t>Continuidad del servicio de agua potable en toma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</si>
  <si>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</si>
  <si>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</si>
  <si>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</si>
  <si>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</si>
  <si>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</si>
  <si>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</si>
  <si>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</si>
  <si>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</si>
  <si>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</si>
  <si>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</si>
  <si>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</si>
  <si>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</si>
  <si>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Autonomía financiera del Organismo Operador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</si>
  <si>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</si>
  <si>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</si>
  <si>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</si>
  <si>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(A/(Días calendario))*1OOO/(4*B)</t>
  </si>
  <si>
    <t>A/B</t>
  </si>
  <si>
    <t>(A/B)*100</t>
  </si>
  <si>
    <t>F1</t>
  </si>
  <si>
    <t>P1</t>
  </si>
  <si>
    <t>C1</t>
  </si>
  <si>
    <t>C1A1</t>
  </si>
  <si>
    <t>C1A2</t>
  </si>
  <si>
    <t>C1A3</t>
  </si>
  <si>
    <t>C2</t>
  </si>
  <si>
    <t>C2A1</t>
  </si>
  <si>
    <t>C2A2</t>
  </si>
  <si>
    <t>C2A3</t>
  </si>
  <si>
    <t>C3</t>
  </si>
  <si>
    <t>C3A1</t>
  </si>
  <si>
    <t>C3A2</t>
  </si>
  <si>
    <t>C4</t>
  </si>
  <si>
    <t>C4A1</t>
  </si>
  <si>
    <t>C4A2</t>
  </si>
  <si>
    <t>C4A3</t>
  </si>
  <si>
    <t>C5</t>
  </si>
  <si>
    <t>C5A1</t>
  </si>
  <si>
    <t>C6</t>
  </si>
  <si>
    <t>C6A1</t>
  </si>
  <si>
    <t>C6A2</t>
  </si>
  <si>
    <t>C6A3</t>
  </si>
  <si>
    <t>C6A4</t>
  </si>
  <si>
    <t>C6A5</t>
  </si>
  <si>
    <t>C6A6</t>
  </si>
  <si>
    <t>C6A7</t>
  </si>
  <si>
    <t>C6A8</t>
  </si>
  <si>
    <t>C6A9</t>
  </si>
  <si>
    <t>C6A10</t>
  </si>
  <si>
    <t>Porcentaje de cumplimiento en el saneamiento de las aguas residuales generadas en la cabecera municipal</t>
  </si>
  <si>
    <t>Porcentaje de solución en  puntos de encharcamiento</t>
  </si>
  <si>
    <t>Vigilancia de la calidad del agua en pozos, potabilizadoras y PTAR's</t>
  </si>
  <si>
    <t xml:space="preserve">A= Eventos solucionados / B= Eventos reportados </t>
  </si>
  <si>
    <t xml:space="preserve"> 3 HRS </t>
  </si>
  <si>
    <t xml:space="preserve">A= Hora promedio de inicio de encharcamiento /B=  Hora en la cual el agua ha sido desalojada </t>
  </si>
  <si>
    <t>A= Análisis  en PTAR´s, pozos, potabilizadoras y usuarios no domestico realizados / B= Análisis  en PTAR´s, pozos, potabilizadoras y usuarios no domestico programados</t>
  </si>
  <si>
    <t xml:space="preserve">A= Padrón de usuarios en un periodo determinado / B= Usuarios actualizados </t>
  </si>
  <si>
    <t>A= Importes cobrados en cartera vencida / B= Importes de adeudos con un periodo mayor a cuatro meses</t>
  </si>
  <si>
    <t>A= Auditorias realizadas / B= Auditorias programadas</t>
  </si>
  <si>
    <t>A= Contratos y/o convenios realizados / B= Contratos y/o convenios susceptibles de ser suscritos</t>
  </si>
  <si>
    <t>A= Seguimiento integrado / B= Seguimiento programado</t>
  </si>
  <si>
    <t xml:space="preserve">Horas </t>
  </si>
  <si>
    <t>Metros cúbicos</t>
  </si>
  <si>
    <t>A=Puntos de encharcamiento atendidos/resueltos - B=Puntos de encharcamiento programados para atender</t>
  </si>
  <si>
    <t>Puntos</t>
  </si>
  <si>
    <t>Muestreos</t>
  </si>
  <si>
    <t>kg/cm2</t>
  </si>
  <si>
    <t>Folios</t>
  </si>
  <si>
    <t>Sistemas de cloración</t>
  </si>
  <si>
    <t>Colonias</t>
  </si>
  <si>
    <t>A-B</t>
  </si>
  <si>
    <t>Análisis</t>
  </si>
  <si>
    <t>Mantenimientos</t>
  </si>
  <si>
    <t>Pesos</t>
  </si>
  <si>
    <t>Usuarios</t>
  </si>
  <si>
    <t>A= Medidores instalados en un periodo / B= Totalidad de cuentas de agua potable</t>
  </si>
  <si>
    <t>Medidores/Cuentas</t>
  </si>
  <si>
    <t>Metas</t>
  </si>
  <si>
    <t>Auditorias</t>
  </si>
  <si>
    <t>Solicitudes</t>
  </si>
  <si>
    <t>Obras</t>
  </si>
  <si>
    <t>Porcentaje de cumplimiento de obligaciones financieras - Cuenta Pública</t>
  </si>
  <si>
    <t xml:space="preserve">A=Obligación financiera rendida/B=Obligación financiera establecida por la normatividad </t>
  </si>
  <si>
    <t>N/A</t>
  </si>
  <si>
    <t>Gerencia</t>
  </si>
  <si>
    <t>A= Muestreos realizados / B= Muestreos programados</t>
  </si>
  <si>
    <t xml:space="preserve">A=Solicitudes respondidas en tiempo / B= Solicitudes recibidas </t>
  </si>
  <si>
    <t>Presupuesto del programa presupuestario</t>
  </si>
  <si>
    <t>A= Metros cúbicos / B = Cuentas en los giros domésticos y mixto</t>
  </si>
  <si>
    <t>Litros/habitante/día</t>
  </si>
  <si>
    <t xml:space="preserve">A= Presión medida en la toma domiciliaria / B= Parámetro deseable de presión en toma </t>
  </si>
  <si>
    <t xml:space="preserve">A= Mantenimientos preventivos realizados/ B= Mantenimientos preventivos programados </t>
  </si>
  <si>
    <t>Gerente de Finanzas y Administración</t>
  </si>
  <si>
    <t>Hortensia Gómez Reyes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</si>
  <si>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</si>
  <si>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</si>
  <si>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</si>
  <si>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</si>
  <si>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</si>
  <si>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Órgano Interno de Control</t>
  </si>
  <si>
    <t>Unidad de Transparencia</t>
  </si>
  <si>
    <t>Gerencia de Ingeniería y Proyectos</t>
  </si>
  <si>
    <t xml:space="preserve">Gerencia de Administración y Finanzas </t>
  </si>
  <si>
    <t>Coordinación Jurídica</t>
  </si>
  <si>
    <t>Coordinación de Desarrollo Institucional y Sistemas de Gestión</t>
  </si>
  <si>
    <t>Coordinación Comunicación Social y Vinculación</t>
  </si>
  <si>
    <t>A=Volumen de agua saneado en plantas / B= Volumen de agua residual generado en la cabecera municipal</t>
  </si>
  <si>
    <t xml:space="preserve">A= Metas alcanzadas /B= Metas programadas 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</si>
  <si>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</si>
  <si>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</si>
  <si>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(X1+X2+X3+ ….+Xn)/n</t>
  </si>
  <si>
    <t>Xn= Horas de servicio continuo medido en punto critico en una colonia determinada/n=puntos criticos monitoreados (por colonia)</t>
  </si>
  <si>
    <t>COMPONENTE 1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</si>
  <si>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</si>
  <si>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</si>
  <si>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Porcentaje de fuentes y tanques con inspecciones realizadas.</t>
  </si>
  <si>
    <t>A= Inspecciones realizadas en tanques y pozos / B= Inspecciones programadas en tanques y pozos</t>
  </si>
  <si>
    <t>A= Asentamientos-localidades parámetros de servicio de continuidad mayor o igual a 12hrs y presión mayor o igual a 0.5kg/cm2/ B=Totalidad de colonias donde se presta el servicio de agua potable</t>
  </si>
  <si>
    <t>COMPONENTE 2</t>
  </si>
  <si>
    <t>Servicios de drenaje sanitario y alcantarillado pluvial proporcionado</t>
  </si>
  <si>
    <t>Conservación de infraestructura para la mejor operación de las redes de drenaje</t>
  </si>
  <si>
    <t>Gestión de la prestación de los servicios públicos prestados</t>
  </si>
  <si>
    <t>Porcentaje de cárcamos en operación</t>
  </si>
  <si>
    <t>Porcentaje de modificaciones a procesos operativos realizadas</t>
  </si>
  <si>
    <t>A=Cárcamos con capacidad de operación / B=Totalidad de cárcamos para desalojo de agua</t>
  </si>
  <si>
    <t>A= Fallas atendidas en el sistema de drenaje sanitario/B=Fallas reportadas en el sistema de drenaje sanitario</t>
  </si>
  <si>
    <t>A=Manual actualizado/B=Manuales susceptibles de actualización</t>
  </si>
  <si>
    <t>Cárcamos</t>
  </si>
  <si>
    <t>Manuales</t>
  </si>
  <si>
    <t>COMPONENTE 3</t>
  </si>
  <si>
    <t>Verificación de la calidad del agua y tratamiento de aguas residuales de los servicios proporcionados.</t>
  </si>
  <si>
    <t>Mantenimiento de las plantas de tratamiento para el cumplimiento de las normas de descarga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</si>
  <si>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</si>
  <si>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</si>
  <si>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</si>
  <si>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A=Acreditaciones, cedulas y licenciamientos obtenidos en el periodo/B=Acreditaciones, cedulas y licenciamientos programados para actualización</t>
  </si>
  <si>
    <t>COMPONENTE 4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</si>
  <si>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</si>
  <si>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</si>
  <si>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</si>
  <si>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Eficiencia Comercial</t>
  </si>
  <si>
    <t>Porcentaje de modificaciones a procesos de comercialización realizadas</t>
  </si>
  <si>
    <t>C4A4</t>
  </si>
  <si>
    <t>A+B</t>
  </si>
  <si>
    <t>A= Importes cobrados por servicio de agua potable a un periodo determinado (x) / B=  Importes facturado por servicio de agua potable a un periodo determinado (x-1)</t>
  </si>
  <si>
    <t>COMPONENTE 5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</si>
  <si>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</si>
  <si>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</si>
  <si>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</si>
  <si>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Porcentaje de infraestructura hidráulica realizada en comunidades rurales</t>
  </si>
  <si>
    <t>C5A2</t>
  </si>
  <si>
    <t>Comunidades</t>
  </si>
  <si>
    <t>Acciones</t>
  </si>
  <si>
    <t>A=Infraestructura construida en asentamientos y localidades rurales/B=Infraestructura programada en asentamientos y localidades rurales</t>
  </si>
  <si>
    <t xml:space="preserve">A= Comunidades rurales y asentamientos atendidas / B= Comunidades rurales y asentamientos que presentan con necesidad de atención </t>
  </si>
  <si>
    <t>A= Acciones realizadas / B= Solicitudes de atención en localidades rurales y asentamientos</t>
  </si>
  <si>
    <t>COMPONENTE 6</t>
  </si>
  <si>
    <t>Administración y gestión del servicio proporcionado</t>
  </si>
  <si>
    <t>Dirección General</t>
  </si>
  <si>
    <t>A= Ingresos propios /B= Ingresos totales</t>
  </si>
  <si>
    <t>Vigilancia del quehacer del organismo atendiendo normas y disposiciones legales aplicables</t>
  </si>
  <si>
    <t>Promoción de la transparencia, acceso a la información pública y administración del archivo</t>
  </si>
  <si>
    <t>Porcentaje de atención a solicitudes de acceso a la información pública</t>
  </si>
  <si>
    <t>Ejecución de los procesos de obra pública y servicios relacionados</t>
  </si>
  <si>
    <t>Dictaminación para el otorgamiento de factibilidades</t>
  </si>
  <si>
    <t>Porcentaje de expedientes técnicos realizados</t>
  </si>
  <si>
    <t>Porcentaje de cumplimiento del programa obra</t>
  </si>
  <si>
    <t>A=Expedientes técnicos de acciones elaborados/B=Expedientes técnicos de acciones programados en el periodo</t>
  </si>
  <si>
    <t>Expedientes</t>
  </si>
  <si>
    <t>A= Acciones terminadas del programa obra/B= Totalidad de acciones registradas en el programa obra (sin considerar fecha de inicio de los trabajos)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</si>
  <si>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</si>
  <si>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</si>
  <si>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</si>
  <si>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</si>
  <si>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</si>
  <si>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</si>
  <si>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A= Personal capacitado / B= Personal considerado en el programa de capacitación</t>
  </si>
  <si>
    <t>A=Adquisiciones consolidadas realizadas/B=Adquisiciones consolidadas programadas</t>
  </si>
  <si>
    <t>A=Equipos operativos atendidos y funcionales/B=Equipos operativos programados para servicio</t>
  </si>
  <si>
    <t>Personas</t>
  </si>
  <si>
    <t>Informes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</si>
  <si>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</si>
  <si>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</si>
  <si>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</si>
  <si>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C6A11</t>
  </si>
  <si>
    <t>C6A12</t>
  </si>
  <si>
    <t>A= Publicaciones en medios impresos y digitales realizados / B= Publicaciones en medios impresos y digitales programados</t>
  </si>
  <si>
    <t>Acreditaciones</t>
  </si>
  <si>
    <t>Productos informativos realizados</t>
  </si>
  <si>
    <t>Adquisiciones consolidadas</t>
  </si>
  <si>
    <t>Equipos operativos</t>
  </si>
  <si>
    <t>Contratos y/o convenios</t>
  </si>
  <si>
    <t>Seguimiento</t>
  </si>
  <si>
    <t xml:space="preserve">Coordinadora de Desarrollo Institucional y Sistemas de Gestión </t>
  </si>
  <si>
    <t>JUNTA DE AGUA POTABLE, DRENAJE, ALCANTARILLADO Y SANEAMIENTO DEL MUNICIPIO DE IRAPUATO, GTO.
INDICADORES DE RESULTADOS
DEL 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</si>
</sst>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 tint="0.249977111117893"/>
      <name val="Arial"/>
      <family val="2"/>
    </font>
    <font>
      <sz val="8"/>
      <color theme="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 tint="0.249977111117893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43" fontId="0" fillId="0" borderId="2" xfId="1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10" fontId="0" fillId="0" borderId="3" xfId="18" applyNumberFormat="1" applyFont="1" applyFill="1" applyBorder="1" applyAlignment="1" applyProtection="1">
      <alignment horizontal="right" vertical="center"/>
    </xf>
    <xf numFmtId="10" fontId="0" fillId="0" borderId="2" xfId="18" applyNumberFormat="1" applyFont="1" applyFill="1" applyBorder="1" applyAlignment="1" applyProtection="1">
      <alignment horizontal="right" vertical="center"/>
    </xf>
    <xf numFmtId="9" fontId="0" fillId="0" borderId="3" xfId="18" applyFont="1" applyFill="1" applyBorder="1" applyAlignment="1" applyProtection="1">
      <alignment horizontal="right" vertical="center"/>
    </xf>
    <xf numFmtId="10" fontId="8" fillId="0" borderId="3" xfId="18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3" fontId="8" fillId="0" borderId="2" xfId="17" applyFont="1" applyFill="1" applyBorder="1" applyAlignment="1" applyProtection="1">
      <alignment horizontal="right" vertical="center"/>
    </xf>
    <xf numFmtId="10" fontId="7" fillId="0" borderId="3" xfId="18" applyNumberFormat="1" applyFont="1" applyFill="1" applyBorder="1" applyAlignment="1" applyProtection="1">
      <alignment horizontal="right" vertical="center"/>
    </xf>
    <xf numFmtId="43" fontId="0" fillId="0" borderId="2" xfId="17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/>
    </xf>
    <xf numFmtId="43" fontId="7" fillId="0" borderId="3" xfId="18" applyNumberFormat="1" applyFont="1" applyFill="1" applyBorder="1" applyAlignment="1" applyProtection="1">
      <alignment horizontal="right" vertical="center"/>
      <protection locked="0"/>
    </xf>
    <xf numFmtId="9" fontId="7" fillId="0" borderId="3" xfId="18" applyFont="1" applyFill="1" applyBorder="1" applyAlignment="1" applyProtection="1">
      <alignment horizontal="right" vertical="center"/>
      <protection locked="0"/>
    </xf>
    <xf numFmtId="9" fontId="0" fillId="0" borderId="3" xfId="18" applyFont="1" applyFill="1" applyBorder="1" applyAlignment="1" applyProtection="1">
      <alignment horizontal="right" vertical="center"/>
      <protection locked="0"/>
    </xf>
    <xf numFmtId="9" fontId="8" fillId="0" borderId="3" xfId="18" applyFont="1" applyFill="1" applyBorder="1" applyAlignment="1" applyProtection="1">
      <alignment horizontal="right" vertical="center"/>
      <protection locked="0"/>
    </xf>
    <xf numFmtId="9" fontId="0" fillId="0" borderId="6" xfId="18" applyFont="1" applyFill="1" applyBorder="1" applyAlignment="1" applyProtection="1">
      <alignment vertical="center"/>
      <protection locked="0"/>
    </xf>
    <xf numFmtId="9" fontId="0" fillId="0" borderId="6" xfId="18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 vertical="center" wrapText="1"/>
    </xf>
    <xf numFmtId="0" fontId="7" fillId="0" borderId="3" xfId="18" applyNumberFormat="1" applyFont="1" applyFill="1" applyBorder="1" applyAlignment="1" applyProtection="1">
      <alignment horizontal="right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1" fontId="8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10" fontId="7" fillId="0" borderId="2" xfId="0" quotePrefix="1" applyNumberFormat="1" applyFont="1" applyBorder="1" applyAlignment="1" applyProtection="1">
      <alignment horizontal="right" vertical="center"/>
      <protection locked="0"/>
    </xf>
    <xf numFmtId="10" fontId="7" fillId="0" borderId="3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justify" vertical="center" wrapText="1"/>
      <protection locked="0"/>
    </xf>
    <xf numFmtId="0" fontId="11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right" vertical="center"/>
      <protection locked="0"/>
    </xf>
    <xf numFmtId="9" fontId="7" fillId="0" borderId="3" xfId="0" applyNumberFormat="1" applyFont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8" fillId="0" borderId="2" xfId="17" applyFont="1" applyFill="1" applyBorder="1" applyAlignment="1" applyProtection="1">
      <alignment horizontal="right" vertical="center" wrapText="1"/>
      <protection locked="0"/>
    </xf>
    <xf numFmtId="165" fontId="8" fillId="0" borderId="2" xfId="17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 wrapText="1"/>
      <protection locked="0"/>
    </xf>
    <xf numFmtId="1" fontId="0" fillId="0" borderId="3" xfId="18" applyNumberFormat="1" applyFont="1" applyFill="1" applyBorder="1" applyAlignment="1" applyProtection="1">
      <alignment horizontal="right" vertical="center"/>
      <protection locked="0"/>
    </xf>
    <xf numFmtId="1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3" xfId="17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2" xfId="17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17" applyNumberFormat="1" applyFont="1" applyFill="1" applyBorder="1" applyAlignment="1" applyProtection="1">
      <alignment horizontal="right" vertical="center" wrapText="1"/>
      <protection locked="0"/>
    </xf>
    <xf numFmtId="4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2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3" fontId="0" fillId="0" borderId="6" xfId="18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center" vertical="center" wrapText="1"/>
    </xf>
    <xf numFmtId="165" fontId="8" fillId="0" borderId="6" xfId="17" applyNumberFormat="1" applyFont="1" applyFill="1" applyBorder="1" applyAlignment="1" applyProtection="1">
      <alignment horizontal="right" vertical="center" wrapText="1"/>
      <protection locked="0"/>
    </xf>
    <xf numFmtId="3" fontId="8" fillId="0" borderId="6" xfId="18" applyNumberFormat="1" applyFont="1" applyFill="1" applyBorder="1" applyAlignment="1" applyProtection="1">
      <alignment vertical="center"/>
      <protection locked="0"/>
    </xf>
    <xf numFmtId="165" fontId="8" fillId="0" borderId="2" xfId="17" applyNumberFormat="1" applyFont="1" applyFill="1" applyBorder="1" applyAlignment="1" applyProtection="1">
      <alignment vertical="center" wrapText="1"/>
      <protection locked="0"/>
    </xf>
    <xf numFmtId="3" fontId="8" fillId="0" borderId="2" xfId="18" applyNumberFormat="1" applyFont="1" applyFill="1" applyBorder="1" applyAlignment="1" applyProtection="1">
      <alignment horizontal="righ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3" fontId="8" fillId="0" borderId="2" xfId="0" applyNumberFormat="1" applyFont="1" applyBorder="1" applyAlignment="1" applyProtection="1">
      <alignment vertical="center" wrapText="1"/>
      <protection locked="0"/>
    </xf>
    <xf numFmtId="43" fontId="0" fillId="0" borderId="3" xfId="17" applyFont="1" applyFill="1" applyBorder="1" applyAlignment="1" applyProtection="1">
      <alignment horizontal="right" vertical="center"/>
      <protection locked="0"/>
    </xf>
    <xf numFmtId="165" fontId="0" fillId="0" borderId="3" xfId="17" applyNumberFormat="1" applyFont="1" applyFill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43" fontId="0" fillId="0" borderId="10" xfId="0" applyNumberFormat="1" applyFill="1" applyBorder="1" applyAlignment="1">
      <alignment horizontal="right" vertical="center" wrapText="1"/>
    </xf>
    <xf numFmtId="43" fontId="6" fillId="0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Fill="1" applyBorder="1" applyAlignment="1">
      <alignment horizontal="justify" vertical="center" wrapText="1"/>
    </xf>
    <xf numFmtId="43" fontId="0" fillId="0" borderId="11" xfId="0" applyNumberFormat="1" applyFill="1" applyBorder="1" applyAlignment="1">
      <alignment horizontal="center" vertical="center" wrapText="1"/>
    </xf>
    <xf numFmtId="43" fontId="0" fillId="0" borderId="12" xfId="0" applyNumberFormat="1" applyFill="1" applyBorder="1" applyAlignment="1">
      <alignment horizontal="center" vertical="center" wrapText="1"/>
    </xf>
    <xf numFmtId="43" fontId="0" fillId="0" borderId="13" xfId="0" applyNumberFormat="1" applyFill="1" applyBorder="1" applyAlignment="1">
      <alignment horizontal="center" vertical="center" wrapText="1"/>
    </xf>
    <xf numFmtId="43" fontId="0" fillId="0" borderId="14" xfId="0" applyNumberFormat="1" applyFill="1" applyBorder="1" applyAlignment="1">
      <alignment horizontal="center" vertical="center" wrapText="1"/>
    </xf>
    <xf numFmtId="43" fontId="0" fillId="0" borderId="15" xfId="0" applyNumberFormat="1" applyFill="1" applyBorder="1" applyAlignment="1">
      <alignment horizontal="center" vertical="center" wrapText="1"/>
    </xf>
    <xf numFmtId="43" fontId="0" fillId="0" borderId="16" xfId="0" applyNumberForma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6" borderId="4" xfId="8" applyFont="1" applyFill="1" applyBorder="1" applyAlignment="1" applyProtection="1">
      <alignment horizontal="center" vertical="center" wrapText="1"/>
      <protection locked="0"/>
    </xf>
    <xf numFmtId="0" fontId="9" fillId="6" borderId="5" xfId="8" applyFont="1" applyFill="1" applyBorder="1" applyAlignment="1" applyProtection="1">
      <alignment horizontal="center" vertical="center" wrapText="1"/>
      <protection locked="0"/>
    </xf>
    <xf numFmtId="0" fontId="9" fillId="6" borderId="3" xfId="8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8" applyFont="1" applyFill="1" applyBorder="1" applyAlignment="1" applyProtection="1">
      <alignment horizontal="center" vertical="center" wrapText="1"/>
      <protection locked="0"/>
    </xf>
    <xf numFmtId="0" fontId="3" fillId="4" borderId="5" xfId="8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7" borderId="4" xfId="16" applyFont="1" applyFill="1" applyBorder="1" applyAlignment="1">
      <alignment horizontal="center" vertical="center" wrapText="1"/>
    </xf>
    <xf numFmtId="0" fontId="3" fillId="7" borderId="5" xfId="16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3" fontId="6" fillId="0" borderId="6" xfId="17" applyFont="1" applyFill="1" applyBorder="1" applyAlignment="1" applyProtection="1">
      <alignment horizontal="center" vertical="center"/>
      <protection locked="0"/>
    </xf>
    <xf numFmtId="43" fontId="6" fillId="0" borderId="8" xfId="17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</xf>
    <xf numFmtId="9" fontId="0" fillId="0" borderId="8" xfId="18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8" xfId="18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  <protection locked="0"/>
    </xf>
    <xf numFmtId="9" fontId="0" fillId="0" borderId="8" xfId="18" applyFont="1" applyFill="1" applyBorder="1" applyAlignment="1" applyProtection="1">
      <alignment horizontal="right" vertical="center"/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HGomez\2023\MIR\Seguimiento\Junio\Agua\NIVEL%20DE%20SERVICIO%20POR%20COLON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uidad"/>
      <sheetName val="presion"/>
      <sheetName val="Resumen"/>
      <sheetName val="Stat"/>
      <sheetName val="ANGEL"/>
      <sheetName val="RAMON"/>
    </sheetNames>
    <sheetDataSet>
      <sheetData sheetId="0">
        <row r="378">
          <cell r="KG378">
            <v>7298.6799999999994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tabSelected="1" topLeftCell="E1" zoomScale="80" zoomScaleNormal="80" zoomScalePageLayoutView="70" workbookViewId="0">
      <selection activeCell="O9" sqref="O9"/>
    </sheetView>
  </sheetViews>
  <sheetFormatPr baseColWidth="10" defaultColWidth="12" defaultRowHeight="11.25" x14ac:dyDescent="0.2"/>
  <cols>
    <col min="1" max="1" width="15.33203125" customWidth="1"/>
    <col min="2" max="2" width="16.33203125" style="1" customWidth="1"/>
    <col min="3" max="3" width="28.83203125" style="1" customWidth="1"/>
    <col min="4" max="4" width="19.6640625" style="1" customWidth="1"/>
    <col min="5" max="5" width="41.83203125" style="1" customWidth="1"/>
    <col min="6" max="6" width="41.1640625" style="1" hidden="1" customWidth="1"/>
    <col min="7" max="7" width="25.5" style="1" hidden="1" customWidth="1"/>
    <col min="8" max="8" width="20.83203125" style="1" hidden="1" customWidth="1"/>
    <col min="9" max="9" width="22" style="1" hidden="1" customWidth="1"/>
    <col min="10" max="10" width="23.1640625" style="1" hidden="1" customWidth="1"/>
    <col min="11" max="11" width="9.5" style="1" customWidth="1"/>
    <col min="12" max="12" width="12.6640625" style="1" bestFit="1" customWidth="1"/>
    <col min="13" max="13" width="53.1640625" style="1" customWidth="1"/>
    <col min="14" max="14" width="44" style="21" customWidth="1"/>
    <col min="15" max="15" width="31" style="21" bestFit="1" customWidth="1"/>
    <col min="16" max="16" width="14.1640625" style="1" customWidth="1"/>
    <col min="17" max="17" width="30.5" style="1" customWidth="1"/>
    <col min="18" max="18" width="42.6640625" style="21" customWidth="1"/>
    <col min="19" max="19" width="14" style="22" bestFit="1" customWidth="1"/>
    <col min="20" max="20" width="13.6640625" style="21" customWidth="1"/>
    <col min="21" max="21" width="13" style="22" bestFit="1" customWidth="1"/>
    <col min="22" max="22" width="17.6640625" style="22" customWidth="1"/>
    <col min="23" max="23" width="16.5" style="22" customWidth="1"/>
    <col min="24" max="24" width="14.5" customWidth="1"/>
    <col min="25" max="25" width="12" style="73"/>
  </cols>
  <sheetData>
    <row r="1" spans="1:25" ht="48.75" customHeight="1" x14ac:dyDescent="0.2">
      <c r="A1" s="130" t="s">
        <v>274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2"/>
    </row>
    <row r="2" spans="1:25" x14ac:dyDescent="0.2">
      <c r="A2" s="133" t="s">
        <v>51</v>
      </c>
      <c r="B2" s="134"/>
      <c r="C2" s="134"/>
      <c r="D2" s="134"/>
      <c r="E2" s="135"/>
      <c r="F2" s="136" t="s">
        <v>167</v>
      </c>
      <c r="G2" s="137"/>
      <c r="H2" s="137"/>
      <c r="I2" s="137"/>
      <c r="J2" s="138"/>
      <c r="K2" s="139" t="s">
        <v>49</v>
      </c>
      <c r="L2" s="140"/>
      <c r="M2" s="141"/>
      <c r="N2" s="142" t="s">
        <v>50</v>
      </c>
      <c r="O2" s="143"/>
      <c r="P2" s="143"/>
      <c r="Q2" s="143"/>
      <c r="R2" s="143"/>
      <c r="S2" s="143"/>
      <c r="T2" s="143"/>
      <c r="U2" s="144"/>
      <c r="V2" s="145" t="s">
        <v>47</v>
      </c>
      <c r="W2" s="146"/>
      <c r="X2" s="146"/>
    </row>
    <row r="3" spans="1:25" ht="67.5" x14ac:dyDescent="0.2">
      <c r="A3" s="12" t="s">
        <v>42</v>
      </c>
      <c r="B3" s="12" t="s">
        <v>41</v>
      </c>
      <c r="C3" s="12" t="s">
        <v>40</v>
      </c>
      <c r="D3" s="12" t="s">
        <v>39</v>
      </c>
      <c r="E3" s="12" t="s">
        <v>38</v>
      </c>
      <c r="F3" s="13" t="s">
        <v>61</v>
      </c>
      <c r="G3" s="13" t="s">
        <v>76</v>
      </c>
      <c r="H3" s="13" t="s">
        <v>60</v>
      </c>
      <c r="I3" s="14" t="s">
        <v>62</v>
      </c>
      <c r="J3" s="14" t="s">
        <v>63</v>
      </c>
      <c r="K3" s="15" t="s">
        <v>37</v>
      </c>
      <c r="L3" s="15" t="s">
        <v>36</v>
      </c>
      <c r="M3" s="15" t="s">
        <v>23</v>
      </c>
      <c r="N3" s="16" t="s">
        <v>35</v>
      </c>
      <c r="O3" s="16" t="s">
        <v>164</v>
      </c>
      <c r="P3" s="16" t="s">
        <v>34</v>
      </c>
      <c r="Q3" s="16" t="s">
        <v>33</v>
      </c>
      <c r="R3" s="16" t="s">
        <v>52</v>
      </c>
      <c r="S3" s="16" t="s">
        <v>32</v>
      </c>
      <c r="T3" s="16" t="s">
        <v>31</v>
      </c>
      <c r="U3" s="16" t="s">
        <v>30</v>
      </c>
      <c r="V3" s="17" t="s">
        <v>46</v>
      </c>
      <c r="W3" s="18" t="s">
        <v>28</v>
      </c>
      <c r="X3" s="18" t="s">
        <v>48</v>
      </c>
    </row>
    <row r="4" spans="1:25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/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19">
        <v>21</v>
      </c>
      <c r="W4" s="19">
        <v>22</v>
      </c>
      <c r="X4" s="19">
        <v>23</v>
      </c>
    </row>
    <row r="5" spans="1:25" ht="45" customHeight="1" x14ac:dyDescent="0.2">
      <c r="A5" s="147" t="s">
        <v>53</v>
      </c>
      <c r="B5" s="149" t="s">
        <v>65</v>
      </c>
      <c r="C5" s="151" t="s">
        <v>66</v>
      </c>
      <c r="D5" s="147" t="s">
        <v>54</v>
      </c>
      <c r="E5" s="153" t="s">
        <v>55</v>
      </c>
      <c r="F5" s="155">
        <f>SUM(F10,F14,F18,F21,F26,F29)</f>
        <v>567427950.13</v>
      </c>
      <c r="G5" s="155">
        <f>SUM(G10,G14,G18,G21,G26,G29)</f>
        <v>1077438670.3182523</v>
      </c>
      <c r="H5" s="155">
        <f t="shared" ref="H5:J5" si="0">SUM(H10,H14,H18,H21,H26,H29)</f>
        <v>393689388.96000004</v>
      </c>
      <c r="I5" s="155">
        <f t="shared" si="0"/>
        <v>390401070.59000003</v>
      </c>
      <c r="J5" s="155">
        <f t="shared" si="0"/>
        <v>390401070.59000003</v>
      </c>
      <c r="K5" s="147" t="s">
        <v>67</v>
      </c>
      <c r="L5" s="147" t="s">
        <v>24</v>
      </c>
      <c r="M5" s="153" t="s">
        <v>188</v>
      </c>
      <c r="N5" s="53" t="s">
        <v>78</v>
      </c>
      <c r="O5" s="77" t="s">
        <v>174</v>
      </c>
      <c r="P5" s="157" t="s">
        <v>99</v>
      </c>
      <c r="Q5" s="78" t="s">
        <v>96</v>
      </c>
      <c r="R5" s="78" t="s">
        <v>168</v>
      </c>
      <c r="S5" s="54">
        <v>230</v>
      </c>
      <c r="T5" s="55" t="s">
        <v>163</v>
      </c>
      <c r="U5" s="39">
        <f>((V5/30)*1000)/(W5*4)</f>
        <v>239.53467974434463</v>
      </c>
      <c r="V5" s="84">
        <v>3768762</v>
      </c>
      <c r="W5" s="85">
        <v>131114</v>
      </c>
      <c r="X5" s="56" t="s">
        <v>169</v>
      </c>
      <c r="Y5" s="73">
        <v>1</v>
      </c>
    </row>
    <row r="6" spans="1:25" ht="33.75" x14ac:dyDescent="0.2">
      <c r="A6" s="148"/>
      <c r="B6" s="150"/>
      <c r="C6" s="152"/>
      <c r="D6" s="148"/>
      <c r="E6" s="154"/>
      <c r="F6" s="156"/>
      <c r="G6" s="156"/>
      <c r="H6" s="156"/>
      <c r="I6" s="156"/>
      <c r="J6" s="156"/>
      <c r="K6" s="148"/>
      <c r="L6" s="148"/>
      <c r="M6" s="154"/>
      <c r="N6" s="53" t="s">
        <v>129</v>
      </c>
      <c r="O6" s="77" t="s">
        <v>175</v>
      </c>
      <c r="P6" s="158"/>
      <c r="Q6" s="78" t="s">
        <v>98</v>
      </c>
      <c r="R6" s="78" t="s">
        <v>186</v>
      </c>
      <c r="S6" s="44">
        <v>0.95</v>
      </c>
      <c r="T6" s="55" t="s">
        <v>163</v>
      </c>
      <c r="U6" s="57">
        <f>+V6/W6</f>
        <v>0.94959947433673408</v>
      </c>
      <c r="V6" s="86">
        <v>15579072</v>
      </c>
      <c r="W6" s="86">
        <v>16405940</v>
      </c>
      <c r="X6" s="58" t="s">
        <v>142</v>
      </c>
      <c r="Y6" s="73">
        <v>2</v>
      </c>
    </row>
    <row r="7" spans="1:25" ht="37.9" customHeight="1" x14ac:dyDescent="0.2">
      <c r="A7" s="147" t="s">
        <v>53</v>
      </c>
      <c r="B7" s="149" t="s">
        <v>65</v>
      </c>
      <c r="C7" s="151" t="s">
        <v>66</v>
      </c>
      <c r="D7" s="147" t="s">
        <v>54</v>
      </c>
      <c r="E7" s="153" t="s">
        <v>55</v>
      </c>
      <c r="F7" s="20"/>
      <c r="G7" s="20"/>
      <c r="H7" s="20"/>
      <c r="I7" s="20"/>
      <c r="J7" s="20"/>
      <c r="K7" s="147" t="s">
        <v>67</v>
      </c>
      <c r="L7" s="147" t="s">
        <v>25</v>
      </c>
      <c r="M7" s="153" t="s">
        <v>189</v>
      </c>
      <c r="N7" s="53" t="s">
        <v>79</v>
      </c>
      <c r="O7" s="77" t="s">
        <v>174</v>
      </c>
      <c r="P7" s="157" t="s">
        <v>100</v>
      </c>
      <c r="Q7" s="79" t="s">
        <v>190</v>
      </c>
      <c r="R7" s="78" t="s">
        <v>191</v>
      </c>
      <c r="S7" s="75">
        <v>13</v>
      </c>
      <c r="T7" s="55" t="s">
        <v>163</v>
      </c>
      <c r="U7" s="43">
        <f>V7/W7</f>
        <v>19.463146666666663</v>
      </c>
      <c r="V7" s="107">
        <f>+[1]continuidad!$KG$378</f>
        <v>7298.6799999999994</v>
      </c>
      <c r="W7" s="108">
        <v>375</v>
      </c>
      <c r="X7" s="58" t="s">
        <v>141</v>
      </c>
      <c r="Y7" s="73">
        <v>3</v>
      </c>
    </row>
    <row r="8" spans="1:25" ht="31.9" customHeight="1" x14ac:dyDescent="0.2">
      <c r="A8" s="159"/>
      <c r="B8" s="160"/>
      <c r="C8" s="161"/>
      <c r="D8" s="159"/>
      <c r="E8" s="162"/>
      <c r="F8" s="20"/>
      <c r="G8" s="20"/>
      <c r="H8" s="20"/>
      <c r="I8" s="20"/>
      <c r="J8" s="20"/>
      <c r="K8" s="159"/>
      <c r="L8" s="159"/>
      <c r="M8" s="162"/>
      <c r="N8" s="53" t="s">
        <v>130</v>
      </c>
      <c r="O8" s="77" t="s">
        <v>181</v>
      </c>
      <c r="P8" s="163"/>
      <c r="Q8" s="78" t="s">
        <v>98</v>
      </c>
      <c r="R8" s="78" t="s">
        <v>143</v>
      </c>
      <c r="S8" s="44">
        <v>1</v>
      </c>
      <c r="T8" s="55" t="s">
        <v>163</v>
      </c>
      <c r="U8" s="40">
        <f t="shared" ref="U8:U13" si="1">+V8/W8</f>
        <v>0</v>
      </c>
      <c r="V8" s="87">
        <v>0</v>
      </c>
      <c r="W8" s="88">
        <v>9</v>
      </c>
      <c r="X8" s="58" t="s">
        <v>144</v>
      </c>
      <c r="Y8" s="73">
        <v>4</v>
      </c>
    </row>
    <row r="9" spans="1:25" ht="31.9" customHeight="1" x14ac:dyDescent="0.2">
      <c r="A9" s="148"/>
      <c r="B9" s="150"/>
      <c r="C9" s="152"/>
      <c r="D9" s="148"/>
      <c r="E9" s="154"/>
      <c r="F9" s="20"/>
      <c r="G9" s="20"/>
      <c r="H9" s="20"/>
      <c r="I9" s="20"/>
      <c r="J9" s="20"/>
      <c r="K9" s="148"/>
      <c r="L9" s="148"/>
      <c r="M9" s="154"/>
      <c r="N9" s="53" t="s">
        <v>131</v>
      </c>
      <c r="O9" s="77" t="s">
        <v>175</v>
      </c>
      <c r="P9" s="158"/>
      <c r="Q9" s="78" t="s">
        <v>98</v>
      </c>
      <c r="R9" s="78" t="s">
        <v>165</v>
      </c>
      <c r="S9" s="44">
        <v>1</v>
      </c>
      <c r="T9" s="55" t="s">
        <v>163</v>
      </c>
      <c r="U9" s="40">
        <f t="shared" si="1"/>
        <v>0.37144837144837145</v>
      </c>
      <c r="V9" s="87">
        <v>536</v>
      </c>
      <c r="W9" s="89">
        <v>1443</v>
      </c>
      <c r="X9" s="58" t="s">
        <v>145</v>
      </c>
      <c r="Y9" s="73">
        <v>5</v>
      </c>
    </row>
    <row r="10" spans="1:25" ht="33.75" x14ac:dyDescent="0.2">
      <c r="A10" s="59" t="s">
        <v>53</v>
      </c>
      <c r="B10" s="60" t="s">
        <v>65</v>
      </c>
      <c r="C10" s="61" t="s">
        <v>66</v>
      </c>
      <c r="D10" s="59" t="s">
        <v>54</v>
      </c>
      <c r="E10" s="61" t="s">
        <v>55</v>
      </c>
      <c r="F10" s="112">
        <f>SUM(F11:F13)</f>
        <v>163500265.71000001</v>
      </c>
      <c r="G10" s="112">
        <f>SUM(G11:G13)</f>
        <v>263616099.82000002</v>
      </c>
      <c r="H10" s="112">
        <v>107186247.04000001</v>
      </c>
      <c r="I10" s="112">
        <v>106726131.55</v>
      </c>
      <c r="J10" s="112">
        <v>106726131.55</v>
      </c>
      <c r="K10" s="59" t="s">
        <v>67</v>
      </c>
      <c r="L10" s="59" t="s">
        <v>192</v>
      </c>
      <c r="M10" s="62" t="s">
        <v>193</v>
      </c>
      <c r="N10" s="53" t="s">
        <v>80</v>
      </c>
      <c r="O10" s="77" t="s">
        <v>174</v>
      </c>
      <c r="P10" s="78" t="s">
        <v>101</v>
      </c>
      <c r="Q10" s="79" t="s">
        <v>97</v>
      </c>
      <c r="R10" s="78" t="s">
        <v>170</v>
      </c>
      <c r="S10" s="54">
        <v>0.5</v>
      </c>
      <c r="T10" s="55" t="s">
        <v>163</v>
      </c>
      <c r="U10" s="41">
        <f>+V10/W10</f>
        <v>0.76</v>
      </c>
      <c r="V10" s="109">
        <v>0.76</v>
      </c>
      <c r="W10" s="110">
        <v>1</v>
      </c>
      <c r="X10" s="58" t="s">
        <v>146</v>
      </c>
      <c r="Y10" s="73">
        <v>6</v>
      </c>
    </row>
    <row r="11" spans="1:25" ht="33.75" x14ac:dyDescent="0.2">
      <c r="A11" s="59" t="s">
        <v>53</v>
      </c>
      <c r="B11" s="60" t="s">
        <v>65</v>
      </c>
      <c r="C11" s="61" t="s">
        <v>66</v>
      </c>
      <c r="D11" s="59" t="s">
        <v>54</v>
      </c>
      <c r="E11" s="61" t="s">
        <v>55</v>
      </c>
      <c r="F11" s="111">
        <v>16135200.65</v>
      </c>
      <c r="G11" s="111">
        <v>16866953.139999997</v>
      </c>
      <c r="H11" s="113">
        <v>7827606.2400000012</v>
      </c>
      <c r="I11" s="113">
        <v>7605963.9800000004</v>
      </c>
      <c r="J11" s="113">
        <v>7605963.9800000004</v>
      </c>
      <c r="K11" s="59" t="s">
        <v>67</v>
      </c>
      <c r="L11" s="59" t="s">
        <v>27</v>
      </c>
      <c r="M11" s="62" t="s">
        <v>68</v>
      </c>
      <c r="N11" s="53" t="s">
        <v>81</v>
      </c>
      <c r="O11" s="77" t="s">
        <v>174</v>
      </c>
      <c r="P11" s="78" t="s">
        <v>102</v>
      </c>
      <c r="Q11" s="79" t="s">
        <v>98</v>
      </c>
      <c r="R11" s="78" t="s">
        <v>132</v>
      </c>
      <c r="S11" s="44">
        <v>0.95</v>
      </c>
      <c r="T11" s="55" t="s">
        <v>163</v>
      </c>
      <c r="U11" s="35">
        <f t="shared" si="1"/>
        <v>0.9280988857938719</v>
      </c>
      <c r="V11" s="90">
        <v>5331</v>
      </c>
      <c r="W11" s="89">
        <v>5744</v>
      </c>
      <c r="X11" s="58" t="s">
        <v>147</v>
      </c>
      <c r="Y11" s="73">
        <v>7</v>
      </c>
    </row>
    <row r="12" spans="1:25" ht="33.75" x14ac:dyDescent="0.2">
      <c r="A12" s="59" t="s">
        <v>53</v>
      </c>
      <c r="B12" s="60" t="s">
        <v>65</v>
      </c>
      <c r="C12" s="61" t="s">
        <v>66</v>
      </c>
      <c r="D12" s="59" t="s">
        <v>54</v>
      </c>
      <c r="E12" s="61" t="s">
        <v>55</v>
      </c>
      <c r="F12" s="111">
        <v>99149557</v>
      </c>
      <c r="G12" s="111">
        <v>111804946.89</v>
      </c>
      <c r="H12" s="113">
        <v>64681629.559999995</v>
      </c>
      <c r="I12" s="113">
        <v>64443156.329999991</v>
      </c>
      <c r="J12" s="113">
        <v>64443156.329999991</v>
      </c>
      <c r="K12" s="59" t="s">
        <v>67</v>
      </c>
      <c r="L12" s="59" t="s">
        <v>27</v>
      </c>
      <c r="M12" s="62" t="s">
        <v>194</v>
      </c>
      <c r="N12" s="53" t="s">
        <v>195</v>
      </c>
      <c r="O12" s="77" t="s">
        <v>174</v>
      </c>
      <c r="P12" s="78" t="s">
        <v>103</v>
      </c>
      <c r="Q12" s="79" t="s">
        <v>98</v>
      </c>
      <c r="R12" s="78" t="s">
        <v>196</v>
      </c>
      <c r="S12" s="44">
        <v>0.9</v>
      </c>
      <c r="T12" s="55" t="s">
        <v>163</v>
      </c>
      <c r="U12" s="33">
        <f t="shared" si="1"/>
        <v>0.25874125874125875</v>
      </c>
      <c r="V12" s="87">
        <v>37</v>
      </c>
      <c r="W12" s="88">
        <v>143</v>
      </c>
      <c r="X12" s="58" t="s">
        <v>148</v>
      </c>
      <c r="Y12" s="73">
        <v>8</v>
      </c>
    </row>
    <row r="13" spans="1:25" ht="36" x14ac:dyDescent="0.2">
      <c r="A13" s="59" t="s">
        <v>53</v>
      </c>
      <c r="B13" s="60" t="s">
        <v>65</v>
      </c>
      <c r="C13" s="61" t="s">
        <v>66</v>
      </c>
      <c r="D13" s="59" t="s">
        <v>54</v>
      </c>
      <c r="E13" s="61" t="s">
        <v>55</v>
      </c>
      <c r="F13" s="111">
        <v>48215508.060000002</v>
      </c>
      <c r="G13" s="111">
        <v>134944199.79000002</v>
      </c>
      <c r="H13" s="113">
        <v>34677011.24000001</v>
      </c>
      <c r="I13" s="113">
        <v>34677011.24000001</v>
      </c>
      <c r="J13" s="113">
        <v>34677011.24000001</v>
      </c>
      <c r="K13" s="59" t="s">
        <v>67</v>
      </c>
      <c r="L13" s="59" t="s">
        <v>27</v>
      </c>
      <c r="M13" s="62" t="s">
        <v>69</v>
      </c>
      <c r="N13" s="53" t="s">
        <v>82</v>
      </c>
      <c r="O13" s="77" t="s">
        <v>174</v>
      </c>
      <c r="P13" s="78" t="s">
        <v>104</v>
      </c>
      <c r="Q13" s="79" t="s">
        <v>98</v>
      </c>
      <c r="R13" s="78" t="s">
        <v>197</v>
      </c>
      <c r="S13" s="44">
        <v>1</v>
      </c>
      <c r="T13" s="55" t="s">
        <v>163</v>
      </c>
      <c r="U13" s="33">
        <f t="shared" si="1"/>
        <v>0.73599999999999999</v>
      </c>
      <c r="V13" s="87">
        <v>276</v>
      </c>
      <c r="W13" s="88">
        <v>375</v>
      </c>
      <c r="X13" s="58" t="s">
        <v>149</v>
      </c>
      <c r="Y13" s="73">
        <v>9</v>
      </c>
    </row>
    <row r="14" spans="1:25" ht="33.75" x14ac:dyDescent="0.2">
      <c r="A14" s="59" t="s">
        <v>53</v>
      </c>
      <c r="B14" s="60" t="s">
        <v>65</v>
      </c>
      <c r="C14" s="61" t="s">
        <v>66</v>
      </c>
      <c r="D14" s="59" t="s">
        <v>54</v>
      </c>
      <c r="E14" s="61" t="s">
        <v>55</v>
      </c>
      <c r="F14" s="112">
        <f>SUM(F15:F17)</f>
        <v>174959513.00999999</v>
      </c>
      <c r="G14" s="112">
        <f>SUM(G15:G17)</f>
        <v>371926498.93000001</v>
      </c>
      <c r="H14" s="112">
        <v>175239566.96000001</v>
      </c>
      <c r="I14" s="112">
        <v>174631425.75</v>
      </c>
      <c r="J14" s="112">
        <v>174631425.75</v>
      </c>
      <c r="K14" s="59" t="s">
        <v>67</v>
      </c>
      <c r="L14" s="59" t="s">
        <v>198</v>
      </c>
      <c r="M14" s="62" t="s">
        <v>199</v>
      </c>
      <c r="N14" s="53" t="s">
        <v>83</v>
      </c>
      <c r="O14" s="77" t="s">
        <v>176</v>
      </c>
      <c r="P14" s="78" t="s">
        <v>105</v>
      </c>
      <c r="Q14" s="79" t="s">
        <v>150</v>
      </c>
      <c r="R14" s="78" t="s">
        <v>134</v>
      </c>
      <c r="S14" s="63" t="s">
        <v>133</v>
      </c>
      <c r="T14" s="55" t="s">
        <v>163</v>
      </c>
      <c r="U14" s="64">
        <f>V14-W14</f>
        <v>0</v>
      </c>
      <c r="V14" s="87">
        <v>0</v>
      </c>
      <c r="W14" s="88">
        <v>0</v>
      </c>
      <c r="X14" s="56" t="s">
        <v>141</v>
      </c>
      <c r="Y14" s="73">
        <v>10</v>
      </c>
    </row>
    <row r="15" spans="1:25" ht="33.75" x14ac:dyDescent="0.2">
      <c r="A15" s="59" t="s">
        <v>53</v>
      </c>
      <c r="B15" s="60" t="s">
        <v>65</v>
      </c>
      <c r="C15" s="61" t="s">
        <v>66</v>
      </c>
      <c r="D15" s="59" t="s">
        <v>54</v>
      </c>
      <c r="E15" s="61" t="s">
        <v>55</v>
      </c>
      <c r="F15" s="111">
        <v>139413749.50999999</v>
      </c>
      <c r="G15" s="111">
        <v>206202077.00000003</v>
      </c>
      <c r="H15" s="113">
        <v>49915868.5</v>
      </c>
      <c r="I15" s="113">
        <v>49594059.370000005</v>
      </c>
      <c r="J15" s="113">
        <v>49594059.370000005</v>
      </c>
      <c r="K15" s="59" t="s">
        <v>67</v>
      </c>
      <c r="L15" s="59" t="s">
        <v>27</v>
      </c>
      <c r="M15" s="62" t="s">
        <v>70</v>
      </c>
      <c r="N15" s="53" t="s">
        <v>202</v>
      </c>
      <c r="O15" s="77" t="s">
        <v>176</v>
      </c>
      <c r="P15" s="78" t="s">
        <v>106</v>
      </c>
      <c r="Q15" s="79" t="s">
        <v>98</v>
      </c>
      <c r="R15" s="78" t="s">
        <v>204</v>
      </c>
      <c r="S15" s="44">
        <v>1</v>
      </c>
      <c r="T15" s="55" t="s">
        <v>163</v>
      </c>
      <c r="U15" s="33">
        <f>+V15/W15</f>
        <v>0.89090909090909087</v>
      </c>
      <c r="V15" s="87">
        <v>49</v>
      </c>
      <c r="W15" s="88">
        <v>55</v>
      </c>
      <c r="X15" s="56" t="s">
        <v>207</v>
      </c>
      <c r="Y15" s="73">
        <v>11</v>
      </c>
    </row>
    <row r="16" spans="1:25" ht="33.75" x14ac:dyDescent="0.2">
      <c r="A16" s="59" t="s">
        <v>53</v>
      </c>
      <c r="B16" s="60" t="s">
        <v>65</v>
      </c>
      <c r="C16" s="61" t="s">
        <v>66</v>
      </c>
      <c r="D16" s="59" t="s">
        <v>54</v>
      </c>
      <c r="E16" s="61" t="s">
        <v>55</v>
      </c>
      <c r="F16" s="111">
        <v>10046828.32</v>
      </c>
      <c r="G16" s="111">
        <v>10345526.800000001</v>
      </c>
      <c r="H16" s="113">
        <v>4164529.61</v>
      </c>
      <c r="I16" s="113">
        <v>3878197.53</v>
      </c>
      <c r="J16" s="113">
        <v>3878197.53</v>
      </c>
      <c r="K16" s="59" t="s">
        <v>67</v>
      </c>
      <c r="L16" s="59" t="s">
        <v>27</v>
      </c>
      <c r="M16" s="62" t="s">
        <v>200</v>
      </c>
      <c r="N16" s="53" t="s">
        <v>84</v>
      </c>
      <c r="O16" s="77" t="s">
        <v>176</v>
      </c>
      <c r="P16" s="78" t="s">
        <v>107</v>
      </c>
      <c r="Q16" s="79" t="s">
        <v>98</v>
      </c>
      <c r="R16" s="78" t="s">
        <v>205</v>
      </c>
      <c r="S16" s="76">
        <v>0.95</v>
      </c>
      <c r="T16" s="55" t="s">
        <v>163</v>
      </c>
      <c r="U16" s="33">
        <f>+V16/W16</f>
        <v>0.84597295708406817</v>
      </c>
      <c r="V16" s="87">
        <v>4317</v>
      </c>
      <c r="W16" s="88">
        <v>5103</v>
      </c>
      <c r="X16" s="56" t="s">
        <v>147</v>
      </c>
      <c r="Y16" s="73">
        <v>12</v>
      </c>
    </row>
    <row r="17" spans="1:25" ht="33.75" x14ac:dyDescent="0.2">
      <c r="A17" s="59" t="s">
        <v>53</v>
      </c>
      <c r="B17" s="60" t="s">
        <v>65</v>
      </c>
      <c r="C17" s="61" t="s">
        <v>66</v>
      </c>
      <c r="D17" s="59" t="s">
        <v>54</v>
      </c>
      <c r="E17" s="61" t="s">
        <v>55</v>
      </c>
      <c r="F17" s="111">
        <v>25498935.18</v>
      </c>
      <c r="G17" s="111">
        <v>155378895.12999997</v>
      </c>
      <c r="H17" s="113">
        <v>121159168.85000001</v>
      </c>
      <c r="I17" s="113">
        <v>121159168.85000001</v>
      </c>
      <c r="J17" s="113">
        <v>121159168.85000001</v>
      </c>
      <c r="K17" s="59" t="s">
        <v>67</v>
      </c>
      <c r="L17" s="59" t="s">
        <v>27</v>
      </c>
      <c r="M17" s="62" t="s">
        <v>201</v>
      </c>
      <c r="N17" s="53" t="s">
        <v>203</v>
      </c>
      <c r="O17" s="77" t="s">
        <v>184</v>
      </c>
      <c r="P17" s="78" t="s">
        <v>108</v>
      </c>
      <c r="Q17" s="79" t="s">
        <v>98</v>
      </c>
      <c r="R17" s="78" t="s">
        <v>206</v>
      </c>
      <c r="S17" s="44">
        <v>1</v>
      </c>
      <c r="T17" s="55" t="s">
        <v>163</v>
      </c>
      <c r="U17" s="33">
        <f>+V17/W17</f>
        <v>0.66666666666666663</v>
      </c>
      <c r="V17" s="87">
        <v>2</v>
      </c>
      <c r="W17" s="88">
        <v>3</v>
      </c>
      <c r="X17" s="56" t="s">
        <v>208</v>
      </c>
      <c r="Y17" s="73">
        <v>13</v>
      </c>
    </row>
    <row r="18" spans="1:25" ht="33.75" x14ac:dyDescent="0.2">
      <c r="A18" s="59" t="s">
        <v>53</v>
      </c>
      <c r="B18" s="60" t="s">
        <v>65</v>
      </c>
      <c r="C18" s="61" t="s">
        <v>66</v>
      </c>
      <c r="D18" s="59" t="s">
        <v>54</v>
      </c>
      <c r="E18" s="61" t="s">
        <v>55</v>
      </c>
      <c r="F18" s="112">
        <f>SUM(F19:F20)</f>
        <v>26734777.870000001</v>
      </c>
      <c r="G18" s="112">
        <f t="shared" ref="G18:J18" si="2">SUM(G19:G20)</f>
        <v>36030982.419999994</v>
      </c>
      <c r="H18" s="112">
        <f t="shared" si="2"/>
        <v>16146802.720000001</v>
      </c>
      <c r="I18" s="112">
        <f t="shared" si="2"/>
        <v>15768190.829999998</v>
      </c>
      <c r="J18" s="112">
        <f t="shared" si="2"/>
        <v>15768190.829999998</v>
      </c>
      <c r="K18" s="59" t="s">
        <v>67</v>
      </c>
      <c r="L18" s="59" t="s">
        <v>209</v>
      </c>
      <c r="M18" s="62" t="s">
        <v>210</v>
      </c>
      <c r="N18" s="53" t="s">
        <v>212</v>
      </c>
      <c r="O18" s="77" t="s">
        <v>175</v>
      </c>
      <c r="P18" s="78" t="s">
        <v>109</v>
      </c>
      <c r="Q18" s="78" t="s">
        <v>98</v>
      </c>
      <c r="R18" s="78" t="s">
        <v>135</v>
      </c>
      <c r="S18" s="44">
        <v>1</v>
      </c>
      <c r="T18" s="55" t="s">
        <v>163</v>
      </c>
      <c r="U18" s="40">
        <f>V18/W18</f>
        <v>0.22382647236585856</v>
      </c>
      <c r="V18" s="91">
        <v>6666</v>
      </c>
      <c r="W18" s="91">
        <v>29782</v>
      </c>
      <c r="X18" s="58" t="s">
        <v>151</v>
      </c>
      <c r="Y18" s="73">
        <v>14</v>
      </c>
    </row>
    <row r="19" spans="1:25" ht="45" x14ac:dyDescent="0.2">
      <c r="A19" s="59" t="s">
        <v>53</v>
      </c>
      <c r="B19" s="60" t="s">
        <v>65</v>
      </c>
      <c r="C19" s="61" t="s">
        <v>66</v>
      </c>
      <c r="D19" s="59" t="s">
        <v>54</v>
      </c>
      <c r="E19" s="61" t="s">
        <v>55</v>
      </c>
      <c r="F19" s="111">
        <v>20516776.18</v>
      </c>
      <c r="G19" s="111">
        <v>28626858.259999998</v>
      </c>
      <c r="H19" s="113">
        <v>13532420.550000001</v>
      </c>
      <c r="I19" s="113">
        <v>13385350.809999999</v>
      </c>
      <c r="J19" s="113">
        <v>13385350.809999999</v>
      </c>
      <c r="K19" s="59" t="s">
        <v>67</v>
      </c>
      <c r="L19" s="59" t="s">
        <v>27</v>
      </c>
      <c r="M19" s="62" t="s">
        <v>211</v>
      </c>
      <c r="N19" s="53" t="s">
        <v>213</v>
      </c>
      <c r="O19" s="77" t="s">
        <v>175</v>
      </c>
      <c r="P19" s="78" t="s">
        <v>110</v>
      </c>
      <c r="Q19" s="78" t="s">
        <v>98</v>
      </c>
      <c r="R19" s="78" t="s">
        <v>171</v>
      </c>
      <c r="S19" s="44">
        <v>1</v>
      </c>
      <c r="T19" s="55" t="s">
        <v>163</v>
      </c>
      <c r="U19" s="40">
        <f t="shared" ref="U19:U20" si="3">V19/W19</f>
        <v>0.55172413793103448</v>
      </c>
      <c r="V19" s="91">
        <v>160</v>
      </c>
      <c r="W19" s="91">
        <v>290</v>
      </c>
      <c r="X19" s="58" t="s">
        <v>152</v>
      </c>
      <c r="Y19" s="73">
        <v>15</v>
      </c>
    </row>
    <row r="20" spans="1:25" ht="33.75" x14ac:dyDescent="0.2">
      <c r="A20" s="59" t="s">
        <v>53</v>
      </c>
      <c r="B20" s="60" t="s">
        <v>65</v>
      </c>
      <c r="C20" s="61" t="s">
        <v>66</v>
      </c>
      <c r="D20" s="59" t="s">
        <v>54</v>
      </c>
      <c r="E20" s="61" t="s">
        <v>55</v>
      </c>
      <c r="F20" s="111">
        <v>6218001.6900000004</v>
      </c>
      <c r="G20" s="111">
        <v>7404124.1599999992</v>
      </c>
      <c r="H20" s="113">
        <v>2614382.17</v>
      </c>
      <c r="I20" s="113">
        <v>2382840.0200000005</v>
      </c>
      <c r="J20" s="113">
        <v>2382840.0200000005</v>
      </c>
      <c r="K20" s="59" t="s">
        <v>67</v>
      </c>
      <c r="L20" s="59" t="s">
        <v>27</v>
      </c>
      <c r="M20" s="62" t="s">
        <v>71</v>
      </c>
      <c r="N20" s="53" t="s">
        <v>214</v>
      </c>
      <c r="O20" s="77" t="s">
        <v>175</v>
      </c>
      <c r="P20" s="78" t="s">
        <v>111</v>
      </c>
      <c r="Q20" s="78" t="s">
        <v>98</v>
      </c>
      <c r="R20" s="78" t="s">
        <v>215</v>
      </c>
      <c r="S20" s="44">
        <v>1</v>
      </c>
      <c r="T20" s="55" t="s">
        <v>163</v>
      </c>
      <c r="U20" s="40">
        <f t="shared" si="3"/>
        <v>0.66666666666666663</v>
      </c>
      <c r="V20" s="91">
        <v>2</v>
      </c>
      <c r="W20" s="91">
        <v>3</v>
      </c>
      <c r="X20" s="58" t="s">
        <v>267</v>
      </c>
      <c r="Y20" s="73">
        <v>16</v>
      </c>
    </row>
    <row r="21" spans="1:25" ht="45" x14ac:dyDescent="0.2">
      <c r="A21" s="59" t="s">
        <v>53</v>
      </c>
      <c r="B21" s="60" t="s">
        <v>65</v>
      </c>
      <c r="C21" s="61" t="s">
        <v>66</v>
      </c>
      <c r="D21" s="59" t="s">
        <v>54</v>
      </c>
      <c r="E21" s="61" t="s">
        <v>55</v>
      </c>
      <c r="F21" s="112">
        <f>SUM(F22:F25)</f>
        <v>59296001.379999995</v>
      </c>
      <c r="G21" s="112">
        <f t="shared" ref="G21:J21" si="4">SUM(G22:G25)</f>
        <v>82622840.879999995</v>
      </c>
      <c r="H21" s="112">
        <f t="shared" si="4"/>
        <v>33421372.579999998</v>
      </c>
      <c r="I21" s="112">
        <f t="shared" si="4"/>
        <v>32913356.16</v>
      </c>
      <c r="J21" s="112">
        <f t="shared" si="4"/>
        <v>32913356.16</v>
      </c>
      <c r="K21" s="59" t="s">
        <v>67</v>
      </c>
      <c r="L21" s="59" t="s">
        <v>216</v>
      </c>
      <c r="M21" s="62" t="s">
        <v>217</v>
      </c>
      <c r="N21" s="53" t="s">
        <v>220</v>
      </c>
      <c r="O21" s="77" t="s">
        <v>177</v>
      </c>
      <c r="P21" s="78" t="s">
        <v>112</v>
      </c>
      <c r="Q21" s="79" t="s">
        <v>98</v>
      </c>
      <c r="R21" s="78" t="s">
        <v>224</v>
      </c>
      <c r="S21" s="44">
        <v>0.55000000000000004</v>
      </c>
      <c r="T21" s="55" t="s">
        <v>163</v>
      </c>
      <c r="U21" s="34">
        <f>V21/W21</f>
        <v>0.52195270515214243</v>
      </c>
      <c r="V21" s="104">
        <v>100441860.50032715</v>
      </c>
      <c r="W21" s="104">
        <v>192434792.47999999</v>
      </c>
      <c r="X21" s="58" t="s">
        <v>153</v>
      </c>
      <c r="Y21" s="73">
        <v>17</v>
      </c>
    </row>
    <row r="22" spans="1:25" ht="33.75" x14ac:dyDescent="0.2">
      <c r="A22" s="59" t="s">
        <v>53</v>
      </c>
      <c r="B22" s="60" t="s">
        <v>65</v>
      </c>
      <c r="C22" s="61" t="s">
        <v>66</v>
      </c>
      <c r="D22" s="59" t="s">
        <v>54</v>
      </c>
      <c r="E22" s="61" t="s">
        <v>55</v>
      </c>
      <c r="F22" s="111">
        <v>9831184.6899999995</v>
      </c>
      <c r="G22" s="111">
        <v>10568235.549999999</v>
      </c>
      <c r="H22" s="113">
        <v>4896329.1199999992</v>
      </c>
      <c r="I22" s="113">
        <v>4891984.6899999995</v>
      </c>
      <c r="J22" s="113">
        <v>4891984.6899999995</v>
      </c>
      <c r="K22" s="59" t="s">
        <v>67</v>
      </c>
      <c r="L22" s="60" t="s">
        <v>27</v>
      </c>
      <c r="M22" s="62" t="s">
        <v>218</v>
      </c>
      <c r="N22" s="53" t="s">
        <v>85</v>
      </c>
      <c r="O22" s="77" t="s">
        <v>177</v>
      </c>
      <c r="P22" s="78" t="s">
        <v>113</v>
      </c>
      <c r="Q22" s="79" t="s">
        <v>223</v>
      </c>
      <c r="R22" s="78" t="s">
        <v>136</v>
      </c>
      <c r="S22" s="65">
        <v>900</v>
      </c>
      <c r="T22" s="55" t="s">
        <v>163</v>
      </c>
      <c r="U22" s="42">
        <f>+V22+W22</f>
        <v>1245</v>
      </c>
      <c r="V22" s="92">
        <v>993</v>
      </c>
      <c r="W22" s="92">
        <v>252</v>
      </c>
      <c r="X22" s="58" t="s">
        <v>154</v>
      </c>
      <c r="Y22" s="73">
        <v>18</v>
      </c>
    </row>
    <row r="23" spans="1:25" ht="33.75" x14ac:dyDescent="0.2">
      <c r="A23" s="59" t="s">
        <v>53</v>
      </c>
      <c r="B23" s="60" t="s">
        <v>65</v>
      </c>
      <c r="C23" s="61" t="s">
        <v>66</v>
      </c>
      <c r="D23" s="59" t="s">
        <v>54</v>
      </c>
      <c r="E23" s="61" t="s">
        <v>55</v>
      </c>
      <c r="F23" s="111">
        <v>18474849.27</v>
      </c>
      <c r="G23" s="111">
        <v>19163573.529999997</v>
      </c>
      <c r="H23" s="113">
        <v>12641732.700000001</v>
      </c>
      <c r="I23" s="113">
        <v>12548976.1</v>
      </c>
      <c r="J23" s="113">
        <v>12548976.1</v>
      </c>
      <c r="K23" s="59" t="s">
        <v>67</v>
      </c>
      <c r="L23" s="60" t="s">
        <v>27</v>
      </c>
      <c r="M23" s="62" t="s">
        <v>72</v>
      </c>
      <c r="N23" s="53" t="s">
        <v>86</v>
      </c>
      <c r="O23" s="77" t="s">
        <v>177</v>
      </c>
      <c r="P23" s="78" t="s">
        <v>114</v>
      </c>
      <c r="Q23" s="79" t="s">
        <v>98</v>
      </c>
      <c r="R23" s="78" t="s">
        <v>137</v>
      </c>
      <c r="S23" s="66">
        <v>0.05</v>
      </c>
      <c r="T23" s="55" t="s">
        <v>163</v>
      </c>
      <c r="U23" s="33">
        <f>+V23/W23</f>
        <v>3.8101224774274384E-2</v>
      </c>
      <c r="V23" s="104">
        <v>1900247.3753000051</v>
      </c>
      <c r="W23" s="104">
        <v>49873655.940399997</v>
      </c>
      <c r="X23" s="58" t="s">
        <v>153</v>
      </c>
      <c r="Y23" s="73">
        <v>19</v>
      </c>
    </row>
    <row r="24" spans="1:25" ht="33.75" x14ac:dyDescent="0.2">
      <c r="A24" s="59" t="s">
        <v>53</v>
      </c>
      <c r="B24" s="60" t="s">
        <v>65</v>
      </c>
      <c r="C24" s="61" t="s">
        <v>66</v>
      </c>
      <c r="D24" s="59" t="s">
        <v>54</v>
      </c>
      <c r="E24" s="61" t="s">
        <v>55</v>
      </c>
      <c r="F24" s="111">
        <v>12771983.949999999</v>
      </c>
      <c r="G24" s="111">
        <v>13988873.789999999</v>
      </c>
      <c r="H24" s="113">
        <v>7127339.0899999999</v>
      </c>
      <c r="I24" s="113">
        <v>7120094.4799999995</v>
      </c>
      <c r="J24" s="113">
        <v>7120094.4799999995</v>
      </c>
      <c r="K24" s="59" t="s">
        <v>67</v>
      </c>
      <c r="L24" s="60" t="s">
        <v>27</v>
      </c>
      <c r="M24" s="62" t="s">
        <v>73</v>
      </c>
      <c r="N24" s="53" t="s">
        <v>87</v>
      </c>
      <c r="O24" s="77" t="s">
        <v>177</v>
      </c>
      <c r="P24" s="78" t="s">
        <v>115</v>
      </c>
      <c r="Q24" s="79" t="s">
        <v>98</v>
      </c>
      <c r="R24" s="78" t="s">
        <v>155</v>
      </c>
      <c r="S24" s="67">
        <v>0.1</v>
      </c>
      <c r="T24" s="55" t="s">
        <v>163</v>
      </c>
      <c r="U24" s="33">
        <f>+V24/W24</f>
        <v>9.0501900761017634E-2</v>
      </c>
      <c r="V24" s="105">
        <v>12689</v>
      </c>
      <c r="W24" s="105">
        <v>140207</v>
      </c>
      <c r="X24" s="58" t="s">
        <v>156</v>
      </c>
      <c r="Y24" s="73">
        <v>20</v>
      </c>
    </row>
    <row r="25" spans="1:25" ht="33.75" x14ac:dyDescent="0.2">
      <c r="A25" s="59" t="s">
        <v>53</v>
      </c>
      <c r="B25" s="60" t="s">
        <v>65</v>
      </c>
      <c r="C25" s="61" t="s">
        <v>66</v>
      </c>
      <c r="D25" s="59" t="s">
        <v>54</v>
      </c>
      <c r="E25" s="61" t="s">
        <v>55</v>
      </c>
      <c r="F25" s="111">
        <v>18217983.469999999</v>
      </c>
      <c r="G25" s="111">
        <v>38902158.009999998</v>
      </c>
      <c r="H25" s="113">
        <v>8755971.6699999999</v>
      </c>
      <c r="I25" s="113">
        <v>8352300.8900000006</v>
      </c>
      <c r="J25" s="113">
        <v>8352300.8900000006</v>
      </c>
      <c r="K25" s="59" t="s">
        <v>67</v>
      </c>
      <c r="L25" s="60" t="s">
        <v>27</v>
      </c>
      <c r="M25" s="62" t="s">
        <v>219</v>
      </c>
      <c r="N25" s="53" t="s">
        <v>221</v>
      </c>
      <c r="O25" s="77" t="s">
        <v>184</v>
      </c>
      <c r="P25" s="78" t="s">
        <v>222</v>
      </c>
      <c r="Q25" s="79" t="s">
        <v>98</v>
      </c>
      <c r="R25" s="78" t="s">
        <v>206</v>
      </c>
      <c r="S25" s="44">
        <v>1</v>
      </c>
      <c r="T25" s="55" t="s">
        <v>163</v>
      </c>
      <c r="U25" s="33">
        <f>+V25/W25</f>
        <v>0</v>
      </c>
      <c r="V25" s="105">
        <v>0</v>
      </c>
      <c r="W25" s="105">
        <v>3</v>
      </c>
      <c r="X25" s="56" t="s">
        <v>208</v>
      </c>
      <c r="Y25" s="73">
        <v>21</v>
      </c>
    </row>
    <row r="26" spans="1:25" ht="33.75" x14ac:dyDescent="0.2">
      <c r="A26" s="59" t="s">
        <v>53</v>
      </c>
      <c r="B26" s="60" t="s">
        <v>65</v>
      </c>
      <c r="C26" s="61" t="s">
        <v>66</v>
      </c>
      <c r="D26" s="59" t="s">
        <v>54</v>
      </c>
      <c r="E26" s="61" t="s">
        <v>55</v>
      </c>
      <c r="F26" s="112">
        <f>SUM(F27:F28)</f>
        <v>23757090.420000002</v>
      </c>
      <c r="G26" s="112">
        <f t="shared" ref="G26:J26" si="5">SUM(G27:G28)</f>
        <v>73646143.349999994</v>
      </c>
      <c r="H26" s="112">
        <f t="shared" si="5"/>
        <v>5908819.6299999999</v>
      </c>
      <c r="I26" s="112">
        <f t="shared" si="5"/>
        <v>5897058.2599999998</v>
      </c>
      <c r="J26" s="112">
        <f t="shared" si="5"/>
        <v>5897058.2599999998</v>
      </c>
      <c r="K26" s="59" t="s">
        <v>67</v>
      </c>
      <c r="L26" s="60" t="s">
        <v>225</v>
      </c>
      <c r="M26" s="62" t="s">
        <v>226</v>
      </c>
      <c r="N26" s="53" t="s">
        <v>88</v>
      </c>
      <c r="O26" s="77" t="s">
        <v>178</v>
      </c>
      <c r="P26" s="78" t="s">
        <v>116</v>
      </c>
      <c r="Q26" s="78" t="s">
        <v>98</v>
      </c>
      <c r="R26" s="78" t="s">
        <v>234</v>
      </c>
      <c r="S26" s="44">
        <v>1</v>
      </c>
      <c r="T26" s="55" t="s">
        <v>163</v>
      </c>
      <c r="U26" s="33">
        <f>V26/W26</f>
        <v>0.67692307692307696</v>
      </c>
      <c r="V26" s="93">
        <v>88</v>
      </c>
      <c r="W26" s="93">
        <v>130</v>
      </c>
      <c r="X26" s="58" t="s">
        <v>231</v>
      </c>
      <c r="Y26" s="73">
        <v>22</v>
      </c>
    </row>
    <row r="27" spans="1:25" ht="33.75" x14ac:dyDescent="0.2">
      <c r="A27" s="59" t="s">
        <v>53</v>
      </c>
      <c r="B27" s="60" t="s">
        <v>65</v>
      </c>
      <c r="C27" s="61" t="s">
        <v>66</v>
      </c>
      <c r="D27" s="59" t="s">
        <v>54</v>
      </c>
      <c r="E27" s="61" t="s">
        <v>55</v>
      </c>
      <c r="F27" s="111">
        <v>2284962.0499999998</v>
      </c>
      <c r="G27" s="111">
        <v>2284962.0499999998</v>
      </c>
      <c r="H27" s="113">
        <v>586404.17999999993</v>
      </c>
      <c r="I27" s="113">
        <v>579398.80999999994</v>
      </c>
      <c r="J27" s="113">
        <v>579398.80999999994</v>
      </c>
      <c r="K27" s="59" t="s">
        <v>67</v>
      </c>
      <c r="L27" s="60" t="s">
        <v>27</v>
      </c>
      <c r="M27" s="62" t="s">
        <v>227</v>
      </c>
      <c r="N27" s="53" t="s">
        <v>89</v>
      </c>
      <c r="O27" s="77" t="s">
        <v>178</v>
      </c>
      <c r="P27" s="78" t="s">
        <v>117</v>
      </c>
      <c r="Q27" s="78" t="s">
        <v>98</v>
      </c>
      <c r="R27" s="78" t="s">
        <v>235</v>
      </c>
      <c r="S27" s="44">
        <v>1</v>
      </c>
      <c r="T27" s="55" t="s">
        <v>163</v>
      </c>
      <c r="U27" s="33">
        <f t="shared" ref="U27:U34" si="6">+V27/W27</f>
        <v>0.26923076923076922</v>
      </c>
      <c r="V27" s="93">
        <v>35</v>
      </c>
      <c r="W27" s="93">
        <v>130</v>
      </c>
      <c r="X27" s="58" t="s">
        <v>232</v>
      </c>
      <c r="Y27" s="73">
        <v>23</v>
      </c>
    </row>
    <row r="28" spans="1:25" ht="33.75" x14ac:dyDescent="0.2">
      <c r="A28" s="59" t="s">
        <v>53</v>
      </c>
      <c r="B28" s="60" t="s">
        <v>65</v>
      </c>
      <c r="C28" s="61" t="s">
        <v>66</v>
      </c>
      <c r="D28" s="59" t="s">
        <v>54</v>
      </c>
      <c r="E28" s="61" t="s">
        <v>55</v>
      </c>
      <c r="F28" s="111">
        <v>21472128.370000001</v>
      </c>
      <c r="G28" s="111">
        <v>71361181.299999997</v>
      </c>
      <c r="H28" s="113">
        <v>5322415.45</v>
      </c>
      <c r="I28" s="113">
        <v>5317659.45</v>
      </c>
      <c r="J28" s="113">
        <v>5317659.45</v>
      </c>
      <c r="K28" s="59" t="s">
        <v>67</v>
      </c>
      <c r="L28" s="60" t="s">
        <v>27</v>
      </c>
      <c r="M28" s="62" t="s">
        <v>228</v>
      </c>
      <c r="N28" s="53" t="s">
        <v>229</v>
      </c>
      <c r="O28" s="77" t="s">
        <v>181</v>
      </c>
      <c r="P28" s="78" t="s">
        <v>230</v>
      </c>
      <c r="Q28" s="78" t="s">
        <v>98</v>
      </c>
      <c r="R28" s="78" t="s">
        <v>233</v>
      </c>
      <c r="S28" s="44">
        <v>1</v>
      </c>
      <c r="T28" s="55" t="s">
        <v>163</v>
      </c>
      <c r="U28" s="33">
        <f t="shared" si="6"/>
        <v>0.51851851851851849</v>
      </c>
      <c r="V28" s="94">
        <v>14</v>
      </c>
      <c r="W28" s="94">
        <v>27</v>
      </c>
      <c r="X28" s="58" t="s">
        <v>160</v>
      </c>
      <c r="Y28" s="73">
        <v>24</v>
      </c>
    </row>
    <row r="29" spans="1:25" ht="33.75" x14ac:dyDescent="0.2">
      <c r="A29" s="59" t="s">
        <v>53</v>
      </c>
      <c r="B29" s="60" t="s">
        <v>65</v>
      </c>
      <c r="C29" s="61" t="s">
        <v>66</v>
      </c>
      <c r="D29" s="59" t="s">
        <v>54</v>
      </c>
      <c r="E29" s="61" t="s">
        <v>55</v>
      </c>
      <c r="F29" s="112">
        <f>SUM(F30:F42)</f>
        <v>119180301.73999999</v>
      </c>
      <c r="G29" s="112">
        <f t="shared" ref="G29:J29" si="7">SUM(G30:G42)</f>
        <v>249596104.91825226</v>
      </c>
      <c r="H29" s="112">
        <f t="shared" si="7"/>
        <v>55786580.030000001</v>
      </c>
      <c r="I29" s="112">
        <f t="shared" si="7"/>
        <v>54464908.039999999</v>
      </c>
      <c r="J29" s="112">
        <f t="shared" si="7"/>
        <v>54464908.039999999</v>
      </c>
      <c r="K29" s="59" t="s">
        <v>67</v>
      </c>
      <c r="L29" s="60" t="s">
        <v>236</v>
      </c>
      <c r="M29" s="62" t="s">
        <v>237</v>
      </c>
      <c r="N29" s="58" t="s">
        <v>92</v>
      </c>
      <c r="O29" s="77" t="s">
        <v>182</v>
      </c>
      <c r="P29" s="78" t="s">
        <v>118</v>
      </c>
      <c r="Q29" s="79" t="s">
        <v>98</v>
      </c>
      <c r="R29" s="78" t="s">
        <v>239</v>
      </c>
      <c r="S29" s="44">
        <v>0.85</v>
      </c>
      <c r="T29" s="55" t="s">
        <v>163</v>
      </c>
      <c r="U29" s="35">
        <f t="shared" si="6"/>
        <v>0.8109959045200712</v>
      </c>
      <c r="V29" s="95">
        <v>460181743.66913331</v>
      </c>
      <c r="W29" s="95">
        <v>567427950.13429606</v>
      </c>
      <c r="X29" s="58" t="s">
        <v>153</v>
      </c>
      <c r="Y29" s="73">
        <v>25</v>
      </c>
    </row>
    <row r="30" spans="1:25" ht="33.75" x14ac:dyDescent="0.2">
      <c r="A30" s="59" t="s">
        <v>53</v>
      </c>
      <c r="B30" s="60" t="s">
        <v>65</v>
      </c>
      <c r="C30" s="61" t="s">
        <v>66</v>
      </c>
      <c r="D30" s="59" t="s">
        <v>54</v>
      </c>
      <c r="E30" s="61" t="s">
        <v>55</v>
      </c>
      <c r="F30" s="111">
        <v>3357044.07</v>
      </c>
      <c r="G30" s="111">
        <v>3350044.07</v>
      </c>
      <c r="H30" s="113">
        <v>986006.83000000007</v>
      </c>
      <c r="I30" s="113">
        <v>985606.83000000007</v>
      </c>
      <c r="J30" s="113">
        <v>985606.83000000007</v>
      </c>
      <c r="K30" s="59" t="s">
        <v>67</v>
      </c>
      <c r="L30" s="60" t="s">
        <v>27</v>
      </c>
      <c r="M30" s="62" t="s">
        <v>74</v>
      </c>
      <c r="N30" s="58" t="s">
        <v>90</v>
      </c>
      <c r="O30" s="77" t="s">
        <v>238</v>
      </c>
      <c r="P30" s="78" t="s">
        <v>119</v>
      </c>
      <c r="Q30" s="79" t="s">
        <v>98</v>
      </c>
      <c r="R30" s="78" t="s">
        <v>187</v>
      </c>
      <c r="S30" s="44">
        <v>0.9</v>
      </c>
      <c r="T30" s="55" t="s">
        <v>163</v>
      </c>
      <c r="U30" s="33">
        <f t="shared" si="6"/>
        <v>5.4054054054054057E-2</v>
      </c>
      <c r="V30" s="105">
        <v>2</v>
      </c>
      <c r="W30" s="105">
        <v>37</v>
      </c>
      <c r="X30" s="58" t="s">
        <v>157</v>
      </c>
      <c r="Y30" s="73">
        <v>26</v>
      </c>
    </row>
    <row r="31" spans="1:25" ht="33.75" x14ac:dyDescent="0.2">
      <c r="A31" s="59" t="s">
        <v>53</v>
      </c>
      <c r="B31" s="60" t="s">
        <v>65</v>
      </c>
      <c r="C31" s="61" t="s">
        <v>66</v>
      </c>
      <c r="D31" s="59" t="s">
        <v>54</v>
      </c>
      <c r="E31" s="61" t="s">
        <v>55</v>
      </c>
      <c r="F31" s="111">
        <v>2425007.4900000002</v>
      </c>
      <c r="G31" s="111">
        <v>2425007.4899999998</v>
      </c>
      <c r="H31" s="113">
        <v>781473.2300000001</v>
      </c>
      <c r="I31" s="113">
        <v>781473.2300000001</v>
      </c>
      <c r="J31" s="113">
        <v>781473.2300000001</v>
      </c>
      <c r="K31" s="59" t="s">
        <v>67</v>
      </c>
      <c r="L31" s="60" t="s">
        <v>27</v>
      </c>
      <c r="M31" s="62" t="s">
        <v>240</v>
      </c>
      <c r="N31" s="58" t="s">
        <v>91</v>
      </c>
      <c r="O31" s="77" t="s">
        <v>179</v>
      </c>
      <c r="P31" s="78" t="s">
        <v>120</v>
      </c>
      <c r="Q31" s="79" t="s">
        <v>98</v>
      </c>
      <c r="R31" s="78" t="s">
        <v>138</v>
      </c>
      <c r="S31" s="45">
        <v>1</v>
      </c>
      <c r="T31" s="55" t="s">
        <v>163</v>
      </c>
      <c r="U31" s="35">
        <f t="shared" si="6"/>
        <v>0.4</v>
      </c>
      <c r="V31" s="96">
        <v>8</v>
      </c>
      <c r="W31" s="96">
        <v>20</v>
      </c>
      <c r="X31" s="58" t="s">
        <v>158</v>
      </c>
      <c r="Y31" s="73">
        <v>27</v>
      </c>
    </row>
    <row r="32" spans="1:25" ht="33.75" x14ac:dyDescent="0.2">
      <c r="A32" s="59" t="s">
        <v>53</v>
      </c>
      <c r="B32" s="60" t="s">
        <v>65</v>
      </c>
      <c r="C32" s="61" t="s">
        <v>66</v>
      </c>
      <c r="D32" s="59" t="s">
        <v>54</v>
      </c>
      <c r="E32" s="61" t="s">
        <v>55</v>
      </c>
      <c r="F32" s="111">
        <v>661689.18999999994</v>
      </c>
      <c r="G32" s="111">
        <v>661689.19000000006</v>
      </c>
      <c r="H32" s="113">
        <v>281320.00000000006</v>
      </c>
      <c r="I32" s="113">
        <v>281320.00000000006</v>
      </c>
      <c r="J32" s="113">
        <v>281320.00000000006</v>
      </c>
      <c r="K32" s="59" t="s">
        <v>67</v>
      </c>
      <c r="L32" s="60" t="s">
        <v>27</v>
      </c>
      <c r="M32" s="62" t="s">
        <v>241</v>
      </c>
      <c r="N32" s="58" t="s">
        <v>242</v>
      </c>
      <c r="O32" s="77" t="s">
        <v>180</v>
      </c>
      <c r="P32" s="78" t="s">
        <v>121</v>
      </c>
      <c r="Q32" s="78" t="s">
        <v>98</v>
      </c>
      <c r="R32" s="78" t="s">
        <v>166</v>
      </c>
      <c r="S32" s="45">
        <v>1</v>
      </c>
      <c r="T32" s="55" t="s">
        <v>163</v>
      </c>
      <c r="U32" s="35">
        <f t="shared" si="6"/>
        <v>0.72857142857142854</v>
      </c>
      <c r="V32" s="97">
        <v>51</v>
      </c>
      <c r="W32" s="92">
        <v>70</v>
      </c>
      <c r="X32" s="58" t="s">
        <v>159</v>
      </c>
      <c r="Y32" s="73">
        <v>28</v>
      </c>
    </row>
    <row r="33" spans="1:25" ht="33.75" x14ac:dyDescent="0.2">
      <c r="A33" s="59" t="s">
        <v>53</v>
      </c>
      <c r="B33" s="60" t="s">
        <v>65</v>
      </c>
      <c r="C33" s="61" t="s">
        <v>66</v>
      </c>
      <c r="D33" s="59" t="s">
        <v>54</v>
      </c>
      <c r="E33" s="61" t="s">
        <v>55</v>
      </c>
      <c r="F33" s="111">
        <v>18758329.050000001</v>
      </c>
      <c r="G33" s="111">
        <v>34819993.289999999</v>
      </c>
      <c r="H33" s="113">
        <v>2955251.29</v>
      </c>
      <c r="I33" s="113">
        <v>2950783</v>
      </c>
      <c r="J33" s="113">
        <v>2950783</v>
      </c>
      <c r="K33" s="59" t="s">
        <v>67</v>
      </c>
      <c r="L33" s="60" t="s">
        <v>27</v>
      </c>
      <c r="M33" s="62" t="s">
        <v>75</v>
      </c>
      <c r="N33" s="68" t="s">
        <v>245</v>
      </c>
      <c r="O33" s="77" t="s">
        <v>181</v>
      </c>
      <c r="P33" s="78" t="s">
        <v>122</v>
      </c>
      <c r="Q33" s="80" t="s">
        <v>98</v>
      </c>
      <c r="R33" s="81" t="s">
        <v>247</v>
      </c>
      <c r="S33" s="47">
        <v>1</v>
      </c>
      <c r="T33" s="55" t="s">
        <v>163</v>
      </c>
      <c r="U33" s="48">
        <f t="shared" si="6"/>
        <v>1.0285714285714285</v>
      </c>
      <c r="V33" s="98">
        <v>72</v>
      </c>
      <c r="W33" s="98">
        <v>70</v>
      </c>
      <c r="X33" s="99" t="s">
        <v>248</v>
      </c>
      <c r="Y33" s="73">
        <v>29</v>
      </c>
    </row>
    <row r="34" spans="1:25" ht="33.75" x14ac:dyDescent="0.2">
      <c r="A34" s="59" t="s">
        <v>53</v>
      </c>
      <c r="B34" s="60" t="s">
        <v>65</v>
      </c>
      <c r="C34" s="61" t="s">
        <v>66</v>
      </c>
      <c r="D34" s="59" t="s">
        <v>54</v>
      </c>
      <c r="E34" s="61" t="s">
        <v>55</v>
      </c>
      <c r="F34" s="111">
        <v>19980480.530000001</v>
      </c>
      <c r="G34" s="111">
        <v>19185821.840000004</v>
      </c>
      <c r="H34" s="113">
        <v>6102182.7399999993</v>
      </c>
      <c r="I34" s="113">
        <v>6100182.7399999993</v>
      </c>
      <c r="J34" s="113">
        <v>6100182.7399999993</v>
      </c>
      <c r="K34" s="59" t="s">
        <v>67</v>
      </c>
      <c r="L34" s="60" t="s">
        <v>27</v>
      </c>
      <c r="M34" s="62" t="s">
        <v>243</v>
      </c>
      <c r="N34" s="170" t="s">
        <v>246</v>
      </c>
      <c r="O34" s="171" t="s">
        <v>181</v>
      </c>
      <c r="P34" s="78" t="s">
        <v>123</v>
      </c>
      <c r="Q34" s="173" t="s">
        <v>98</v>
      </c>
      <c r="R34" s="175" t="s">
        <v>249</v>
      </c>
      <c r="S34" s="177">
        <v>0.7</v>
      </c>
      <c r="T34" s="55" t="s">
        <v>163</v>
      </c>
      <c r="U34" s="164">
        <f t="shared" si="6"/>
        <v>0.38509316770186336</v>
      </c>
      <c r="V34" s="166">
        <v>62</v>
      </c>
      <c r="W34" s="166">
        <v>161</v>
      </c>
      <c r="X34" s="168" t="s">
        <v>160</v>
      </c>
      <c r="Y34" s="73">
        <v>30</v>
      </c>
    </row>
    <row r="35" spans="1:25" s="23" customFormat="1" ht="34.5" customHeight="1" x14ac:dyDescent="0.2">
      <c r="A35" s="69" t="s">
        <v>53</v>
      </c>
      <c r="B35" s="70" t="s">
        <v>65</v>
      </c>
      <c r="C35" s="71" t="s">
        <v>66</v>
      </c>
      <c r="D35" s="69" t="s">
        <v>54</v>
      </c>
      <c r="E35" s="71" t="s">
        <v>55</v>
      </c>
      <c r="F35" s="111">
        <v>1203782.3500000001</v>
      </c>
      <c r="G35" s="111">
        <v>15945283.190000001</v>
      </c>
      <c r="H35" s="113">
        <v>7290280.9600000009</v>
      </c>
      <c r="I35" s="113">
        <v>7179089.080000001</v>
      </c>
      <c r="J35" s="113">
        <v>7179089.080000001</v>
      </c>
      <c r="K35" s="69" t="s">
        <v>67</v>
      </c>
      <c r="L35" s="70" t="s">
        <v>27</v>
      </c>
      <c r="M35" s="72" t="s">
        <v>244</v>
      </c>
      <c r="N35" s="170"/>
      <c r="O35" s="172"/>
      <c r="P35" s="82" t="s">
        <v>124</v>
      </c>
      <c r="Q35" s="174"/>
      <c r="R35" s="176"/>
      <c r="S35" s="178"/>
      <c r="T35" s="55" t="s">
        <v>163</v>
      </c>
      <c r="U35" s="165"/>
      <c r="V35" s="167"/>
      <c r="W35" s="167"/>
      <c r="X35" s="169"/>
      <c r="Y35" s="73"/>
    </row>
    <row r="36" spans="1:25" s="23" customFormat="1" ht="34.5" customHeight="1" x14ac:dyDescent="0.2">
      <c r="A36" s="69" t="s">
        <v>53</v>
      </c>
      <c r="B36" s="70" t="s">
        <v>65</v>
      </c>
      <c r="C36" s="71" t="s">
        <v>66</v>
      </c>
      <c r="D36" s="69" t="s">
        <v>54</v>
      </c>
      <c r="E36" s="71" t="s">
        <v>55</v>
      </c>
      <c r="F36" s="111">
        <v>15184768.43</v>
      </c>
      <c r="G36" s="111">
        <v>105269612.20825228</v>
      </c>
      <c r="H36" s="113">
        <v>8794834.0500000007</v>
      </c>
      <c r="I36" s="113">
        <v>8794834.0500000007</v>
      </c>
      <c r="J36" s="113">
        <v>8794834.0500000007</v>
      </c>
      <c r="K36" s="69" t="s">
        <v>67</v>
      </c>
      <c r="L36" s="70" t="s">
        <v>27</v>
      </c>
      <c r="M36" s="72" t="s">
        <v>250</v>
      </c>
      <c r="N36" s="56" t="s">
        <v>253</v>
      </c>
      <c r="O36" s="83" t="s">
        <v>182</v>
      </c>
      <c r="P36" s="82" t="s">
        <v>125</v>
      </c>
      <c r="Q36" s="82" t="s">
        <v>98</v>
      </c>
      <c r="R36" s="82" t="s">
        <v>256</v>
      </c>
      <c r="S36" s="46">
        <v>0.8</v>
      </c>
      <c r="T36" s="55" t="s">
        <v>163</v>
      </c>
      <c r="U36" s="36">
        <f>+V36/W36</f>
        <v>1.7250000000000001</v>
      </c>
      <c r="V36" s="103">
        <v>207</v>
      </c>
      <c r="W36" s="103">
        <v>120</v>
      </c>
      <c r="X36" s="56" t="s">
        <v>259</v>
      </c>
      <c r="Y36" s="73">
        <v>31</v>
      </c>
    </row>
    <row r="37" spans="1:25" s="23" customFormat="1" ht="34.5" customHeight="1" x14ac:dyDescent="0.2">
      <c r="A37" s="69" t="s">
        <v>53</v>
      </c>
      <c r="B37" s="70" t="s">
        <v>65</v>
      </c>
      <c r="C37" s="71" t="s">
        <v>66</v>
      </c>
      <c r="D37" s="69" t="s">
        <v>54</v>
      </c>
      <c r="E37" s="71" t="s">
        <v>55</v>
      </c>
      <c r="F37" s="111">
        <v>8375319.1600000001</v>
      </c>
      <c r="G37" s="111">
        <v>8200747.8900000006</v>
      </c>
      <c r="H37" s="113">
        <v>4881232.72</v>
      </c>
      <c r="I37" s="113">
        <v>4881232.72</v>
      </c>
      <c r="J37" s="113">
        <v>4881232.72</v>
      </c>
      <c r="K37" s="69" t="s">
        <v>67</v>
      </c>
      <c r="L37" s="70" t="s">
        <v>27</v>
      </c>
      <c r="M37" s="72" t="s">
        <v>251</v>
      </c>
      <c r="N37" s="56" t="s">
        <v>161</v>
      </c>
      <c r="O37" s="83" t="s">
        <v>182</v>
      </c>
      <c r="P37" s="82" t="s">
        <v>126</v>
      </c>
      <c r="Q37" s="82" t="s">
        <v>98</v>
      </c>
      <c r="R37" s="82" t="s">
        <v>162</v>
      </c>
      <c r="S37" s="46">
        <v>1</v>
      </c>
      <c r="T37" s="55" t="s">
        <v>163</v>
      </c>
      <c r="U37" s="36">
        <f>V37/W37</f>
        <v>0.5</v>
      </c>
      <c r="V37" s="85">
        <v>12</v>
      </c>
      <c r="W37" s="85">
        <v>24</v>
      </c>
      <c r="X37" s="56" t="s">
        <v>260</v>
      </c>
      <c r="Y37" s="73">
        <v>32</v>
      </c>
    </row>
    <row r="38" spans="1:25" s="23" customFormat="1" ht="31.5" customHeight="1" x14ac:dyDescent="0.2">
      <c r="A38" s="69" t="s">
        <v>53</v>
      </c>
      <c r="B38" s="70" t="s">
        <v>65</v>
      </c>
      <c r="C38" s="71" t="s">
        <v>66</v>
      </c>
      <c r="D38" s="69" t="s">
        <v>54</v>
      </c>
      <c r="E38" s="71" t="s">
        <v>55</v>
      </c>
      <c r="F38" s="114">
        <v>27319320.739999998</v>
      </c>
      <c r="G38" s="116">
        <v>39132065.019999988</v>
      </c>
      <c r="H38" s="116">
        <v>17867216.730000004</v>
      </c>
      <c r="I38" s="116">
        <v>16960988.520000003</v>
      </c>
      <c r="J38" s="118">
        <v>16960988.520000003</v>
      </c>
      <c r="K38" s="124" t="s">
        <v>67</v>
      </c>
      <c r="L38" s="126" t="s">
        <v>27</v>
      </c>
      <c r="M38" s="122" t="s">
        <v>252</v>
      </c>
      <c r="N38" s="56" t="s">
        <v>254</v>
      </c>
      <c r="O38" s="128" t="s">
        <v>182</v>
      </c>
      <c r="P38" s="120" t="s">
        <v>127</v>
      </c>
      <c r="Q38" s="82" t="s">
        <v>98</v>
      </c>
      <c r="R38" s="82" t="s">
        <v>257</v>
      </c>
      <c r="S38" s="46">
        <v>1</v>
      </c>
      <c r="T38" s="55" t="s">
        <v>163</v>
      </c>
      <c r="U38" s="36">
        <f t="shared" ref="U38:U39" si="8">V38/W38</f>
        <v>0.42222222222222222</v>
      </c>
      <c r="V38" s="100">
        <v>19</v>
      </c>
      <c r="W38" s="85">
        <v>45</v>
      </c>
      <c r="X38" s="56" t="s">
        <v>269</v>
      </c>
      <c r="Y38" s="73">
        <v>33</v>
      </c>
    </row>
    <row r="39" spans="1:25" s="23" customFormat="1" ht="31.5" customHeight="1" x14ac:dyDescent="0.2">
      <c r="A39" s="69" t="s">
        <v>53</v>
      </c>
      <c r="B39" s="70" t="s">
        <v>65</v>
      </c>
      <c r="C39" s="71" t="s">
        <v>66</v>
      </c>
      <c r="D39" s="69" t="s">
        <v>54</v>
      </c>
      <c r="E39" s="71" t="s">
        <v>55</v>
      </c>
      <c r="F39" s="115"/>
      <c r="G39" s="117"/>
      <c r="H39" s="117"/>
      <c r="I39" s="117"/>
      <c r="J39" s="119"/>
      <c r="K39" s="125"/>
      <c r="L39" s="127"/>
      <c r="M39" s="123"/>
      <c r="N39" s="56" t="s">
        <v>255</v>
      </c>
      <c r="O39" s="129"/>
      <c r="P39" s="121"/>
      <c r="Q39" s="82" t="s">
        <v>98</v>
      </c>
      <c r="R39" s="82" t="s">
        <v>258</v>
      </c>
      <c r="S39" s="46">
        <v>1</v>
      </c>
      <c r="T39" s="55" t="s">
        <v>163</v>
      </c>
      <c r="U39" s="36">
        <f t="shared" si="8"/>
        <v>0.40143369175627241</v>
      </c>
      <c r="V39" s="100">
        <v>112</v>
      </c>
      <c r="W39" s="85">
        <v>279</v>
      </c>
      <c r="X39" s="56" t="s">
        <v>270</v>
      </c>
      <c r="Y39" s="73">
        <v>34</v>
      </c>
    </row>
    <row r="40" spans="1:25" s="23" customFormat="1" ht="34.5" customHeight="1" x14ac:dyDescent="0.2">
      <c r="A40" s="69" t="s">
        <v>53</v>
      </c>
      <c r="B40" s="70" t="s">
        <v>65</v>
      </c>
      <c r="C40" s="71" t="s">
        <v>66</v>
      </c>
      <c r="D40" s="69" t="s">
        <v>54</v>
      </c>
      <c r="E40" s="71" t="s">
        <v>55</v>
      </c>
      <c r="F40" s="111">
        <v>11704509.83</v>
      </c>
      <c r="G40" s="111">
        <v>4435749.83</v>
      </c>
      <c r="H40" s="113">
        <v>1502917.5099999998</v>
      </c>
      <c r="I40" s="113">
        <v>1502917.5099999998</v>
      </c>
      <c r="J40" s="113">
        <v>1502917.5099999998</v>
      </c>
      <c r="K40" s="69" t="s">
        <v>67</v>
      </c>
      <c r="L40" s="70" t="s">
        <v>27</v>
      </c>
      <c r="M40" s="72" t="s">
        <v>261</v>
      </c>
      <c r="N40" s="56" t="s">
        <v>93</v>
      </c>
      <c r="O40" s="83" t="s">
        <v>183</v>
      </c>
      <c r="P40" s="82" t="s">
        <v>128</v>
      </c>
      <c r="Q40" s="82" t="s">
        <v>98</v>
      </c>
      <c r="R40" s="82" t="s">
        <v>139</v>
      </c>
      <c r="S40" s="46">
        <v>1</v>
      </c>
      <c r="T40" s="55" t="s">
        <v>163</v>
      </c>
      <c r="U40" s="36">
        <f>+V40/W40</f>
        <v>0.68</v>
      </c>
      <c r="V40" s="101">
        <v>102</v>
      </c>
      <c r="W40" s="102">
        <v>150</v>
      </c>
      <c r="X40" s="56" t="s">
        <v>271</v>
      </c>
      <c r="Y40" s="73">
        <v>35</v>
      </c>
    </row>
    <row r="41" spans="1:25" s="23" customFormat="1" ht="34.5" customHeight="1" x14ac:dyDescent="0.2">
      <c r="A41" s="69" t="s">
        <v>53</v>
      </c>
      <c r="B41" s="70" t="s">
        <v>65</v>
      </c>
      <c r="C41" s="71" t="s">
        <v>66</v>
      </c>
      <c r="D41" s="69" t="s">
        <v>54</v>
      </c>
      <c r="E41" s="71" t="s">
        <v>55</v>
      </c>
      <c r="F41" s="111">
        <v>4149650.61</v>
      </c>
      <c r="G41" s="111">
        <v>8039050.6099999994</v>
      </c>
      <c r="H41" s="113">
        <v>2200846.3499999996</v>
      </c>
      <c r="I41" s="113">
        <v>2200846.3499999996</v>
      </c>
      <c r="J41" s="113">
        <v>2200846.3499999996</v>
      </c>
      <c r="K41" s="69" t="s">
        <v>67</v>
      </c>
      <c r="L41" s="70" t="s">
        <v>27</v>
      </c>
      <c r="M41" s="72" t="s">
        <v>262</v>
      </c>
      <c r="N41" s="56" t="s">
        <v>94</v>
      </c>
      <c r="O41" s="83" t="s">
        <v>184</v>
      </c>
      <c r="P41" s="82" t="s">
        <v>264</v>
      </c>
      <c r="Q41" s="82" t="s">
        <v>98</v>
      </c>
      <c r="R41" s="82" t="s">
        <v>140</v>
      </c>
      <c r="S41" s="46">
        <v>1</v>
      </c>
      <c r="T41" s="55" t="s">
        <v>163</v>
      </c>
      <c r="U41" s="36">
        <f>V41/W41</f>
        <v>0.5</v>
      </c>
      <c r="V41" s="106">
        <v>6</v>
      </c>
      <c r="W41" s="106">
        <v>12</v>
      </c>
      <c r="X41" s="56" t="s">
        <v>272</v>
      </c>
      <c r="Y41" s="73">
        <v>36</v>
      </c>
    </row>
    <row r="42" spans="1:25" s="23" customFormat="1" ht="40.15" customHeight="1" x14ac:dyDescent="0.2">
      <c r="A42" s="69" t="s">
        <v>53</v>
      </c>
      <c r="B42" s="70" t="s">
        <v>65</v>
      </c>
      <c r="C42" s="71" t="s">
        <v>66</v>
      </c>
      <c r="D42" s="69" t="s">
        <v>54</v>
      </c>
      <c r="E42" s="71" t="s">
        <v>55</v>
      </c>
      <c r="F42" s="111">
        <v>6060400.29</v>
      </c>
      <c r="G42" s="111">
        <v>8131040.29</v>
      </c>
      <c r="H42" s="113">
        <v>2143017.6199999996</v>
      </c>
      <c r="I42" s="113">
        <v>1845634.0099999995</v>
      </c>
      <c r="J42" s="113">
        <v>1845634.0099999995</v>
      </c>
      <c r="K42" s="69" t="s">
        <v>67</v>
      </c>
      <c r="L42" s="70" t="s">
        <v>27</v>
      </c>
      <c r="M42" s="72" t="s">
        <v>263</v>
      </c>
      <c r="N42" s="56" t="s">
        <v>95</v>
      </c>
      <c r="O42" s="83" t="s">
        <v>185</v>
      </c>
      <c r="P42" s="82" t="s">
        <v>265</v>
      </c>
      <c r="Q42" s="82" t="s">
        <v>98</v>
      </c>
      <c r="R42" s="82" t="s">
        <v>266</v>
      </c>
      <c r="S42" s="46">
        <v>1</v>
      </c>
      <c r="T42" s="55" t="s">
        <v>163</v>
      </c>
      <c r="U42" s="36">
        <f>V42/W42</f>
        <v>1.466</v>
      </c>
      <c r="V42" s="106">
        <v>733</v>
      </c>
      <c r="W42" s="106">
        <v>500</v>
      </c>
      <c r="X42" s="56" t="s">
        <v>268</v>
      </c>
      <c r="Y42" s="73">
        <v>37</v>
      </c>
    </row>
    <row r="43" spans="1:25" s="23" customFormat="1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O43" s="25"/>
      <c r="P43" s="24"/>
      <c r="Q43" s="24"/>
      <c r="R43" s="25"/>
      <c r="S43" s="30"/>
      <c r="T43" s="25"/>
      <c r="U43" s="37"/>
      <c r="V43" s="26"/>
      <c r="W43" s="26"/>
      <c r="X43" s="27"/>
      <c r="Y43" s="73"/>
    </row>
    <row r="44" spans="1:25" s="23" customFormat="1" ht="12.75" x14ac:dyDescent="0.2">
      <c r="A44" s="28"/>
      <c r="B44" s="28"/>
      <c r="C44" s="2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9" t="s">
        <v>56</v>
      </c>
      <c r="O44" s="29"/>
      <c r="P44" s="28"/>
      <c r="Q44" s="28"/>
      <c r="R44" s="25"/>
      <c r="S44" s="30"/>
      <c r="T44" s="25"/>
      <c r="U44" s="38"/>
      <c r="V44" s="30"/>
      <c r="W44" s="26"/>
      <c r="X44" s="27"/>
      <c r="Y44" s="73"/>
    </row>
    <row r="45" spans="1:25" s="23" customFormat="1" ht="12.75" x14ac:dyDescent="0.2">
      <c r="A45" s="28"/>
      <c r="B45" s="28"/>
      <c r="C45" s="2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9"/>
      <c r="O45" s="29"/>
      <c r="P45" s="28"/>
      <c r="Q45" s="28"/>
      <c r="R45" s="25"/>
      <c r="S45" s="30"/>
      <c r="T45" s="25"/>
      <c r="U45" s="38"/>
      <c r="V45" s="30"/>
      <c r="W45" s="26"/>
      <c r="X45" s="27"/>
      <c r="Y45" s="73"/>
    </row>
    <row r="46" spans="1:25" s="23" customFormat="1" ht="12.75" x14ac:dyDescent="0.2">
      <c r="A46" s="28"/>
      <c r="B46" s="28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9"/>
      <c r="O46" s="29"/>
      <c r="P46" s="28"/>
      <c r="Q46" s="28"/>
      <c r="R46" s="25"/>
      <c r="S46" s="30"/>
      <c r="T46" s="25"/>
      <c r="U46" s="38"/>
      <c r="V46" s="30"/>
      <c r="W46" s="26"/>
      <c r="X46" s="27"/>
      <c r="Y46" s="73"/>
    </row>
    <row r="47" spans="1:25" s="23" customFormat="1" ht="12.75" x14ac:dyDescent="0.2">
      <c r="A47" s="28"/>
      <c r="B47" s="28"/>
      <c r="C47" s="29"/>
      <c r="D47" s="24"/>
      <c r="E47" s="24"/>
      <c r="F47" s="28"/>
      <c r="G47" s="24"/>
      <c r="H47" s="24"/>
      <c r="I47" s="24"/>
      <c r="J47" s="24"/>
      <c r="K47" s="24"/>
      <c r="L47" s="24"/>
      <c r="M47" s="24"/>
      <c r="N47" s="29" t="s">
        <v>57</v>
      </c>
      <c r="O47" s="29"/>
      <c r="P47" s="28"/>
      <c r="Q47" s="31" t="s">
        <v>57</v>
      </c>
      <c r="R47" s="74"/>
      <c r="S47" s="30"/>
      <c r="T47" s="29" t="s">
        <v>58</v>
      </c>
      <c r="U47" s="38"/>
      <c r="V47" s="30"/>
      <c r="W47" s="26"/>
      <c r="X47" s="27"/>
      <c r="Y47" s="73"/>
    </row>
    <row r="48" spans="1:25" s="23" customFormat="1" ht="12.75" x14ac:dyDescent="0.2">
      <c r="A48" s="28"/>
      <c r="B48" s="28"/>
      <c r="C48" s="32"/>
      <c r="D48" s="24"/>
      <c r="E48" s="24"/>
      <c r="F48" s="28"/>
      <c r="G48" s="24"/>
      <c r="H48" s="24"/>
      <c r="I48" s="24"/>
      <c r="J48" s="24"/>
      <c r="K48" s="24"/>
      <c r="L48" s="24"/>
      <c r="M48" s="24"/>
      <c r="N48" s="29"/>
      <c r="O48" s="29"/>
      <c r="P48" s="28"/>
      <c r="Q48" s="24"/>
      <c r="R48" s="74"/>
      <c r="S48" s="30"/>
      <c r="T48" s="29"/>
      <c r="U48" s="38"/>
      <c r="V48" s="30"/>
      <c r="W48" s="26"/>
      <c r="X48" s="27"/>
      <c r="Y48" s="73"/>
    </row>
    <row r="49" spans="1:25" s="23" customFormat="1" ht="12.75" x14ac:dyDescent="0.2">
      <c r="A49" s="28"/>
      <c r="B49" s="28"/>
      <c r="C49" s="24"/>
      <c r="D49" s="31"/>
      <c r="E49" s="24"/>
      <c r="F49" s="28"/>
      <c r="G49" s="24"/>
      <c r="H49" s="24"/>
      <c r="I49" s="24"/>
      <c r="J49" s="24"/>
      <c r="K49" s="24"/>
      <c r="L49" s="24"/>
      <c r="M49" s="24"/>
      <c r="N49" s="49"/>
      <c r="O49" s="29"/>
      <c r="P49" s="28"/>
      <c r="Q49" s="52"/>
      <c r="R49" s="74"/>
      <c r="S49" s="30"/>
      <c r="T49" s="49"/>
      <c r="U49" s="50"/>
      <c r="V49" s="51"/>
      <c r="W49" s="26"/>
      <c r="X49" s="27"/>
      <c r="Y49" s="73"/>
    </row>
    <row r="50" spans="1:25" s="23" customFormat="1" ht="12.75" x14ac:dyDescent="0.2">
      <c r="A50" s="28"/>
      <c r="B50" s="28"/>
      <c r="C50" s="24"/>
      <c r="D50" s="31"/>
      <c r="E50" s="24"/>
      <c r="F50" s="28"/>
      <c r="G50" s="24"/>
      <c r="H50" s="24"/>
      <c r="I50" s="24"/>
      <c r="J50" s="24"/>
      <c r="K50" s="24"/>
      <c r="L50" s="24"/>
      <c r="M50" s="24"/>
      <c r="N50" s="29" t="s">
        <v>59</v>
      </c>
      <c r="O50" s="29"/>
      <c r="P50" s="28"/>
      <c r="Q50" s="31" t="s">
        <v>172</v>
      </c>
      <c r="R50" s="74"/>
      <c r="S50" s="24"/>
      <c r="T50" s="31" t="s">
        <v>273</v>
      </c>
      <c r="U50" s="38"/>
      <c r="V50" s="30"/>
      <c r="W50" s="26"/>
      <c r="X50" s="27"/>
      <c r="Y50" s="73"/>
    </row>
    <row r="51" spans="1:25" s="23" customFormat="1" ht="12.75" x14ac:dyDescent="0.2">
      <c r="A51" s="28"/>
      <c r="B51" s="28"/>
      <c r="C51" s="24"/>
      <c r="D51" s="31"/>
      <c r="E51" s="24"/>
      <c r="F51" s="28"/>
      <c r="G51" s="24"/>
      <c r="H51" s="24"/>
      <c r="I51" s="24"/>
      <c r="J51" s="24"/>
      <c r="K51" s="24"/>
      <c r="L51" s="24"/>
      <c r="M51" s="24"/>
      <c r="N51" s="29" t="s">
        <v>77</v>
      </c>
      <c r="O51" s="29"/>
      <c r="P51" s="28"/>
      <c r="Q51" s="31" t="s">
        <v>64</v>
      </c>
      <c r="R51" s="74"/>
      <c r="S51" s="30"/>
      <c r="T51" s="31" t="s">
        <v>173</v>
      </c>
      <c r="U51" s="38"/>
      <c r="V51" s="30"/>
      <c r="W51" s="26"/>
      <c r="X51" s="27"/>
      <c r="Y51" s="73"/>
    </row>
    <row r="52" spans="1:25" s="23" customFormat="1" ht="12.75" x14ac:dyDescent="0.2">
      <c r="A52" s="28"/>
      <c r="B52" s="28"/>
      <c r="C52" s="2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  <c r="O52" s="25"/>
      <c r="P52" s="24"/>
      <c r="Q52" s="24"/>
      <c r="R52" s="25"/>
      <c r="S52" s="30"/>
      <c r="T52" s="25"/>
      <c r="U52" s="37"/>
      <c r="V52" s="26"/>
      <c r="W52" s="26"/>
      <c r="X52" s="27"/>
      <c r="Y52" s="73"/>
    </row>
    <row r="53" spans="1:25" s="23" customFormat="1" ht="12.75" x14ac:dyDescent="0.2">
      <c r="A53" s="28"/>
      <c r="B53" s="28"/>
      <c r="C53" s="2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 s="25"/>
      <c r="P53" s="24"/>
      <c r="Q53" s="24"/>
      <c r="R53" s="25"/>
      <c r="S53" s="30"/>
      <c r="T53" s="25"/>
      <c r="U53" s="37"/>
      <c r="V53" s="26"/>
      <c r="W53" s="26"/>
      <c r="X53" s="27"/>
      <c r="Y53" s="73"/>
    </row>
    <row r="54" spans="1:25" s="23" customFormat="1" ht="12.75" x14ac:dyDescent="0.2">
      <c r="A54" s="28"/>
      <c r="B54" s="28"/>
      <c r="C54" s="2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5"/>
      <c r="O54" s="25"/>
      <c r="P54" s="24"/>
      <c r="Q54" s="24"/>
      <c r="R54" s="25"/>
      <c r="S54" s="30"/>
      <c r="T54" s="25"/>
      <c r="U54" s="37"/>
      <c r="V54" s="26"/>
      <c r="W54" s="26"/>
      <c r="X54" s="27"/>
      <c r="Y54" s="73"/>
    </row>
    <row r="55" spans="1:25" s="23" customFormat="1" ht="12.75" x14ac:dyDescent="0.2">
      <c r="B55" s="28"/>
      <c r="C55" s="2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  <c r="O55" s="25"/>
      <c r="P55" s="24"/>
      <c r="Q55" s="24"/>
      <c r="R55" s="25"/>
      <c r="S55" s="30"/>
      <c r="T55" s="25"/>
      <c r="U55" s="37"/>
      <c r="V55" s="26"/>
      <c r="W55" s="26"/>
      <c r="X55" s="27"/>
      <c r="Y55" s="73"/>
    </row>
    <row r="56" spans="1:25" s="23" customFormat="1" ht="12.75" x14ac:dyDescent="0.2">
      <c r="B56" s="28"/>
      <c r="C56" s="2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25"/>
      <c r="P56" s="24"/>
      <c r="Q56" s="24"/>
      <c r="R56" s="25"/>
      <c r="S56" s="30"/>
      <c r="T56" s="25"/>
      <c r="U56" s="37"/>
      <c r="V56" s="26"/>
      <c r="W56" s="26"/>
      <c r="X56" s="27"/>
      <c r="Y56" s="73"/>
    </row>
    <row r="57" spans="1:25" s="23" customFormat="1" ht="12.75" x14ac:dyDescent="0.2">
      <c r="B57" s="28"/>
      <c r="C57" s="28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5"/>
      <c r="O57" s="25"/>
      <c r="P57" s="24"/>
      <c r="Q57" s="24"/>
      <c r="R57" s="25"/>
      <c r="S57" s="30"/>
      <c r="T57" s="25"/>
      <c r="U57" s="37"/>
      <c r="V57" s="26"/>
      <c r="W57" s="26"/>
      <c r="X57" s="27"/>
      <c r="Y57" s="73"/>
    </row>
    <row r="58" spans="1:25" s="23" customFormat="1" ht="12.75" x14ac:dyDescent="0.2">
      <c r="B58" s="28"/>
      <c r="C58" s="2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5"/>
      <c r="O58" s="25"/>
      <c r="P58" s="24"/>
      <c r="Q58" s="24"/>
      <c r="R58" s="25"/>
      <c r="S58" s="30"/>
      <c r="T58" s="25"/>
      <c r="U58" s="37"/>
      <c r="V58" s="26"/>
      <c r="W58" s="26"/>
      <c r="X58" s="27"/>
      <c r="Y58" s="73"/>
    </row>
    <row r="59" spans="1:25" s="23" customFormat="1" ht="12.75" x14ac:dyDescent="0.2">
      <c r="B59" s="28"/>
      <c r="C59" s="2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5"/>
      <c r="P59" s="24"/>
      <c r="Q59" s="24"/>
      <c r="R59" s="25"/>
      <c r="S59" s="30"/>
      <c r="T59" s="25"/>
      <c r="U59" s="37"/>
      <c r="V59" s="26"/>
      <c r="W59" s="26"/>
      <c r="X59" s="27"/>
      <c r="Y59" s="73"/>
    </row>
    <row r="60" spans="1:25" s="23" customFormat="1" x14ac:dyDescent="0.2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5"/>
      <c r="O60" s="25"/>
      <c r="P60" s="24"/>
      <c r="Q60" s="24"/>
      <c r="R60" s="25"/>
      <c r="S60" s="30"/>
      <c r="T60" s="25"/>
      <c r="U60" s="30"/>
      <c r="V60" s="30"/>
      <c r="W60" s="30"/>
      <c r="Y60" s="73"/>
    </row>
    <row r="61" spans="1:25" s="23" customFormat="1" x14ac:dyDescent="0.2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5"/>
      <c r="O61" s="25"/>
      <c r="P61" s="24"/>
      <c r="Q61" s="24"/>
      <c r="R61" s="25"/>
      <c r="S61" s="30"/>
      <c r="T61" s="25"/>
      <c r="U61" s="30"/>
      <c r="V61" s="30"/>
      <c r="W61" s="30"/>
      <c r="Y61" s="73"/>
    </row>
    <row r="62" spans="1:25" s="23" customFormat="1" x14ac:dyDescent="0.2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5"/>
      <c r="O62" s="25"/>
      <c r="P62" s="24"/>
      <c r="Q62" s="24"/>
      <c r="R62" s="25"/>
      <c r="S62" s="30"/>
      <c r="T62" s="25"/>
      <c r="U62" s="30"/>
      <c r="V62" s="30"/>
      <c r="W62" s="30"/>
      <c r="Y62" s="73"/>
    </row>
    <row r="63" spans="1:25" s="23" customFormat="1" x14ac:dyDescent="0.2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5"/>
      <c r="P63" s="24"/>
      <c r="Q63" s="24"/>
      <c r="R63" s="25"/>
      <c r="S63" s="30"/>
      <c r="T63" s="25"/>
      <c r="U63" s="30"/>
      <c r="V63" s="30"/>
      <c r="W63" s="30"/>
      <c r="Y63" s="73"/>
    </row>
    <row r="64" spans="1:25" s="23" customFormat="1" x14ac:dyDescent="0.2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5"/>
      <c r="O64" s="25"/>
      <c r="P64" s="24"/>
      <c r="Q64" s="24"/>
      <c r="R64" s="25"/>
      <c r="S64" s="30"/>
      <c r="T64" s="25"/>
      <c r="U64" s="30"/>
      <c r="V64" s="30"/>
      <c r="W64" s="30"/>
      <c r="Y64" s="73"/>
    </row>
    <row r="65" spans="2:25" s="23" customFormat="1" x14ac:dyDescent="0.2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  <c r="O65" s="25"/>
      <c r="P65" s="24"/>
      <c r="Q65" s="24"/>
      <c r="R65" s="25"/>
      <c r="S65" s="30"/>
      <c r="T65" s="25"/>
      <c r="U65" s="30"/>
      <c r="V65" s="30"/>
      <c r="W65" s="30"/>
      <c r="Y65" s="73"/>
    </row>
    <row r="66" spans="2:25" s="23" customFormat="1" x14ac:dyDescent="0.2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5"/>
      <c r="O66" s="25"/>
      <c r="P66" s="24"/>
      <c r="Q66" s="24"/>
      <c r="R66" s="25"/>
      <c r="S66" s="30"/>
      <c r="T66" s="25"/>
      <c r="U66" s="30"/>
      <c r="V66" s="30"/>
      <c r="W66" s="30"/>
      <c r="Y66" s="73"/>
    </row>
    <row r="67" spans="2:25" s="23" customFormat="1" x14ac:dyDescent="0.2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5"/>
      <c r="O67" s="25"/>
      <c r="P67" s="24"/>
      <c r="Q67" s="24"/>
      <c r="R67" s="25"/>
      <c r="S67" s="30"/>
      <c r="T67" s="25"/>
      <c r="U67" s="30"/>
      <c r="V67" s="30"/>
      <c r="W67" s="30"/>
      <c r="Y67" s="73"/>
    </row>
    <row r="68" spans="2:25" s="23" customFormat="1" x14ac:dyDescent="0.2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5"/>
      <c r="O68" s="25"/>
      <c r="P68" s="24"/>
      <c r="Q68" s="24"/>
      <c r="R68" s="25"/>
      <c r="S68" s="30"/>
      <c r="T68" s="25"/>
      <c r="U68" s="30"/>
      <c r="V68" s="30"/>
      <c r="W68" s="30"/>
      <c r="Y68" s="73"/>
    </row>
    <row r="69" spans="2:25" s="23" customFormat="1" x14ac:dyDescent="0.2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/>
      <c r="O69" s="25"/>
      <c r="P69" s="24"/>
      <c r="Q69" s="24"/>
      <c r="R69" s="25"/>
      <c r="S69" s="30"/>
      <c r="T69" s="25"/>
      <c r="U69" s="30"/>
      <c r="V69" s="30"/>
      <c r="W69" s="30"/>
      <c r="Y69" s="73"/>
    </row>
    <row r="70" spans="2:25" s="23" customFormat="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5"/>
      <c r="O70" s="25"/>
      <c r="P70" s="24"/>
      <c r="Q70" s="24"/>
      <c r="R70" s="25"/>
      <c r="S70" s="30"/>
      <c r="T70" s="25"/>
      <c r="U70" s="30"/>
      <c r="V70" s="30"/>
      <c r="W70" s="30"/>
      <c r="Y70" s="73"/>
    </row>
    <row r="71" spans="2:25" s="23" customFormat="1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5"/>
      <c r="O71" s="25"/>
      <c r="P71" s="24"/>
      <c r="Q71" s="24"/>
      <c r="R71" s="25"/>
      <c r="S71" s="30"/>
      <c r="T71" s="25"/>
      <c r="U71" s="30"/>
      <c r="V71" s="30"/>
      <c r="W71" s="30"/>
      <c r="Y71" s="73"/>
    </row>
    <row r="72" spans="2:25" s="23" customFormat="1" x14ac:dyDescent="0.2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5"/>
      <c r="O72" s="25"/>
      <c r="P72" s="24"/>
      <c r="Q72" s="24"/>
      <c r="R72" s="25"/>
      <c r="S72" s="30"/>
      <c r="T72" s="25"/>
      <c r="U72" s="30"/>
      <c r="V72" s="30"/>
      <c r="W72" s="30"/>
      <c r="Y72" s="73"/>
    </row>
    <row r="73" spans="2:25" s="23" customFormat="1" x14ac:dyDescent="0.2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5"/>
      <c r="O73" s="25"/>
      <c r="P73" s="24"/>
      <c r="Q73" s="24"/>
      <c r="R73" s="25"/>
      <c r="S73" s="30"/>
      <c r="T73" s="25"/>
      <c r="U73" s="30"/>
      <c r="V73" s="30"/>
      <c r="W73" s="30"/>
      <c r="Y73" s="73"/>
    </row>
    <row r="74" spans="2:25" s="23" customFormat="1" x14ac:dyDescent="0.2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  <c r="O74" s="25"/>
      <c r="P74" s="24"/>
      <c r="Q74" s="24"/>
      <c r="R74" s="25"/>
      <c r="S74" s="30"/>
      <c r="T74" s="25"/>
      <c r="U74" s="30"/>
      <c r="V74" s="30"/>
      <c r="W74" s="30"/>
      <c r="Y74" s="73"/>
    </row>
    <row r="75" spans="2:25" s="23" customFormat="1" x14ac:dyDescent="0.2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5"/>
      <c r="O75" s="25"/>
      <c r="P75" s="24"/>
      <c r="Q75" s="24"/>
      <c r="R75" s="25"/>
      <c r="S75" s="30"/>
      <c r="T75" s="25"/>
      <c r="U75" s="30"/>
      <c r="V75" s="30"/>
      <c r="W75" s="30"/>
      <c r="Y75" s="73"/>
    </row>
    <row r="76" spans="2:25" s="23" customFormat="1" x14ac:dyDescent="0.2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  <c r="O76" s="25"/>
      <c r="P76" s="24"/>
      <c r="Q76" s="24"/>
      <c r="R76" s="25"/>
      <c r="S76" s="30"/>
      <c r="T76" s="25"/>
      <c r="U76" s="30"/>
      <c r="V76" s="30"/>
      <c r="W76" s="30"/>
      <c r="Y76" s="73"/>
    </row>
    <row r="77" spans="2:25" s="23" customFormat="1" x14ac:dyDescent="0.2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5"/>
      <c r="O77" s="25"/>
      <c r="P77" s="24"/>
      <c r="Q77" s="24"/>
      <c r="R77" s="25"/>
      <c r="S77" s="30"/>
      <c r="T77" s="25"/>
      <c r="U77" s="30"/>
      <c r="V77" s="30"/>
      <c r="W77" s="30"/>
      <c r="Y77" s="73"/>
    </row>
    <row r="78" spans="2:25" s="23" customFormat="1" x14ac:dyDescent="0.2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5"/>
      <c r="O78" s="25"/>
      <c r="P78" s="24"/>
      <c r="Q78" s="24"/>
      <c r="R78" s="25"/>
      <c r="S78" s="30"/>
      <c r="T78" s="25"/>
      <c r="U78" s="30"/>
      <c r="V78" s="30"/>
      <c r="W78" s="30"/>
      <c r="Y78" s="73"/>
    </row>
    <row r="79" spans="2:25" s="23" customFormat="1" x14ac:dyDescent="0.2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5"/>
      <c r="O79" s="25"/>
      <c r="P79" s="24"/>
      <c r="Q79" s="24"/>
      <c r="R79" s="25"/>
      <c r="S79" s="30"/>
      <c r="T79" s="25"/>
      <c r="U79" s="30"/>
      <c r="V79" s="30"/>
      <c r="W79" s="30"/>
      <c r="Y79" s="73"/>
    </row>
    <row r="80" spans="2:25" s="23" customFormat="1" x14ac:dyDescent="0.2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5"/>
      <c r="O80" s="25"/>
      <c r="P80" s="24"/>
      <c r="Q80" s="24"/>
      <c r="R80" s="25"/>
      <c r="S80" s="30"/>
      <c r="T80" s="25"/>
      <c r="U80" s="30"/>
      <c r="V80" s="30"/>
      <c r="W80" s="30"/>
      <c r="Y80" s="73"/>
    </row>
    <row r="81" spans="2:25" s="23" customFormat="1" x14ac:dyDescent="0.2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  <c r="O81" s="25"/>
      <c r="P81" s="24"/>
      <c r="Q81" s="24"/>
      <c r="R81" s="25"/>
      <c r="S81" s="30"/>
      <c r="T81" s="25"/>
      <c r="U81" s="30"/>
      <c r="V81" s="30"/>
      <c r="W81" s="30"/>
      <c r="Y81" s="73"/>
    </row>
    <row r="82" spans="2:25" s="23" customFormat="1" x14ac:dyDescent="0.2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5"/>
      <c r="O82" s="25"/>
      <c r="P82" s="24"/>
      <c r="Q82" s="24"/>
      <c r="R82" s="25"/>
      <c r="S82" s="30"/>
      <c r="T82" s="25"/>
      <c r="U82" s="30"/>
      <c r="V82" s="30"/>
      <c r="W82" s="30"/>
      <c r="Y82" s="73"/>
    </row>
    <row r="83" spans="2:25" s="23" customFormat="1" x14ac:dyDescent="0.2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  <c r="O83" s="25"/>
      <c r="P83" s="24"/>
      <c r="Q83" s="24"/>
      <c r="R83" s="25"/>
      <c r="S83" s="30"/>
      <c r="T83" s="25"/>
      <c r="U83" s="30"/>
      <c r="V83" s="30"/>
      <c r="W83" s="30"/>
      <c r="Y83" s="73"/>
    </row>
    <row r="84" spans="2:25" s="23" customFormat="1" x14ac:dyDescent="0.2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5"/>
      <c r="O84" s="25"/>
      <c r="P84" s="24"/>
      <c r="Q84" s="24"/>
      <c r="R84" s="25"/>
      <c r="S84" s="30"/>
      <c r="T84" s="25"/>
      <c r="U84" s="30"/>
      <c r="V84" s="30"/>
      <c r="W84" s="30"/>
      <c r="Y84" s="73"/>
    </row>
    <row r="85" spans="2:25" s="23" customFormat="1" x14ac:dyDescent="0.2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5"/>
      <c r="O85" s="25"/>
      <c r="P85" s="24"/>
      <c r="Q85" s="24"/>
      <c r="R85" s="25"/>
      <c r="S85" s="30"/>
      <c r="T85" s="25"/>
      <c r="U85" s="30"/>
      <c r="V85" s="30"/>
      <c r="W85" s="30"/>
      <c r="Y85" s="73"/>
    </row>
    <row r="86" spans="2:25" s="23" customFormat="1" x14ac:dyDescent="0.2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5"/>
      <c r="O86" s="25"/>
      <c r="P86" s="24"/>
      <c r="Q86" s="24"/>
      <c r="R86" s="25"/>
      <c r="S86" s="30"/>
      <c r="T86" s="25"/>
      <c r="U86" s="30"/>
      <c r="V86" s="30"/>
      <c r="W86" s="30"/>
      <c r="Y86" s="73"/>
    </row>
    <row r="87" spans="2:25" s="23" customForma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5"/>
      <c r="O87" s="25"/>
      <c r="P87" s="24"/>
      <c r="Q87" s="24"/>
      <c r="R87" s="25"/>
      <c r="S87" s="30"/>
      <c r="T87" s="25"/>
      <c r="U87" s="30"/>
      <c r="V87" s="30"/>
      <c r="W87" s="30"/>
      <c r="Y87" s="73"/>
    </row>
    <row r="88" spans="2:25" s="23" customFormat="1" x14ac:dyDescent="0.2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5"/>
      <c r="O88" s="25"/>
      <c r="P88" s="24"/>
      <c r="Q88" s="24"/>
      <c r="R88" s="25"/>
      <c r="S88" s="30"/>
      <c r="T88" s="25"/>
      <c r="U88" s="30"/>
      <c r="V88" s="30"/>
      <c r="W88" s="30"/>
      <c r="Y88" s="73"/>
    </row>
    <row r="89" spans="2:25" s="23" customFormat="1" x14ac:dyDescent="0.2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5"/>
      <c r="O89" s="25"/>
      <c r="P89" s="24"/>
      <c r="Q89" s="24"/>
      <c r="R89" s="25"/>
      <c r="S89" s="30"/>
      <c r="T89" s="25"/>
      <c r="U89" s="30"/>
      <c r="V89" s="30"/>
      <c r="W89" s="30"/>
      <c r="Y89" s="73"/>
    </row>
    <row r="90" spans="2:25" s="23" customFormat="1" x14ac:dyDescent="0.2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5"/>
      <c r="O90" s="25"/>
      <c r="P90" s="24"/>
      <c r="Q90" s="24"/>
      <c r="R90" s="25"/>
      <c r="S90" s="30"/>
      <c r="T90" s="25"/>
      <c r="U90" s="30"/>
      <c r="V90" s="30"/>
      <c r="W90" s="30"/>
      <c r="Y90" s="73"/>
    </row>
    <row r="91" spans="2:25" s="23" customFormat="1" x14ac:dyDescent="0.2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5"/>
      <c r="O91" s="25"/>
      <c r="P91" s="24"/>
      <c r="Q91" s="24"/>
      <c r="R91" s="25"/>
      <c r="S91" s="30"/>
      <c r="T91" s="25"/>
      <c r="U91" s="30"/>
      <c r="V91" s="30"/>
      <c r="W91" s="30"/>
      <c r="Y91" s="73"/>
    </row>
    <row r="92" spans="2:25" s="23" customFormat="1" x14ac:dyDescent="0.2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5"/>
      <c r="O92" s="25"/>
      <c r="P92" s="24"/>
      <c r="Q92" s="24"/>
      <c r="R92" s="25"/>
      <c r="S92" s="30"/>
      <c r="T92" s="25"/>
      <c r="U92" s="30"/>
      <c r="V92" s="30"/>
      <c r="W92" s="30"/>
      <c r="Y92" s="73"/>
    </row>
    <row r="93" spans="2:25" s="23" customForma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5"/>
      <c r="O93" s="25"/>
      <c r="P93" s="24"/>
      <c r="Q93" s="24"/>
      <c r="R93" s="25"/>
      <c r="S93" s="30"/>
      <c r="T93" s="25"/>
      <c r="U93" s="30"/>
      <c r="V93" s="30"/>
      <c r="W93" s="30"/>
      <c r="Y93" s="73"/>
    </row>
    <row r="94" spans="2:25" s="23" customFormat="1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5"/>
      <c r="O94" s="25"/>
      <c r="P94" s="24"/>
      <c r="Q94" s="24"/>
      <c r="R94" s="25"/>
      <c r="S94" s="30"/>
      <c r="T94" s="25"/>
      <c r="U94" s="30"/>
      <c r="V94" s="30"/>
      <c r="W94" s="30"/>
      <c r="Y94" s="73"/>
    </row>
    <row r="95" spans="2:25" s="23" customFormat="1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5"/>
      <c r="O95" s="25"/>
      <c r="P95" s="24"/>
      <c r="Q95" s="24"/>
      <c r="R95" s="25"/>
      <c r="S95" s="30"/>
      <c r="T95" s="25"/>
      <c r="U95" s="30"/>
      <c r="V95" s="30"/>
      <c r="W95" s="30"/>
      <c r="Y95" s="73"/>
    </row>
  </sheetData>
  <mergeCells count="48">
    <mergeCell ref="U34:U35"/>
    <mergeCell ref="V34:V35"/>
    <mergeCell ref="W34:W35"/>
    <mergeCell ref="X34:X35"/>
    <mergeCell ref="N34:N35"/>
    <mergeCell ref="O34:O35"/>
    <mergeCell ref="Q34:Q35"/>
    <mergeCell ref="R34:R35"/>
    <mergeCell ref="S34:S35"/>
    <mergeCell ref="M5:M6"/>
    <mergeCell ref="P5:P6"/>
    <mergeCell ref="A7:A9"/>
    <mergeCell ref="B7:B9"/>
    <mergeCell ref="C7:C9"/>
    <mergeCell ref="D7:D9"/>
    <mergeCell ref="E7:E9"/>
    <mergeCell ref="K7:K9"/>
    <mergeCell ref="L7:L9"/>
    <mergeCell ref="M7:M9"/>
    <mergeCell ref="G5:G6"/>
    <mergeCell ref="H5:H6"/>
    <mergeCell ref="I5:I6"/>
    <mergeCell ref="J5:J6"/>
    <mergeCell ref="K5:K6"/>
    <mergeCell ref="P7:P9"/>
    <mergeCell ref="L5:L6"/>
    <mergeCell ref="A5:A6"/>
    <mergeCell ref="B5:B6"/>
    <mergeCell ref="C5:C6"/>
    <mergeCell ref="D5:D6"/>
    <mergeCell ref="E5:E6"/>
    <mergeCell ref="F5:F6"/>
    <mergeCell ref="A1:X1"/>
    <mergeCell ref="A2:E2"/>
    <mergeCell ref="F2:J2"/>
    <mergeCell ref="K2:M2"/>
    <mergeCell ref="N2:U2"/>
    <mergeCell ref="V2:X2"/>
    <mergeCell ref="P38:P39"/>
    <mergeCell ref="M38:M39"/>
    <mergeCell ref="K38:K39"/>
    <mergeCell ref="L38:L39"/>
    <mergeCell ref="O38:O39"/>
    <mergeCell ref="F38:F39"/>
    <mergeCell ref="G38:G39"/>
    <mergeCell ref="H38:H39"/>
    <mergeCell ref="I38:I39"/>
    <mergeCell ref="J38:J39"/>
  </mergeCells>
  <printOptions horizontalCentered="1"/>
  <pageMargins left="0.11811023622047245" right="0.11811023622047245" top="0.35433070866141736" bottom="0.35433070866141736" header="0.31496062992125984" footer="0.31496062992125984"/>
  <pageSetup paperSize="7" scale="2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 x14ac:dyDescent="0.2"/>
  <cols>
    <col min="1" max="1" width="67.6640625" customWidth="1"/>
    <col min="2" max="2" width="21.6640625" customWidth="1"/>
    <col min="3" max="3" width="12" style="4"/>
  </cols>
  <sheetData>
    <row r="1" spans="1:4" ht="12" x14ac:dyDescent="0.2">
      <c r="A1" s="5" t="s">
        <v>0</v>
      </c>
      <c r="B1" s="5" t="s">
        <v>29</v>
      </c>
      <c r="C1" s="4" t="s">
        <v>24</v>
      </c>
      <c r="D1" s="3"/>
    </row>
    <row r="2" spans="1:4" ht="12" x14ac:dyDescent="0.2">
      <c r="A2" s="5" t="s">
        <v>1</v>
      </c>
      <c r="B2" s="5" t="s">
        <v>43</v>
      </c>
      <c r="C2" s="4" t="s">
        <v>25</v>
      </c>
      <c r="D2" s="3"/>
    </row>
    <row r="3" spans="1:4" ht="12" x14ac:dyDescent="0.2">
      <c r="A3" s="5" t="s">
        <v>2</v>
      </c>
      <c r="B3" s="5" t="s">
        <v>44</v>
      </c>
      <c r="C3" s="4" t="s">
        <v>26</v>
      </c>
      <c r="D3" s="3"/>
    </row>
    <row r="4" spans="1:4" ht="12" x14ac:dyDescent="0.2">
      <c r="A4" s="5" t="s">
        <v>3</v>
      </c>
      <c r="B4" s="5" t="s">
        <v>45</v>
      </c>
      <c r="C4" s="4" t="s">
        <v>27</v>
      </c>
      <c r="D4" s="3"/>
    </row>
    <row r="5" spans="1:4" ht="12" x14ac:dyDescent="0.2">
      <c r="A5" s="5" t="s">
        <v>4</v>
      </c>
      <c r="B5" s="2"/>
      <c r="D5" s="3"/>
    </row>
    <row r="6" spans="1:4" ht="12" x14ac:dyDescent="0.2">
      <c r="A6" s="5" t="s">
        <v>5</v>
      </c>
      <c r="B6" s="2"/>
      <c r="D6" s="3"/>
    </row>
    <row r="7" spans="1:4" ht="12" x14ac:dyDescent="0.2">
      <c r="A7" s="5" t="s">
        <v>6</v>
      </c>
      <c r="B7" s="2"/>
      <c r="D7" s="3"/>
    </row>
    <row r="8" spans="1:4" ht="12" x14ac:dyDescent="0.2">
      <c r="A8" s="5" t="s">
        <v>7</v>
      </c>
      <c r="B8" s="2"/>
      <c r="D8" s="3"/>
    </row>
    <row r="9" spans="1:4" ht="12" customHeight="1" x14ac:dyDescent="0.2">
      <c r="A9" s="5" t="s">
        <v>8</v>
      </c>
      <c r="B9" s="2"/>
      <c r="D9" s="3"/>
    </row>
    <row r="10" spans="1:4" ht="12" x14ac:dyDescent="0.2">
      <c r="A10" s="5" t="s">
        <v>9</v>
      </c>
      <c r="B10" s="2"/>
      <c r="D10" s="3"/>
    </row>
    <row r="11" spans="1:4" ht="12" x14ac:dyDescent="0.2">
      <c r="A11" s="5" t="s">
        <v>10</v>
      </c>
      <c r="B11" s="2"/>
      <c r="D11" s="3"/>
    </row>
    <row r="12" spans="1:4" ht="12" x14ac:dyDescent="0.2">
      <c r="A12" s="5" t="s">
        <v>11</v>
      </c>
      <c r="B12" s="2"/>
      <c r="D12" s="3"/>
    </row>
    <row r="13" spans="1:4" ht="12" x14ac:dyDescent="0.2">
      <c r="A13" s="5" t="s">
        <v>12</v>
      </c>
      <c r="B13" s="2"/>
      <c r="D13" s="3"/>
    </row>
    <row r="14" spans="1:4" ht="12" x14ac:dyDescent="0.2">
      <c r="A14" s="5" t="s">
        <v>13</v>
      </c>
      <c r="B14" s="2"/>
      <c r="D14" s="3"/>
    </row>
    <row r="15" spans="1:4" ht="12" x14ac:dyDescent="0.2">
      <c r="A15" s="5" t="s">
        <v>14</v>
      </c>
      <c r="B15" s="2"/>
      <c r="D15" s="3"/>
    </row>
    <row r="16" spans="1:4" ht="12" x14ac:dyDescent="0.2">
      <c r="A16" s="5" t="s">
        <v>15</v>
      </c>
      <c r="B16" s="2"/>
      <c r="D16" s="3"/>
    </row>
    <row r="17" spans="1:5" ht="12" x14ac:dyDescent="0.2">
      <c r="A17" s="5" t="s">
        <v>16</v>
      </c>
      <c r="B17" s="2"/>
      <c r="D17" s="3"/>
    </row>
    <row r="18" spans="1:5" ht="12" x14ac:dyDescent="0.2">
      <c r="A18" s="5" t="s">
        <v>17</v>
      </c>
      <c r="B18" s="2"/>
      <c r="D18" s="3"/>
    </row>
    <row r="19" spans="1:5" ht="12" x14ac:dyDescent="0.2">
      <c r="A19" s="5" t="s">
        <v>18</v>
      </c>
      <c r="B19" s="2"/>
      <c r="D19" s="3"/>
    </row>
    <row r="20" spans="1:5" ht="12" x14ac:dyDescent="0.2">
      <c r="A20" s="5" t="s">
        <v>19</v>
      </c>
      <c r="B20" s="2"/>
      <c r="D20" s="3"/>
    </row>
    <row r="21" spans="1:5" ht="12" x14ac:dyDescent="0.2">
      <c r="A21" s="5" t="s">
        <v>20</v>
      </c>
      <c r="B21" s="2"/>
      <c r="E21" s="3"/>
    </row>
    <row r="22" spans="1:5" ht="12" x14ac:dyDescent="0.2">
      <c r="A22" s="5" t="s">
        <v>21</v>
      </c>
      <c r="B22" s="2"/>
      <c r="E22" s="3"/>
    </row>
    <row r="23" spans="1:5" ht="12" x14ac:dyDescent="0.2">
      <c r="A23" s="5" t="s">
        <v>22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Junio</vt:lpstr>
      <vt:lpstr>Hoja1</vt:lpstr>
      <vt:lpstr>Junio!Área_de_impresión</vt:lpstr>
      <vt:lpstr>Junio!Títulos_a_imprimir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Yaneth Viridiana Estrada Martinez</cp:lastModifiedBy>
  <cp:lastPrinted>2023-01-16T17:40:17Z</cp:lastPrinted>
  <dcterms:created xsi:type="dcterms:W3CDTF">2014-10-22T05:35:08Z</dcterms:created>
  <dcterms:modified xsi:type="dcterms:W3CDTF">2023-07-13T19:08:14Z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